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03943.JPN\Documents\◆高嶋◆\卸価格\2025年値上げ\"/>
    </mc:Choice>
  </mc:AlternateContent>
  <xr:revisionPtr revIDLastSave="0" documentId="13_ncr:1_{BDB792A4-D3C0-45FF-865B-1D7352B9B1CF}" xr6:coauthVersionLast="47" xr6:coauthVersionMax="47" xr10:uidLastSave="{00000000-0000-0000-0000-000000000000}"/>
  <bookViews>
    <workbookView xWindow="19090" yWindow="-110" windowWidth="19420" windowHeight="10420" tabRatio="761" activeTab="6" xr2:uid="{00000000-000D-0000-FFFF-FFFF00000000}"/>
  </bookViews>
  <sheets>
    <sheet name="入力" sheetId="10" r:id="rId1"/>
    <sheet name="パターン別掛け率（入力）" sheetId="47839" r:id="rId2"/>
    <sheet name="6桁" sheetId="47833" r:id="rId3"/>
    <sheet name="パターン表" sheetId="47840" state="hidden" r:id="rId4"/>
    <sheet name="地区別掛け率" sheetId="47841" state="hidden" r:id="rId5"/>
    <sheet name="ユーザ別掛け率" sheetId="47842" state="hidden" r:id="rId6"/>
    <sheet name="全国標準卸価格" sheetId="47843" r:id="rId7"/>
    <sheet name="地区標準卸価格" sheetId="47844" r:id="rId8"/>
    <sheet name="ユーザー別卸価格" sheetId="47845" r:id="rId9"/>
    <sheet name="ユーザー別小売(卸)価格試算(税抜)" sheetId="47846" r:id="rId10"/>
    <sheet name="ユーザー別小売(卸)価格試算(税込)" sheetId="47847" r:id="rId11"/>
    <sheet name="A" sheetId="47836" r:id="rId12"/>
  </sheets>
  <definedNames>
    <definedName name="_xlnm._FilterDatabase" localSheetId="2" hidden="1">'6桁'!#REF!</definedName>
    <definedName name="_xlnm._FilterDatabase" localSheetId="11" hidden="1">A!$A$1:$K$434</definedName>
    <definedName name="_xlnm._FilterDatabase" localSheetId="3" hidden="1">パターン表!#REF!</definedName>
    <definedName name="_xlnm._FilterDatabase" localSheetId="1" hidden="1">'パターン別掛け率（入力）'!$A$2:$I$2</definedName>
    <definedName name="_xlnm._FilterDatabase" localSheetId="8" hidden="1">ユーザー別卸価格!#REF!</definedName>
    <definedName name="_xlnm._FilterDatabase" localSheetId="10" hidden="1">'ユーザー別小売(卸)価格試算(税込)'!#REF!</definedName>
    <definedName name="_xlnm._FilterDatabase" localSheetId="9" hidden="1">'ユーザー別小売(卸)価格試算(税抜)'!#REF!</definedName>
    <definedName name="_xlnm._FilterDatabase" localSheetId="5" hidden="1">ユーザ別掛け率!#REF!</definedName>
    <definedName name="_xlnm._FilterDatabase" localSheetId="6" hidden="1">全国標準卸価格!#REF!</definedName>
    <definedName name="_xlnm._FilterDatabase" localSheetId="7" hidden="1">地区標準卸価格!#REF!</definedName>
    <definedName name="_xlnm._FilterDatabase" localSheetId="4" hidden="1">地区別掛け率!#REF!</definedName>
    <definedName name="_xlnm.Print_Area" localSheetId="2">'6桁'!$A$1:$AA$390</definedName>
    <definedName name="_xlnm.Print_Area" localSheetId="3">パターン表!$A$1:$AA$390</definedName>
    <definedName name="_xlnm.Print_Area" localSheetId="8">ユーザー別卸価格!$A$1:$AA$390</definedName>
    <definedName name="_xlnm.Print_Area" localSheetId="10">'ユーザー別小売(卸)価格試算(税込)'!$A$1:$AA$390</definedName>
    <definedName name="_xlnm.Print_Area" localSheetId="9">'ユーザー別小売(卸)価格試算(税抜)'!$A$1:$AA$390</definedName>
    <definedName name="_xlnm.Print_Area" localSheetId="5">ユーザ別掛け率!$A$1:$AA$390</definedName>
    <definedName name="_xlnm.Print_Area" localSheetId="6">全国標準卸価格!$A$1:$AA$390</definedName>
    <definedName name="_xlnm.Print_Area" localSheetId="7">地区標準卸価格!$A$1:$AA$390</definedName>
    <definedName name="_xlnm.Print_Area" localSheetId="4">地区別掛け率!$A$1:$AA$390</definedName>
    <definedName name="_xlnm.Print_Titles" localSheetId="2">'6桁'!$1:$3</definedName>
    <definedName name="_xlnm.Print_Titles" localSheetId="3">パターン表!$1:$3</definedName>
    <definedName name="_xlnm.Print_Titles" localSheetId="8">ユーザー別卸価格!$1:$3</definedName>
    <definedName name="_xlnm.Print_Titles" localSheetId="10">'ユーザー別小売(卸)価格試算(税込)'!$1:$3</definedName>
    <definedName name="_xlnm.Print_Titles" localSheetId="9">'ユーザー別小売(卸)価格試算(税抜)'!$1:$3</definedName>
    <definedName name="_xlnm.Print_Titles" localSheetId="5">ユーザ別掛け率!$1:$3</definedName>
    <definedName name="_xlnm.Print_Titles" localSheetId="6">全国標準卸価格!$1:$3</definedName>
    <definedName name="_xlnm.Print_Titles" localSheetId="7">地区標準卸価格!$1:$3</definedName>
    <definedName name="_xlnm.Print_Titles" localSheetId="4">地区別掛け率!$1:$3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7839" l="1"/>
  <c r="E16" i="47839"/>
  <c r="H16" i="47839"/>
  <c r="I16" i="47839"/>
  <c r="D17" i="47839"/>
  <c r="H17" i="47839" s="1"/>
  <c r="E17" i="47839"/>
  <c r="I17" i="47839"/>
  <c r="D18" i="47839"/>
  <c r="H18" i="47839" s="1"/>
  <c r="E18" i="47839"/>
  <c r="I18" i="47839" s="1"/>
  <c r="D19" i="47839"/>
  <c r="E19" i="47839"/>
  <c r="H19" i="47839"/>
  <c r="I19" i="47839"/>
  <c r="D20" i="47839"/>
  <c r="H20" i="47839" s="1"/>
  <c r="E20" i="47839"/>
  <c r="I20" i="47839"/>
  <c r="G359" i="47847" l="1"/>
  <c r="G358" i="47847"/>
  <c r="G357" i="47847"/>
  <c r="G356" i="47847"/>
  <c r="G355" i="47847"/>
  <c r="Q351" i="47847"/>
  <c r="Q350" i="47847"/>
  <c r="Q349" i="47847"/>
  <c r="Q348" i="47847"/>
  <c r="Q347" i="47847"/>
  <c r="Q346" i="47847"/>
  <c r="Q345" i="47847"/>
  <c r="G349" i="47847"/>
  <c r="G348" i="47847"/>
  <c r="G347" i="47847"/>
  <c r="G346" i="47847"/>
  <c r="G345" i="47847"/>
  <c r="S328" i="47847"/>
  <c r="S327" i="47847"/>
  <c r="S326" i="47847"/>
  <c r="S325" i="47847"/>
  <c r="S324" i="47847"/>
  <c r="S323" i="47847"/>
  <c r="S322" i="47847"/>
  <c r="S321" i="47847"/>
  <c r="S320" i="47847"/>
  <c r="S319" i="47847"/>
  <c r="S318" i="47847"/>
  <c r="S317" i="47847"/>
  <c r="S316" i="47847"/>
  <c r="S315" i="47847"/>
  <c r="Q328" i="47847"/>
  <c r="Q327" i="47847"/>
  <c r="Q326" i="47847"/>
  <c r="Q325" i="47847"/>
  <c r="Q324" i="47847"/>
  <c r="Q323" i="47847"/>
  <c r="Q322" i="47847"/>
  <c r="Q321" i="47847"/>
  <c r="Q320" i="47847"/>
  <c r="Q319" i="47847"/>
  <c r="Q318" i="47847"/>
  <c r="Q317" i="47847"/>
  <c r="Q316" i="47847"/>
  <c r="Q315" i="47847"/>
  <c r="G324" i="47847"/>
  <c r="G323" i="47847"/>
  <c r="G322" i="47847"/>
  <c r="G321" i="47847"/>
  <c r="G320" i="47847"/>
  <c r="G319" i="47847"/>
  <c r="G318" i="47847"/>
  <c r="G317" i="47847"/>
  <c r="G316" i="47847"/>
  <c r="G315" i="47847"/>
  <c r="K307" i="47847"/>
  <c r="K306" i="47847"/>
  <c r="K305" i="47847"/>
  <c r="K304" i="47847"/>
  <c r="K303" i="47847"/>
  <c r="K302" i="47847"/>
  <c r="K301" i="47847"/>
  <c r="K300" i="47847"/>
  <c r="K299" i="47847"/>
  <c r="K298" i="47847"/>
  <c r="K297" i="47847"/>
  <c r="K296" i="47847"/>
  <c r="I307" i="47847"/>
  <c r="I306" i="47847"/>
  <c r="I305" i="47847"/>
  <c r="I304" i="47847"/>
  <c r="I303" i="47847"/>
  <c r="I302" i="47847"/>
  <c r="I301" i="47847"/>
  <c r="I300" i="47847"/>
  <c r="I299" i="47847"/>
  <c r="I298" i="47847"/>
  <c r="I297" i="47847"/>
  <c r="I296" i="47847"/>
  <c r="G307" i="47847"/>
  <c r="G306" i="47847"/>
  <c r="G305" i="47847"/>
  <c r="G304" i="47847"/>
  <c r="G303" i="47847"/>
  <c r="G302" i="47847"/>
  <c r="G301" i="47847"/>
  <c r="G300" i="47847"/>
  <c r="G299" i="47847"/>
  <c r="G298" i="47847"/>
  <c r="G297" i="47847"/>
  <c r="G296" i="47847"/>
  <c r="AA277" i="47847"/>
  <c r="AA276" i="47847"/>
  <c r="AA275" i="47847"/>
  <c r="AA274" i="47847"/>
  <c r="AA273" i="47847"/>
  <c r="AA272" i="47847"/>
  <c r="AA271" i="47847"/>
  <c r="AA270" i="47847"/>
  <c r="AA269" i="47847"/>
  <c r="AA268" i="47847"/>
  <c r="AA267" i="47847"/>
  <c r="AA266" i="47847"/>
  <c r="AA265" i="47847"/>
  <c r="AA264" i="47847"/>
  <c r="AA263" i="47847"/>
  <c r="AA262" i="47847"/>
  <c r="AA261" i="47847"/>
  <c r="AA260" i="47847"/>
  <c r="AA259" i="47847"/>
  <c r="AA258" i="47847"/>
  <c r="AA257" i="47847"/>
  <c r="Y277" i="47847"/>
  <c r="Y276" i="47847"/>
  <c r="Y275" i="47847"/>
  <c r="Y274" i="47847"/>
  <c r="Y273" i="47847"/>
  <c r="Y272" i="47847"/>
  <c r="Y271" i="47847"/>
  <c r="Y270" i="47847"/>
  <c r="Y269" i="47847"/>
  <c r="Y268" i="47847"/>
  <c r="Y267" i="47847"/>
  <c r="Y266" i="47847"/>
  <c r="Y265" i="47847"/>
  <c r="Y264" i="47847"/>
  <c r="Y263" i="47847"/>
  <c r="Y262" i="47847"/>
  <c r="Y261" i="47847"/>
  <c r="Y260" i="47847"/>
  <c r="Y259" i="47847"/>
  <c r="Y258" i="47847"/>
  <c r="Y257" i="47847"/>
  <c r="W277" i="47847"/>
  <c r="W276" i="47847"/>
  <c r="W275" i="47847"/>
  <c r="W274" i="47847"/>
  <c r="W273" i="47847"/>
  <c r="W272" i="47847"/>
  <c r="W271" i="47847"/>
  <c r="W270" i="47847"/>
  <c r="W269" i="47847"/>
  <c r="W268" i="47847"/>
  <c r="W267" i="47847"/>
  <c r="W266" i="47847"/>
  <c r="W265" i="47847"/>
  <c r="W264" i="47847"/>
  <c r="W263" i="47847"/>
  <c r="W262" i="47847"/>
  <c r="W261" i="47847"/>
  <c r="W260" i="47847"/>
  <c r="W259" i="47847"/>
  <c r="W258" i="47847"/>
  <c r="W257" i="47847"/>
  <c r="U277" i="47847"/>
  <c r="U276" i="47847"/>
  <c r="U275" i="47847"/>
  <c r="U274" i="47847"/>
  <c r="U273" i="47847"/>
  <c r="U272" i="47847"/>
  <c r="U271" i="47847"/>
  <c r="U270" i="47847"/>
  <c r="U269" i="47847"/>
  <c r="U268" i="47847"/>
  <c r="U267" i="47847"/>
  <c r="U266" i="47847"/>
  <c r="U265" i="47847"/>
  <c r="U264" i="47847"/>
  <c r="U263" i="47847"/>
  <c r="U262" i="47847"/>
  <c r="U261" i="47847"/>
  <c r="U260" i="47847"/>
  <c r="U259" i="47847"/>
  <c r="U258" i="47847"/>
  <c r="U257" i="47847"/>
  <c r="M285" i="47847"/>
  <c r="M284" i="47847"/>
  <c r="M283" i="47847"/>
  <c r="M282" i="47847"/>
  <c r="M281" i="47847"/>
  <c r="M280" i="47847"/>
  <c r="M279" i="47847"/>
  <c r="M278" i="47847"/>
  <c r="M277" i="47847"/>
  <c r="M276" i="47847"/>
  <c r="M275" i="47847"/>
  <c r="M274" i="47847"/>
  <c r="M273" i="47847"/>
  <c r="M272" i="47847"/>
  <c r="M271" i="47847"/>
  <c r="M270" i="47847"/>
  <c r="M269" i="47847"/>
  <c r="M268" i="47847"/>
  <c r="M267" i="47847"/>
  <c r="M266" i="47847"/>
  <c r="M265" i="47847"/>
  <c r="M264" i="47847"/>
  <c r="M263" i="47847"/>
  <c r="M262" i="47847"/>
  <c r="M261" i="47847"/>
  <c r="M260" i="47847"/>
  <c r="M259" i="47847"/>
  <c r="M258" i="47847"/>
  <c r="M257" i="47847"/>
  <c r="K285" i="47847"/>
  <c r="K284" i="47847"/>
  <c r="K283" i="47847"/>
  <c r="K282" i="47847"/>
  <c r="K281" i="47847"/>
  <c r="K280" i="47847"/>
  <c r="K279" i="47847"/>
  <c r="K278" i="47847"/>
  <c r="K277" i="47847"/>
  <c r="K276" i="47847"/>
  <c r="K275" i="47847"/>
  <c r="K274" i="47847"/>
  <c r="K273" i="47847"/>
  <c r="K272" i="47847"/>
  <c r="K271" i="47847"/>
  <c r="K270" i="47847"/>
  <c r="K269" i="47847"/>
  <c r="K268" i="47847"/>
  <c r="K267" i="47847"/>
  <c r="K266" i="47847"/>
  <c r="K265" i="47847"/>
  <c r="K264" i="47847"/>
  <c r="K263" i="47847"/>
  <c r="K262" i="47847"/>
  <c r="K261" i="47847"/>
  <c r="K260" i="47847"/>
  <c r="K259" i="47847"/>
  <c r="K258" i="47847"/>
  <c r="K257" i="47847"/>
  <c r="I285" i="47847"/>
  <c r="I284" i="47847"/>
  <c r="I283" i="47847"/>
  <c r="I282" i="47847"/>
  <c r="I281" i="47847"/>
  <c r="I280" i="47847"/>
  <c r="I279" i="47847"/>
  <c r="I278" i="47847"/>
  <c r="I277" i="47847"/>
  <c r="I276" i="47847"/>
  <c r="I275" i="47847"/>
  <c r="I274" i="47847"/>
  <c r="I273" i="47847"/>
  <c r="I272" i="47847"/>
  <c r="I271" i="47847"/>
  <c r="I270" i="47847"/>
  <c r="I269" i="47847"/>
  <c r="I268" i="47847"/>
  <c r="I267" i="47847"/>
  <c r="I266" i="47847"/>
  <c r="I265" i="47847"/>
  <c r="I264" i="47847"/>
  <c r="I263" i="47847"/>
  <c r="I262" i="47847"/>
  <c r="I261" i="47847"/>
  <c r="I260" i="47847"/>
  <c r="I259" i="47847"/>
  <c r="I258" i="47847"/>
  <c r="I257" i="47847"/>
  <c r="G285" i="47847"/>
  <c r="G284" i="47847"/>
  <c r="G283" i="47847"/>
  <c r="G282" i="47847"/>
  <c r="G281" i="47847"/>
  <c r="G280" i="47847"/>
  <c r="G279" i="47847"/>
  <c r="G278" i="47847"/>
  <c r="G277" i="47847"/>
  <c r="G276" i="47847"/>
  <c r="G275" i="47847"/>
  <c r="G274" i="47847"/>
  <c r="G273" i="47847"/>
  <c r="G272" i="47847"/>
  <c r="G271" i="47847"/>
  <c r="G270" i="47847"/>
  <c r="G269" i="47847"/>
  <c r="G268" i="47847"/>
  <c r="G267" i="47847"/>
  <c r="G266" i="47847"/>
  <c r="G265" i="47847"/>
  <c r="G264" i="47847"/>
  <c r="G263" i="47847"/>
  <c r="G262" i="47847"/>
  <c r="G261" i="47847"/>
  <c r="G260" i="47847"/>
  <c r="G259" i="47847"/>
  <c r="G258" i="47847"/>
  <c r="G257" i="47847"/>
  <c r="W242" i="47847"/>
  <c r="W241" i="47847"/>
  <c r="W240" i="47847"/>
  <c r="W239" i="47847"/>
  <c r="W238" i="47847"/>
  <c r="W237" i="47847"/>
  <c r="W236" i="47847"/>
  <c r="W235" i="47847"/>
  <c r="W234" i="47847"/>
  <c r="W233" i="47847"/>
  <c r="U242" i="47847"/>
  <c r="U241" i="47847"/>
  <c r="U240" i="47847"/>
  <c r="U239" i="47847"/>
  <c r="U238" i="47847"/>
  <c r="U237" i="47847"/>
  <c r="U236" i="47847"/>
  <c r="U235" i="47847"/>
  <c r="U234" i="47847"/>
  <c r="U233" i="47847"/>
  <c r="S242" i="47847"/>
  <c r="S241" i="47847"/>
  <c r="S240" i="47847"/>
  <c r="S239" i="47847"/>
  <c r="S238" i="47847"/>
  <c r="S237" i="47847"/>
  <c r="S236" i="47847"/>
  <c r="S235" i="47847"/>
  <c r="S234" i="47847"/>
  <c r="S233" i="47847"/>
  <c r="K249" i="47847"/>
  <c r="K248" i="47847"/>
  <c r="K247" i="47847"/>
  <c r="K246" i="47847"/>
  <c r="K245" i="47847"/>
  <c r="K244" i="47847"/>
  <c r="K243" i="47847"/>
  <c r="K242" i="47847"/>
  <c r="K241" i="47847"/>
  <c r="K240" i="47847"/>
  <c r="K239" i="47847"/>
  <c r="K238" i="47847"/>
  <c r="K237" i="47847"/>
  <c r="K236" i="47847"/>
  <c r="K235" i="47847"/>
  <c r="K234" i="47847"/>
  <c r="K233" i="47847"/>
  <c r="I249" i="47847"/>
  <c r="I248" i="47847"/>
  <c r="I247" i="47847"/>
  <c r="I246" i="47847"/>
  <c r="I245" i="47847"/>
  <c r="I244" i="47847"/>
  <c r="I243" i="47847"/>
  <c r="I242" i="47847"/>
  <c r="I241" i="47847"/>
  <c r="I240" i="47847"/>
  <c r="I239" i="47847"/>
  <c r="I238" i="47847"/>
  <c r="I237" i="47847"/>
  <c r="I236" i="47847"/>
  <c r="I235" i="47847"/>
  <c r="I234" i="47847"/>
  <c r="I233" i="47847"/>
  <c r="G249" i="47847"/>
  <c r="G248" i="47847"/>
  <c r="G247" i="47847"/>
  <c r="G246" i="47847"/>
  <c r="G245" i="47847"/>
  <c r="G244" i="47847"/>
  <c r="G243" i="47847"/>
  <c r="G242" i="47847"/>
  <c r="G241" i="47847"/>
  <c r="G240" i="47847"/>
  <c r="G239" i="47847"/>
  <c r="G238" i="47847"/>
  <c r="G237" i="47847"/>
  <c r="G236" i="47847"/>
  <c r="G235" i="47847"/>
  <c r="G234" i="47847"/>
  <c r="G233" i="47847"/>
  <c r="I224" i="47847"/>
  <c r="I223" i="47847"/>
  <c r="I222" i="47847"/>
  <c r="I221" i="47847"/>
  <c r="I220" i="47847"/>
  <c r="G224" i="47847"/>
  <c r="G223" i="47847"/>
  <c r="G222" i="47847"/>
  <c r="G221" i="47847"/>
  <c r="G220" i="47847"/>
  <c r="AA200" i="47847"/>
  <c r="AA199" i="47847"/>
  <c r="AA198" i="47847"/>
  <c r="AA197" i="47847"/>
  <c r="AA196" i="47847"/>
  <c r="AA195" i="47847"/>
  <c r="AA194" i="47847"/>
  <c r="AA193" i="47847"/>
  <c r="AA192" i="47847"/>
  <c r="AA191" i="47847"/>
  <c r="AA190" i="47847"/>
  <c r="AA189" i="47847"/>
  <c r="AA188" i="47847"/>
  <c r="AA187" i="47847"/>
  <c r="AA186" i="47847"/>
  <c r="AA185" i="47847"/>
  <c r="AA184" i="47847"/>
  <c r="AA183" i="47847"/>
  <c r="AA182" i="47847"/>
  <c r="AA181" i="47847"/>
  <c r="AA180" i="47847"/>
  <c r="AA179" i="47847"/>
  <c r="AA178" i="47847"/>
  <c r="AA177" i="47847"/>
  <c r="AA176" i="47847"/>
  <c r="AA175" i="47847"/>
  <c r="AA174" i="47847"/>
  <c r="AA173" i="47847"/>
  <c r="AA172" i="47847"/>
  <c r="AA171" i="47847"/>
  <c r="AA170" i="47847"/>
  <c r="AA169" i="47847"/>
  <c r="AA168" i="47847"/>
  <c r="Y200" i="47847"/>
  <c r="Y199" i="47847"/>
  <c r="Y198" i="47847"/>
  <c r="Y197" i="47847"/>
  <c r="Y196" i="47847"/>
  <c r="Y195" i="47847"/>
  <c r="Y194" i="47847"/>
  <c r="Y193" i="47847"/>
  <c r="Y192" i="47847"/>
  <c r="Y191" i="47847"/>
  <c r="Y190" i="47847"/>
  <c r="Y189" i="47847"/>
  <c r="Y188" i="47847"/>
  <c r="Y187" i="47847"/>
  <c r="Y186" i="47847"/>
  <c r="Y185" i="47847"/>
  <c r="Y184" i="47847"/>
  <c r="Y183" i="47847"/>
  <c r="Y182" i="47847"/>
  <c r="Y181" i="47847"/>
  <c r="Y180" i="47847"/>
  <c r="Y179" i="47847"/>
  <c r="Y178" i="47847"/>
  <c r="Y177" i="47847"/>
  <c r="Y176" i="47847"/>
  <c r="Y175" i="47847"/>
  <c r="Y174" i="47847"/>
  <c r="Y173" i="47847"/>
  <c r="Y172" i="47847"/>
  <c r="Y171" i="47847"/>
  <c r="Y170" i="47847"/>
  <c r="Y169" i="47847"/>
  <c r="Y168" i="47847"/>
  <c r="W200" i="47847"/>
  <c r="W199" i="47847"/>
  <c r="W198" i="47847"/>
  <c r="W197" i="47847"/>
  <c r="W196" i="47847"/>
  <c r="W195" i="47847"/>
  <c r="W194" i="47847"/>
  <c r="W193" i="47847"/>
  <c r="W192" i="47847"/>
  <c r="W191" i="47847"/>
  <c r="W190" i="47847"/>
  <c r="W189" i="47847"/>
  <c r="W188" i="47847"/>
  <c r="W187" i="47847"/>
  <c r="W186" i="47847"/>
  <c r="W185" i="47847"/>
  <c r="W184" i="47847"/>
  <c r="W183" i="47847"/>
  <c r="W182" i="47847"/>
  <c r="W181" i="47847"/>
  <c r="W180" i="47847"/>
  <c r="W179" i="47847"/>
  <c r="W178" i="47847"/>
  <c r="W177" i="47847"/>
  <c r="W176" i="47847"/>
  <c r="W175" i="47847"/>
  <c r="W174" i="47847"/>
  <c r="W173" i="47847"/>
  <c r="W172" i="47847"/>
  <c r="W171" i="47847"/>
  <c r="W170" i="47847"/>
  <c r="W169" i="47847"/>
  <c r="W168" i="47847"/>
  <c r="U200" i="47847"/>
  <c r="U199" i="47847"/>
  <c r="U198" i="47847"/>
  <c r="U197" i="47847"/>
  <c r="U196" i="47847"/>
  <c r="U195" i="47847"/>
  <c r="U194" i="47847"/>
  <c r="U193" i="47847"/>
  <c r="U192" i="47847"/>
  <c r="U191" i="47847"/>
  <c r="U190" i="47847"/>
  <c r="U189" i="47847"/>
  <c r="U188" i="47847"/>
  <c r="U187" i="47847"/>
  <c r="U186" i="47847"/>
  <c r="U185" i="47847"/>
  <c r="U184" i="47847"/>
  <c r="U183" i="47847"/>
  <c r="U182" i="47847"/>
  <c r="U181" i="47847"/>
  <c r="U180" i="47847"/>
  <c r="U179" i="47847"/>
  <c r="U178" i="47847"/>
  <c r="U177" i="47847"/>
  <c r="U176" i="47847"/>
  <c r="U175" i="47847"/>
  <c r="U174" i="47847"/>
  <c r="U173" i="47847"/>
  <c r="U172" i="47847"/>
  <c r="U171" i="47847"/>
  <c r="U170" i="47847"/>
  <c r="U169" i="47847"/>
  <c r="U168" i="47847"/>
  <c r="S200" i="47847"/>
  <c r="S199" i="47847"/>
  <c r="S198" i="47847"/>
  <c r="S197" i="47847"/>
  <c r="S196" i="47847"/>
  <c r="S195" i="47847"/>
  <c r="S194" i="47847"/>
  <c r="S193" i="47847"/>
  <c r="S192" i="47847"/>
  <c r="S191" i="47847"/>
  <c r="S190" i="47847"/>
  <c r="S189" i="47847"/>
  <c r="S188" i="47847"/>
  <c r="S187" i="47847"/>
  <c r="S186" i="47847"/>
  <c r="S185" i="47847"/>
  <c r="S184" i="47847"/>
  <c r="S183" i="47847"/>
  <c r="S182" i="47847"/>
  <c r="S181" i="47847"/>
  <c r="S180" i="47847"/>
  <c r="S179" i="47847"/>
  <c r="S178" i="47847"/>
  <c r="S177" i="47847"/>
  <c r="S176" i="47847"/>
  <c r="S175" i="47847"/>
  <c r="S174" i="47847"/>
  <c r="S173" i="47847"/>
  <c r="S172" i="47847"/>
  <c r="S171" i="47847"/>
  <c r="S170" i="47847"/>
  <c r="S169" i="47847"/>
  <c r="S168" i="47847"/>
  <c r="K206" i="47847"/>
  <c r="K205" i="47847"/>
  <c r="K204" i="47847"/>
  <c r="K203" i="47847"/>
  <c r="K202" i="47847"/>
  <c r="K201" i="47847"/>
  <c r="K200" i="47847"/>
  <c r="K199" i="47847"/>
  <c r="K198" i="47847"/>
  <c r="K197" i="47847"/>
  <c r="K196" i="47847"/>
  <c r="K195" i="47847"/>
  <c r="K194" i="47847"/>
  <c r="K193" i="47847"/>
  <c r="K192" i="47847"/>
  <c r="K191" i="47847"/>
  <c r="K190" i="47847"/>
  <c r="K189" i="47847"/>
  <c r="K188" i="47847"/>
  <c r="K187" i="47847"/>
  <c r="K186" i="47847"/>
  <c r="K185" i="47847"/>
  <c r="K184" i="47847"/>
  <c r="K183" i="47847"/>
  <c r="K182" i="47847"/>
  <c r="K181" i="47847"/>
  <c r="K180" i="47847"/>
  <c r="K179" i="47847"/>
  <c r="K178" i="47847"/>
  <c r="K177" i="47847"/>
  <c r="K176" i="47847"/>
  <c r="K175" i="47847"/>
  <c r="K174" i="47847"/>
  <c r="K173" i="47847"/>
  <c r="K172" i="47847"/>
  <c r="K171" i="47847"/>
  <c r="K170" i="47847"/>
  <c r="K169" i="47847"/>
  <c r="K168" i="47847"/>
  <c r="I206" i="47847"/>
  <c r="I205" i="47847"/>
  <c r="I204" i="47847"/>
  <c r="I203" i="47847"/>
  <c r="I202" i="47847"/>
  <c r="I201" i="47847"/>
  <c r="I200" i="47847"/>
  <c r="I199" i="47847"/>
  <c r="I198" i="47847"/>
  <c r="I197" i="47847"/>
  <c r="I196" i="47847"/>
  <c r="I195" i="47847"/>
  <c r="I194" i="47847"/>
  <c r="I193" i="47847"/>
  <c r="I192" i="47847"/>
  <c r="I191" i="47847"/>
  <c r="I190" i="47847"/>
  <c r="I189" i="47847"/>
  <c r="I188" i="47847"/>
  <c r="I187" i="47847"/>
  <c r="I186" i="47847"/>
  <c r="I185" i="47847"/>
  <c r="I184" i="47847"/>
  <c r="I183" i="47847"/>
  <c r="I182" i="47847"/>
  <c r="I181" i="47847"/>
  <c r="I180" i="47847"/>
  <c r="I179" i="47847"/>
  <c r="I178" i="47847"/>
  <c r="I177" i="47847"/>
  <c r="I176" i="47847"/>
  <c r="I175" i="47847"/>
  <c r="I174" i="47847"/>
  <c r="I173" i="47847"/>
  <c r="I172" i="47847"/>
  <c r="I171" i="47847"/>
  <c r="I170" i="47847"/>
  <c r="I169" i="47847"/>
  <c r="I168" i="47847"/>
  <c r="G206" i="47847"/>
  <c r="G205" i="47847"/>
  <c r="G204" i="47847"/>
  <c r="G203" i="47847"/>
  <c r="G202" i="47847"/>
  <c r="G201" i="47847"/>
  <c r="G200" i="47847"/>
  <c r="G199" i="47847"/>
  <c r="G198" i="47847"/>
  <c r="G197" i="47847"/>
  <c r="G196" i="47847"/>
  <c r="G195" i="47847"/>
  <c r="G194" i="47847"/>
  <c r="G193" i="47847"/>
  <c r="G192" i="47847"/>
  <c r="G191" i="47847"/>
  <c r="G190" i="47847"/>
  <c r="G189" i="47847"/>
  <c r="G188" i="47847"/>
  <c r="G187" i="47847"/>
  <c r="G186" i="47847"/>
  <c r="G185" i="47847"/>
  <c r="G184" i="47847"/>
  <c r="G183" i="47847"/>
  <c r="G182" i="47847"/>
  <c r="G181" i="47847"/>
  <c r="G180" i="47847"/>
  <c r="G179" i="47847"/>
  <c r="G178" i="47847"/>
  <c r="G177" i="47847"/>
  <c r="G176" i="47847"/>
  <c r="G175" i="47847"/>
  <c r="G174" i="47847"/>
  <c r="G173" i="47847"/>
  <c r="G172" i="47847"/>
  <c r="G171" i="47847"/>
  <c r="G170" i="47847"/>
  <c r="G169" i="47847"/>
  <c r="G168" i="47847"/>
  <c r="U153" i="47847"/>
  <c r="U152" i="47847"/>
  <c r="U151" i="47847"/>
  <c r="U150" i="47847"/>
  <c r="U149" i="47847"/>
  <c r="U148" i="47847"/>
  <c r="U147" i="47847"/>
  <c r="U146" i="47847"/>
  <c r="I157" i="47847"/>
  <c r="I156" i="47847"/>
  <c r="I155" i="47847"/>
  <c r="I154" i="47847"/>
  <c r="I153" i="47847"/>
  <c r="I152" i="47847"/>
  <c r="I151" i="47847"/>
  <c r="I150" i="47847"/>
  <c r="I149" i="47847"/>
  <c r="I148" i="47847"/>
  <c r="I147" i="47847"/>
  <c r="I146" i="47847"/>
  <c r="G157" i="47847"/>
  <c r="G156" i="47847"/>
  <c r="G155" i="47847"/>
  <c r="G154" i="47847"/>
  <c r="G153" i="47847"/>
  <c r="G152" i="47847"/>
  <c r="G151" i="47847"/>
  <c r="G150" i="47847"/>
  <c r="G149" i="47847"/>
  <c r="G148" i="47847"/>
  <c r="G147" i="47847"/>
  <c r="G146" i="47847"/>
  <c r="M137" i="47847"/>
  <c r="M136" i="47847"/>
  <c r="M135" i="47847"/>
  <c r="M134" i="47847"/>
  <c r="M133" i="47847"/>
  <c r="M132" i="47847"/>
  <c r="M131" i="47847"/>
  <c r="M130" i="47847"/>
  <c r="M129" i="47847"/>
  <c r="M128" i="47847"/>
  <c r="M127" i="47847"/>
  <c r="M126" i="47847"/>
  <c r="M125" i="47847"/>
  <c r="M124" i="47847"/>
  <c r="M123" i="47847"/>
  <c r="M122" i="47847"/>
  <c r="M121" i="47847"/>
  <c r="M120" i="47847"/>
  <c r="M119" i="47847"/>
  <c r="M118" i="47847"/>
  <c r="K137" i="47847"/>
  <c r="K136" i="47847"/>
  <c r="K135" i="47847"/>
  <c r="K134" i="47847"/>
  <c r="K133" i="47847"/>
  <c r="K132" i="47847"/>
  <c r="K131" i="47847"/>
  <c r="K130" i="47847"/>
  <c r="K129" i="47847"/>
  <c r="K128" i="47847"/>
  <c r="K127" i="47847"/>
  <c r="K126" i="47847"/>
  <c r="K125" i="47847"/>
  <c r="K124" i="47847"/>
  <c r="K123" i="47847"/>
  <c r="K122" i="47847"/>
  <c r="K121" i="47847"/>
  <c r="K120" i="47847"/>
  <c r="K119" i="47847"/>
  <c r="K118" i="47847"/>
  <c r="I137" i="47847"/>
  <c r="I136" i="47847"/>
  <c r="I135" i="47847"/>
  <c r="I134" i="47847"/>
  <c r="I133" i="47847"/>
  <c r="I132" i="47847"/>
  <c r="I131" i="47847"/>
  <c r="I130" i="47847"/>
  <c r="I129" i="47847"/>
  <c r="I128" i="47847"/>
  <c r="I127" i="47847"/>
  <c r="I126" i="47847"/>
  <c r="I125" i="47847"/>
  <c r="I124" i="47847"/>
  <c r="I123" i="47847"/>
  <c r="I122" i="47847"/>
  <c r="I121" i="47847"/>
  <c r="I120" i="47847"/>
  <c r="I119" i="47847"/>
  <c r="I118" i="47847"/>
  <c r="G137" i="47847"/>
  <c r="G136" i="47847"/>
  <c r="G135" i="47847"/>
  <c r="G134" i="47847"/>
  <c r="G133" i="47847"/>
  <c r="G132" i="47847"/>
  <c r="G131" i="47847"/>
  <c r="G130" i="47847"/>
  <c r="G129" i="47847"/>
  <c r="G128" i="47847"/>
  <c r="G127" i="47847"/>
  <c r="G126" i="47847"/>
  <c r="G125" i="47847"/>
  <c r="G124" i="47847"/>
  <c r="G123" i="47847"/>
  <c r="G122" i="47847"/>
  <c r="G121" i="47847"/>
  <c r="G120" i="47847"/>
  <c r="G119" i="47847"/>
  <c r="G118" i="47847"/>
  <c r="S95" i="47847"/>
  <c r="S94" i="47847"/>
  <c r="S93" i="47847"/>
  <c r="S92" i="47847"/>
  <c r="S91" i="47847"/>
  <c r="S90" i="47847"/>
  <c r="S89" i="47847"/>
  <c r="S88" i="47847"/>
  <c r="S87" i="47847"/>
  <c r="S86" i="47847"/>
  <c r="S85" i="47847"/>
  <c r="S84" i="47847"/>
  <c r="S83" i="47847"/>
  <c r="S82" i="47847"/>
  <c r="S81" i="47847"/>
  <c r="S80" i="47847"/>
  <c r="S79" i="47847"/>
  <c r="S78" i="47847"/>
  <c r="S77" i="47847"/>
  <c r="S76" i="47847"/>
  <c r="S75" i="47847"/>
  <c r="S74" i="47847"/>
  <c r="S73" i="47847"/>
  <c r="S72" i="47847"/>
  <c r="S71" i="47847"/>
  <c r="S70" i="47847"/>
  <c r="S69" i="47847"/>
  <c r="S68" i="47847"/>
  <c r="S67" i="47847"/>
  <c r="Q95" i="47847"/>
  <c r="Q94" i="47847"/>
  <c r="Q93" i="47847"/>
  <c r="Q92" i="47847"/>
  <c r="Q91" i="47847"/>
  <c r="Q90" i="47847"/>
  <c r="Q89" i="47847"/>
  <c r="Q88" i="47847"/>
  <c r="Q87" i="47847"/>
  <c r="Q86" i="47847"/>
  <c r="Q85" i="47847"/>
  <c r="Q84" i="47847"/>
  <c r="Q83" i="47847"/>
  <c r="Q82" i="47847"/>
  <c r="Q81" i="47847"/>
  <c r="Q80" i="47847"/>
  <c r="Q79" i="47847"/>
  <c r="Q78" i="47847"/>
  <c r="Q77" i="47847"/>
  <c r="Q76" i="47847"/>
  <c r="Q75" i="47847"/>
  <c r="Q74" i="47847"/>
  <c r="Q73" i="47847"/>
  <c r="Q72" i="47847"/>
  <c r="Q71" i="47847"/>
  <c r="Q70" i="47847"/>
  <c r="Q69" i="47847"/>
  <c r="Q68" i="47847"/>
  <c r="Q67" i="47847"/>
  <c r="I108" i="47847"/>
  <c r="I107" i="47847"/>
  <c r="I106" i="47847"/>
  <c r="I105" i="47847"/>
  <c r="I104" i="47847"/>
  <c r="I103" i="47847"/>
  <c r="I102" i="47847"/>
  <c r="I101" i="47847"/>
  <c r="I100" i="47847"/>
  <c r="I99" i="47847"/>
  <c r="I98" i="47847"/>
  <c r="I97" i="47847"/>
  <c r="I96" i="47847"/>
  <c r="I95" i="47847"/>
  <c r="I94" i="47847"/>
  <c r="I93" i="47847"/>
  <c r="I92" i="47847"/>
  <c r="I91" i="47847"/>
  <c r="I90" i="47847"/>
  <c r="I89" i="47847"/>
  <c r="I88" i="47847"/>
  <c r="I87" i="47847"/>
  <c r="I86" i="47847"/>
  <c r="I85" i="47847"/>
  <c r="I84" i="47847"/>
  <c r="I83" i="47847"/>
  <c r="I82" i="47847"/>
  <c r="I81" i="47847"/>
  <c r="I80" i="47847"/>
  <c r="I79" i="47847"/>
  <c r="I78" i="47847"/>
  <c r="I77" i="47847"/>
  <c r="I76" i="47847"/>
  <c r="I75" i="47847"/>
  <c r="I74" i="47847"/>
  <c r="I73" i="47847"/>
  <c r="I72" i="47847"/>
  <c r="I71" i="47847"/>
  <c r="I70" i="47847"/>
  <c r="I69" i="47847"/>
  <c r="I68" i="47847"/>
  <c r="I67" i="47847"/>
  <c r="G108" i="47847"/>
  <c r="G107" i="47847"/>
  <c r="G106" i="47847"/>
  <c r="G105" i="47847"/>
  <c r="G104" i="47847"/>
  <c r="G103" i="47847"/>
  <c r="G102" i="47847"/>
  <c r="G101" i="47847"/>
  <c r="G100" i="47847"/>
  <c r="G99" i="47847"/>
  <c r="G98" i="47847"/>
  <c r="G97" i="47847"/>
  <c r="G96" i="47847"/>
  <c r="G95" i="47847"/>
  <c r="G94" i="47847"/>
  <c r="G93" i="47847"/>
  <c r="G92" i="47847"/>
  <c r="G91" i="47847"/>
  <c r="G90" i="47847"/>
  <c r="G89" i="47847"/>
  <c r="G88" i="47847"/>
  <c r="G87" i="47847"/>
  <c r="G86" i="47847"/>
  <c r="G85" i="47847"/>
  <c r="G84" i="47847"/>
  <c r="G83" i="47847"/>
  <c r="G82" i="47847"/>
  <c r="G81" i="47847"/>
  <c r="G80" i="47847"/>
  <c r="G79" i="47847"/>
  <c r="G78" i="47847"/>
  <c r="G77" i="47847"/>
  <c r="G76" i="47847"/>
  <c r="G75" i="47847"/>
  <c r="G74" i="47847"/>
  <c r="G73" i="47847"/>
  <c r="G72" i="47847"/>
  <c r="G71" i="47847"/>
  <c r="G70" i="47847"/>
  <c r="G69" i="47847"/>
  <c r="G68" i="47847"/>
  <c r="G67" i="47847"/>
  <c r="S50" i="47847"/>
  <c r="S49" i="47847"/>
  <c r="S48" i="47847"/>
  <c r="S47" i="47847"/>
  <c r="S46" i="47847"/>
  <c r="S45" i="47847"/>
  <c r="S44" i="47847"/>
  <c r="S43" i="47847"/>
  <c r="S42" i="47847"/>
  <c r="S41" i="47847"/>
  <c r="S40" i="47847"/>
  <c r="S39" i="47847"/>
  <c r="S38" i="47847"/>
  <c r="S37" i="47847"/>
  <c r="S36" i="47847"/>
  <c r="S35" i="47847"/>
  <c r="S34" i="47847"/>
  <c r="S33" i="47847"/>
  <c r="S32" i="47847"/>
  <c r="S31" i="47847"/>
  <c r="S30" i="47847"/>
  <c r="S29" i="47847"/>
  <c r="S28" i="47847"/>
  <c r="S27" i="47847"/>
  <c r="S26" i="47847"/>
  <c r="S25" i="47847"/>
  <c r="S24" i="47847"/>
  <c r="S23" i="47847"/>
  <c r="S22" i="47847"/>
  <c r="S21" i="47847"/>
  <c r="S20" i="47847"/>
  <c r="S19" i="47847"/>
  <c r="S18" i="47847"/>
  <c r="S17" i="47847"/>
  <c r="S16" i="47847"/>
  <c r="S15" i="47847"/>
  <c r="S14" i="47847"/>
  <c r="S13" i="47847"/>
  <c r="S12" i="47847"/>
  <c r="S11" i="47847"/>
  <c r="Q50" i="47847"/>
  <c r="Q49" i="47847"/>
  <c r="Q48" i="47847"/>
  <c r="Q47" i="47847"/>
  <c r="Q46" i="47847"/>
  <c r="Q45" i="47847"/>
  <c r="Q44" i="47847"/>
  <c r="Q43" i="47847"/>
  <c r="Q42" i="47847"/>
  <c r="Q41" i="47847"/>
  <c r="Q40" i="47847"/>
  <c r="Q39" i="47847"/>
  <c r="Q38" i="47847"/>
  <c r="Q37" i="47847"/>
  <c r="Q36" i="47847"/>
  <c r="Q35" i="47847"/>
  <c r="Q34" i="47847"/>
  <c r="Q33" i="47847"/>
  <c r="Q32" i="47847"/>
  <c r="Q31" i="47847"/>
  <c r="Q30" i="47847"/>
  <c r="Q29" i="47847"/>
  <c r="Q28" i="47847"/>
  <c r="Q27" i="47847"/>
  <c r="Q26" i="47847"/>
  <c r="Q25" i="47847"/>
  <c r="Q24" i="47847"/>
  <c r="Q23" i="47847"/>
  <c r="Q22" i="47847"/>
  <c r="Q21" i="47847"/>
  <c r="Q20" i="47847"/>
  <c r="Q19" i="47847"/>
  <c r="Q18" i="47847"/>
  <c r="Q17" i="47847"/>
  <c r="Q16" i="47847"/>
  <c r="Q15" i="47847"/>
  <c r="Q14" i="47847"/>
  <c r="Q13" i="47847"/>
  <c r="Q12" i="47847"/>
  <c r="Q11" i="47847"/>
  <c r="I36" i="47847"/>
  <c r="I35" i="47847"/>
  <c r="I34" i="47847"/>
  <c r="I33" i="47847"/>
  <c r="I32" i="47847"/>
  <c r="I31" i="47847"/>
  <c r="I30" i="47847"/>
  <c r="I29" i="47847"/>
  <c r="I28" i="47847"/>
  <c r="I27" i="47847"/>
  <c r="I26" i="47847"/>
  <c r="I25" i="47847"/>
  <c r="I24" i="47847"/>
  <c r="I23" i="47847"/>
  <c r="I22" i="47847"/>
  <c r="I21" i="47847"/>
  <c r="I20" i="47847"/>
  <c r="I19" i="47847"/>
  <c r="I18" i="47847"/>
  <c r="I17" i="47847"/>
  <c r="I16" i="47847"/>
  <c r="I15" i="47847"/>
  <c r="I14" i="47847"/>
  <c r="I13" i="47847"/>
  <c r="I12" i="47847"/>
  <c r="I11" i="47847"/>
  <c r="G36" i="47847"/>
  <c r="G35" i="47847"/>
  <c r="G34" i="47847"/>
  <c r="G33" i="47847"/>
  <c r="G32" i="47847"/>
  <c r="G31" i="47847"/>
  <c r="G30" i="47847"/>
  <c r="G29" i="47847"/>
  <c r="G28" i="47847"/>
  <c r="G27" i="47847"/>
  <c r="G26" i="47847"/>
  <c r="G25" i="47847"/>
  <c r="G24" i="47847"/>
  <c r="G23" i="47847"/>
  <c r="G22" i="47847"/>
  <c r="G21" i="47847"/>
  <c r="G20" i="47847"/>
  <c r="G19" i="47847"/>
  <c r="G18" i="47847"/>
  <c r="G17" i="47847"/>
  <c r="G16" i="47847"/>
  <c r="G15" i="47847"/>
  <c r="G14" i="47847"/>
  <c r="G13" i="47847"/>
  <c r="G12" i="47847"/>
  <c r="G11" i="47847"/>
  <c r="AA3" i="47847"/>
  <c r="AA1" i="47847"/>
  <c r="B1" i="47847"/>
  <c r="Q351" i="47846"/>
  <c r="Q350" i="47846"/>
  <c r="Q349" i="47846"/>
  <c r="Q348" i="47846"/>
  <c r="Q347" i="47846"/>
  <c r="Q346" i="47846"/>
  <c r="Q345" i="47846"/>
  <c r="G359" i="47846"/>
  <c r="G358" i="47846"/>
  <c r="G357" i="47846"/>
  <c r="G356" i="47846"/>
  <c r="G355" i="47846"/>
  <c r="G349" i="47846"/>
  <c r="G348" i="47846"/>
  <c r="G347" i="47846"/>
  <c r="G346" i="47846"/>
  <c r="G345" i="47846"/>
  <c r="S328" i="47846"/>
  <c r="S327" i="47846"/>
  <c r="S326" i="47846"/>
  <c r="S325" i="47846"/>
  <c r="S324" i="47846"/>
  <c r="S323" i="47846"/>
  <c r="S322" i="47846"/>
  <c r="S321" i="47846"/>
  <c r="S320" i="47846"/>
  <c r="S319" i="47846"/>
  <c r="S318" i="47846"/>
  <c r="S317" i="47846"/>
  <c r="S316" i="47846"/>
  <c r="S315" i="47846"/>
  <c r="Q328" i="47846"/>
  <c r="Q327" i="47846"/>
  <c r="Q326" i="47846"/>
  <c r="Q325" i="47846"/>
  <c r="Q324" i="47846"/>
  <c r="Q323" i="47846"/>
  <c r="Q322" i="47846"/>
  <c r="Q321" i="47846"/>
  <c r="Q320" i="47846"/>
  <c r="Q319" i="47846"/>
  <c r="Q318" i="47846"/>
  <c r="Q317" i="47846"/>
  <c r="Q316" i="47846"/>
  <c r="Q315" i="47846"/>
  <c r="G324" i="47846"/>
  <c r="G323" i="47846"/>
  <c r="G322" i="47846"/>
  <c r="G321" i="47846"/>
  <c r="G320" i="47846"/>
  <c r="G319" i="47846"/>
  <c r="G318" i="47846"/>
  <c r="G317" i="47846"/>
  <c r="G316" i="47846"/>
  <c r="G315" i="47846"/>
  <c r="K307" i="47846"/>
  <c r="K306" i="47846"/>
  <c r="K305" i="47846"/>
  <c r="K304" i="47846"/>
  <c r="K303" i="47846"/>
  <c r="K302" i="47846"/>
  <c r="K301" i="47846"/>
  <c r="K300" i="47846"/>
  <c r="K299" i="47846"/>
  <c r="K298" i="47846"/>
  <c r="K297" i="47846"/>
  <c r="K296" i="47846"/>
  <c r="I307" i="47846"/>
  <c r="I306" i="47846"/>
  <c r="I305" i="47846"/>
  <c r="I304" i="47846"/>
  <c r="I303" i="47846"/>
  <c r="I302" i="47846"/>
  <c r="I301" i="47846"/>
  <c r="I300" i="47846"/>
  <c r="I299" i="47846"/>
  <c r="I298" i="47846"/>
  <c r="I297" i="47846"/>
  <c r="I296" i="47846"/>
  <c r="G307" i="47846"/>
  <c r="G306" i="47846"/>
  <c r="G305" i="47846"/>
  <c r="G304" i="47846"/>
  <c r="G303" i="47846"/>
  <c r="G302" i="47846"/>
  <c r="G301" i="47846"/>
  <c r="G300" i="47846"/>
  <c r="G299" i="47846"/>
  <c r="G298" i="47846"/>
  <c r="G297" i="47846"/>
  <c r="G296" i="47846"/>
  <c r="AA277" i="47846"/>
  <c r="AA276" i="47846"/>
  <c r="AA275" i="47846"/>
  <c r="AA274" i="47846"/>
  <c r="AA273" i="47846"/>
  <c r="AA272" i="47846"/>
  <c r="AA271" i="47846"/>
  <c r="AA270" i="47846"/>
  <c r="AA269" i="47846"/>
  <c r="AA268" i="47846"/>
  <c r="AA267" i="47846"/>
  <c r="AA266" i="47846"/>
  <c r="AA265" i="47846"/>
  <c r="AA264" i="47846"/>
  <c r="AA263" i="47846"/>
  <c r="AA262" i="47846"/>
  <c r="AA261" i="47846"/>
  <c r="AA260" i="47846"/>
  <c r="AA259" i="47846"/>
  <c r="AA258" i="47846"/>
  <c r="AA257" i="47846"/>
  <c r="Y277" i="47846"/>
  <c r="Y276" i="47846"/>
  <c r="Y275" i="47846"/>
  <c r="Y274" i="47846"/>
  <c r="Y273" i="47846"/>
  <c r="Y272" i="47846"/>
  <c r="Y271" i="47846"/>
  <c r="Y270" i="47846"/>
  <c r="Y269" i="47846"/>
  <c r="Y268" i="47846"/>
  <c r="Y267" i="47846"/>
  <c r="Y266" i="47846"/>
  <c r="Y265" i="47846"/>
  <c r="Y264" i="47846"/>
  <c r="Y263" i="47846"/>
  <c r="Y262" i="47846"/>
  <c r="Y261" i="47846"/>
  <c r="Y260" i="47846"/>
  <c r="Y259" i="47846"/>
  <c r="Y258" i="47846"/>
  <c r="Y257" i="47846"/>
  <c r="W277" i="47846"/>
  <c r="W276" i="47846"/>
  <c r="W275" i="47846"/>
  <c r="W274" i="47846"/>
  <c r="W273" i="47846"/>
  <c r="W272" i="47846"/>
  <c r="W271" i="47846"/>
  <c r="W270" i="47846"/>
  <c r="W269" i="47846"/>
  <c r="W268" i="47846"/>
  <c r="W267" i="47846"/>
  <c r="W266" i="47846"/>
  <c r="W265" i="47846"/>
  <c r="W264" i="47846"/>
  <c r="W263" i="47846"/>
  <c r="W262" i="47846"/>
  <c r="W261" i="47846"/>
  <c r="W260" i="47846"/>
  <c r="W259" i="47846"/>
  <c r="W258" i="47846"/>
  <c r="W257" i="47846"/>
  <c r="U277" i="47846"/>
  <c r="U276" i="47846"/>
  <c r="U275" i="47846"/>
  <c r="U274" i="47846"/>
  <c r="U273" i="47846"/>
  <c r="U272" i="47846"/>
  <c r="U271" i="47846"/>
  <c r="U270" i="47846"/>
  <c r="U269" i="47846"/>
  <c r="U268" i="47846"/>
  <c r="U267" i="47846"/>
  <c r="U266" i="47846"/>
  <c r="U265" i="47846"/>
  <c r="U264" i="47846"/>
  <c r="U263" i="47846"/>
  <c r="U262" i="47846"/>
  <c r="U261" i="47846"/>
  <c r="U260" i="47846"/>
  <c r="U259" i="47846"/>
  <c r="U258" i="47846"/>
  <c r="U257" i="47846"/>
  <c r="M285" i="47846"/>
  <c r="M284" i="47846"/>
  <c r="M283" i="47846"/>
  <c r="M282" i="47846"/>
  <c r="M281" i="47846"/>
  <c r="M280" i="47846"/>
  <c r="M279" i="47846"/>
  <c r="M278" i="47846"/>
  <c r="M277" i="47846"/>
  <c r="M276" i="47846"/>
  <c r="M275" i="47846"/>
  <c r="M274" i="47846"/>
  <c r="M273" i="47846"/>
  <c r="M272" i="47846"/>
  <c r="M271" i="47846"/>
  <c r="M270" i="47846"/>
  <c r="M269" i="47846"/>
  <c r="M268" i="47846"/>
  <c r="M267" i="47846"/>
  <c r="M266" i="47846"/>
  <c r="M265" i="47846"/>
  <c r="M264" i="47846"/>
  <c r="M263" i="47846"/>
  <c r="M262" i="47846"/>
  <c r="M261" i="47846"/>
  <c r="M260" i="47846"/>
  <c r="M259" i="47846"/>
  <c r="M258" i="47846"/>
  <c r="M257" i="47846"/>
  <c r="K285" i="47846"/>
  <c r="K284" i="47846"/>
  <c r="K283" i="47846"/>
  <c r="K282" i="47846"/>
  <c r="K281" i="47846"/>
  <c r="K280" i="47846"/>
  <c r="K279" i="47846"/>
  <c r="K278" i="47846"/>
  <c r="K277" i="47846"/>
  <c r="K276" i="47846"/>
  <c r="K275" i="47846"/>
  <c r="K274" i="47846"/>
  <c r="K273" i="47846"/>
  <c r="K272" i="47846"/>
  <c r="K271" i="47846"/>
  <c r="K270" i="47846"/>
  <c r="K269" i="47846"/>
  <c r="K268" i="47846"/>
  <c r="K267" i="47846"/>
  <c r="K266" i="47846"/>
  <c r="K265" i="47846"/>
  <c r="K264" i="47846"/>
  <c r="K263" i="47846"/>
  <c r="K262" i="47846"/>
  <c r="K261" i="47846"/>
  <c r="K260" i="47846"/>
  <c r="K259" i="47846"/>
  <c r="K258" i="47846"/>
  <c r="K257" i="47846"/>
  <c r="I285" i="47846"/>
  <c r="I284" i="47846"/>
  <c r="I283" i="47846"/>
  <c r="I282" i="47846"/>
  <c r="I281" i="47846"/>
  <c r="I280" i="47846"/>
  <c r="I279" i="47846"/>
  <c r="I278" i="47846"/>
  <c r="I277" i="47846"/>
  <c r="I276" i="47846"/>
  <c r="I275" i="47846"/>
  <c r="I274" i="47846"/>
  <c r="I273" i="47846"/>
  <c r="I272" i="47846"/>
  <c r="I271" i="47846"/>
  <c r="I270" i="47846"/>
  <c r="I269" i="47846"/>
  <c r="I268" i="47846"/>
  <c r="I267" i="47846"/>
  <c r="I266" i="47846"/>
  <c r="I265" i="47846"/>
  <c r="I264" i="47846"/>
  <c r="I263" i="47846"/>
  <c r="I262" i="47846"/>
  <c r="I261" i="47846"/>
  <c r="I260" i="47846"/>
  <c r="I259" i="47846"/>
  <c r="I258" i="47846"/>
  <c r="I257" i="47846"/>
  <c r="G285" i="47846"/>
  <c r="G284" i="47846"/>
  <c r="G283" i="47846"/>
  <c r="G282" i="47846"/>
  <c r="G281" i="47846"/>
  <c r="G280" i="47846"/>
  <c r="G279" i="47846"/>
  <c r="G278" i="47846"/>
  <c r="G277" i="47846"/>
  <c r="G276" i="47846"/>
  <c r="G275" i="47846"/>
  <c r="G274" i="47846"/>
  <c r="G273" i="47846"/>
  <c r="G272" i="47846"/>
  <c r="G271" i="47846"/>
  <c r="G270" i="47846"/>
  <c r="G269" i="47846"/>
  <c r="G268" i="47846"/>
  <c r="G267" i="47846"/>
  <c r="G266" i="47846"/>
  <c r="G265" i="47846"/>
  <c r="G264" i="47846"/>
  <c r="G263" i="47846"/>
  <c r="G262" i="47846"/>
  <c r="G261" i="47846"/>
  <c r="G260" i="47846"/>
  <c r="G259" i="47846"/>
  <c r="G258" i="47846"/>
  <c r="G257" i="47846"/>
  <c r="W242" i="47846"/>
  <c r="W241" i="47846"/>
  <c r="W240" i="47846"/>
  <c r="W239" i="47846"/>
  <c r="W238" i="47846"/>
  <c r="W237" i="47846"/>
  <c r="W236" i="47846"/>
  <c r="W235" i="47846"/>
  <c r="W234" i="47846"/>
  <c r="W233" i="47846"/>
  <c r="U242" i="47846"/>
  <c r="U241" i="47846"/>
  <c r="U240" i="47846"/>
  <c r="U239" i="47846"/>
  <c r="U238" i="47846"/>
  <c r="U237" i="47846"/>
  <c r="U236" i="47846"/>
  <c r="U235" i="47846"/>
  <c r="U234" i="47846"/>
  <c r="U233" i="47846"/>
  <c r="S242" i="47846"/>
  <c r="S241" i="47846"/>
  <c r="S240" i="47846"/>
  <c r="S239" i="47846"/>
  <c r="S238" i="47846"/>
  <c r="S237" i="47846"/>
  <c r="S236" i="47846"/>
  <c r="S235" i="47846"/>
  <c r="S234" i="47846"/>
  <c r="S233" i="47846"/>
  <c r="K249" i="47846"/>
  <c r="K248" i="47846"/>
  <c r="K247" i="47846"/>
  <c r="K246" i="47846"/>
  <c r="K245" i="47846"/>
  <c r="K244" i="47846"/>
  <c r="K243" i="47846"/>
  <c r="K242" i="47846"/>
  <c r="K241" i="47846"/>
  <c r="K240" i="47846"/>
  <c r="K239" i="47846"/>
  <c r="K238" i="47846"/>
  <c r="K237" i="47846"/>
  <c r="K236" i="47846"/>
  <c r="K235" i="47846"/>
  <c r="K234" i="47846"/>
  <c r="K233" i="47846"/>
  <c r="I249" i="47846"/>
  <c r="I248" i="47846"/>
  <c r="I247" i="47846"/>
  <c r="I246" i="47846"/>
  <c r="I245" i="47846"/>
  <c r="I244" i="47846"/>
  <c r="I243" i="47846"/>
  <c r="I242" i="47846"/>
  <c r="I241" i="47846"/>
  <c r="I240" i="47846"/>
  <c r="I239" i="47846"/>
  <c r="I238" i="47846"/>
  <c r="I237" i="47846"/>
  <c r="I236" i="47846"/>
  <c r="I235" i="47846"/>
  <c r="I234" i="47846"/>
  <c r="I233" i="47846"/>
  <c r="G249" i="47846"/>
  <c r="G248" i="47846"/>
  <c r="G247" i="47846"/>
  <c r="G246" i="47846"/>
  <c r="G245" i="47846"/>
  <c r="G244" i="47846"/>
  <c r="G243" i="47846"/>
  <c r="G242" i="47846"/>
  <c r="G241" i="47846"/>
  <c r="G240" i="47846"/>
  <c r="G239" i="47846"/>
  <c r="G238" i="47846"/>
  <c r="G237" i="47846"/>
  <c r="G236" i="47846"/>
  <c r="G235" i="47846"/>
  <c r="G234" i="47846"/>
  <c r="G233" i="47846"/>
  <c r="I224" i="47846"/>
  <c r="I223" i="47846"/>
  <c r="I222" i="47846"/>
  <c r="I221" i="47846"/>
  <c r="I220" i="47846"/>
  <c r="G224" i="47846"/>
  <c r="G223" i="47846"/>
  <c r="G222" i="47846"/>
  <c r="G221" i="47846"/>
  <c r="G220" i="47846"/>
  <c r="AA200" i="47846"/>
  <c r="AA199" i="47846"/>
  <c r="AA198" i="47846"/>
  <c r="AA197" i="47846"/>
  <c r="AA196" i="47846"/>
  <c r="AA195" i="47846"/>
  <c r="AA194" i="47846"/>
  <c r="AA193" i="47846"/>
  <c r="AA192" i="47846"/>
  <c r="AA191" i="47846"/>
  <c r="AA190" i="47846"/>
  <c r="AA189" i="47846"/>
  <c r="AA188" i="47846"/>
  <c r="AA187" i="47846"/>
  <c r="AA186" i="47846"/>
  <c r="AA185" i="47846"/>
  <c r="AA184" i="47846"/>
  <c r="AA183" i="47846"/>
  <c r="AA182" i="47846"/>
  <c r="AA181" i="47846"/>
  <c r="AA180" i="47846"/>
  <c r="AA179" i="47846"/>
  <c r="AA178" i="47846"/>
  <c r="AA177" i="47846"/>
  <c r="AA176" i="47846"/>
  <c r="AA175" i="47846"/>
  <c r="AA174" i="47846"/>
  <c r="AA173" i="47846"/>
  <c r="AA172" i="47846"/>
  <c r="AA171" i="47846"/>
  <c r="AA170" i="47846"/>
  <c r="AA169" i="47846"/>
  <c r="AA168" i="47846"/>
  <c r="Y200" i="47846"/>
  <c r="Y199" i="47846"/>
  <c r="Y198" i="47846"/>
  <c r="Y197" i="47846"/>
  <c r="Y196" i="47846"/>
  <c r="Y195" i="47846"/>
  <c r="Y194" i="47846"/>
  <c r="Y193" i="47846"/>
  <c r="Y192" i="47846"/>
  <c r="Y191" i="47846"/>
  <c r="Y190" i="47846"/>
  <c r="Y189" i="47846"/>
  <c r="Y188" i="47846"/>
  <c r="Y187" i="47846"/>
  <c r="Y186" i="47846"/>
  <c r="Y185" i="47846"/>
  <c r="Y184" i="47846"/>
  <c r="Y183" i="47846"/>
  <c r="Y182" i="47846"/>
  <c r="Y181" i="47846"/>
  <c r="Y180" i="47846"/>
  <c r="Y179" i="47846"/>
  <c r="Y178" i="47846"/>
  <c r="Y177" i="47846"/>
  <c r="Y176" i="47846"/>
  <c r="Y175" i="47846"/>
  <c r="Y174" i="47846"/>
  <c r="Y173" i="47846"/>
  <c r="Y172" i="47846"/>
  <c r="Y171" i="47846"/>
  <c r="Y170" i="47846"/>
  <c r="Y169" i="47846"/>
  <c r="Y168" i="47846"/>
  <c r="W200" i="47846"/>
  <c r="W199" i="47846"/>
  <c r="W198" i="47846"/>
  <c r="W197" i="47846"/>
  <c r="W196" i="47846"/>
  <c r="W195" i="47846"/>
  <c r="W194" i="47846"/>
  <c r="W193" i="47846"/>
  <c r="W192" i="47846"/>
  <c r="W191" i="47846"/>
  <c r="W190" i="47846"/>
  <c r="W189" i="47846"/>
  <c r="W188" i="47846"/>
  <c r="W187" i="47846"/>
  <c r="W186" i="47846"/>
  <c r="W185" i="47846"/>
  <c r="W184" i="47846"/>
  <c r="W183" i="47846"/>
  <c r="W182" i="47846"/>
  <c r="W181" i="47846"/>
  <c r="W180" i="47846"/>
  <c r="W179" i="47846"/>
  <c r="W178" i="47846"/>
  <c r="W177" i="47846"/>
  <c r="W176" i="47846"/>
  <c r="W175" i="47846"/>
  <c r="W174" i="47846"/>
  <c r="W173" i="47846"/>
  <c r="W172" i="47846"/>
  <c r="W171" i="47846"/>
  <c r="W170" i="47846"/>
  <c r="W169" i="47846"/>
  <c r="W168" i="47846"/>
  <c r="U200" i="47846"/>
  <c r="U199" i="47846"/>
  <c r="U198" i="47846"/>
  <c r="U197" i="47846"/>
  <c r="U196" i="47846"/>
  <c r="U195" i="47846"/>
  <c r="U194" i="47846"/>
  <c r="U193" i="47846"/>
  <c r="U192" i="47846"/>
  <c r="U191" i="47846"/>
  <c r="U190" i="47846"/>
  <c r="U189" i="47846"/>
  <c r="U188" i="47846"/>
  <c r="U187" i="47846"/>
  <c r="U186" i="47846"/>
  <c r="U185" i="47846"/>
  <c r="U184" i="47846"/>
  <c r="U183" i="47846"/>
  <c r="U182" i="47846"/>
  <c r="U181" i="47846"/>
  <c r="U180" i="47846"/>
  <c r="U179" i="47846"/>
  <c r="U178" i="47846"/>
  <c r="U177" i="47846"/>
  <c r="U176" i="47846"/>
  <c r="U175" i="47846"/>
  <c r="U174" i="47846"/>
  <c r="U173" i="47846"/>
  <c r="U172" i="47846"/>
  <c r="U171" i="47846"/>
  <c r="U170" i="47846"/>
  <c r="U169" i="47846"/>
  <c r="U168" i="47846"/>
  <c r="S200" i="47846"/>
  <c r="S199" i="47846"/>
  <c r="S198" i="47846"/>
  <c r="S197" i="47846"/>
  <c r="S196" i="47846"/>
  <c r="S195" i="47846"/>
  <c r="S194" i="47846"/>
  <c r="S193" i="47846"/>
  <c r="S192" i="47846"/>
  <c r="S191" i="47846"/>
  <c r="S190" i="47846"/>
  <c r="S189" i="47846"/>
  <c r="S188" i="47846"/>
  <c r="S187" i="47846"/>
  <c r="S186" i="47846"/>
  <c r="S185" i="47846"/>
  <c r="S184" i="47846"/>
  <c r="S183" i="47846"/>
  <c r="S182" i="47846"/>
  <c r="S181" i="47846"/>
  <c r="S180" i="47846"/>
  <c r="S179" i="47846"/>
  <c r="S178" i="47846"/>
  <c r="S177" i="47846"/>
  <c r="S176" i="47846"/>
  <c r="S175" i="47846"/>
  <c r="S174" i="47846"/>
  <c r="S173" i="47846"/>
  <c r="S172" i="47846"/>
  <c r="S171" i="47846"/>
  <c r="S170" i="47846"/>
  <c r="S169" i="47846"/>
  <c r="S168" i="47846"/>
  <c r="K206" i="47846"/>
  <c r="K205" i="47846"/>
  <c r="K204" i="47846"/>
  <c r="K203" i="47846"/>
  <c r="K202" i="47846"/>
  <c r="K201" i="47846"/>
  <c r="K200" i="47846"/>
  <c r="K199" i="47846"/>
  <c r="K198" i="47846"/>
  <c r="K197" i="47846"/>
  <c r="K196" i="47846"/>
  <c r="K195" i="47846"/>
  <c r="K194" i="47846"/>
  <c r="K193" i="47846"/>
  <c r="K192" i="47846"/>
  <c r="K191" i="47846"/>
  <c r="K190" i="47846"/>
  <c r="K189" i="47846"/>
  <c r="K188" i="47846"/>
  <c r="K187" i="47846"/>
  <c r="K186" i="47846"/>
  <c r="K185" i="47846"/>
  <c r="K184" i="47846"/>
  <c r="K183" i="47846"/>
  <c r="K182" i="47846"/>
  <c r="K181" i="47846"/>
  <c r="K180" i="47846"/>
  <c r="K179" i="47846"/>
  <c r="K178" i="47846"/>
  <c r="K177" i="47846"/>
  <c r="K176" i="47846"/>
  <c r="K175" i="47846"/>
  <c r="K174" i="47846"/>
  <c r="K173" i="47846"/>
  <c r="K172" i="47846"/>
  <c r="K171" i="47846"/>
  <c r="K170" i="47846"/>
  <c r="K169" i="47846"/>
  <c r="K168" i="47846"/>
  <c r="I206" i="47846"/>
  <c r="I205" i="47846"/>
  <c r="I204" i="47846"/>
  <c r="I203" i="47846"/>
  <c r="I202" i="47846"/>
  <c r="I201" i="47846"/>
  <c r="I200" i="47846"/>
  <c r="I199" i="47846"/>
  <c r="I198" i="47846"/>
  <c r="I197" i="47846"/>
  <c r="I196" i="47846"/>
  <c r="I195" i="47846"/>
  <c r="I194" i="47846"/>
  <c r="I193" i="47846"/>
  <c r="I192" i="47846"/>
  <c r="I191" i="47846"/>
  <c r="I190" i="47846"/>
  <c r="I189" i="47846"/>
  <c r="I188" i="47846"/>
  <c r="I187" i="47846"/>
  <c r="I186" i="47846"/>
  <c r="I185" i="47846"/>
  <c r="I184" i="47846"/>
  <c r="I183" i="47846"/>
  <c r="I182" i="47846"/>
  <c r="I181" i="47846"/>
  <c r="I180" i="47846"/>
  <c r="I179" i="47846"/>
  <c r="I178" i="47846"/>
  <c r="I177" i="47846"/>
  <c r="I176" i="47846"/>
  <c r="I175" i="47846"/>
  <c r="I174" i="47846"/>
  <c r="I173" i="47846"/>
  <c r="I172" i="47846"/>
  <c r="I171" i="47846"/>
  <c r="I170" i="47846"/>
  <c r="I169" i="47846"/>
  <c r="I168" i="47846"/>
  <c r="G206" i="47846"/>
  <c r="G205" i="47846"/>
  <c r="G204" i="47846"/>
  <c r="G203" i="47846"/>
  <c r="G202" i="47846"/>
  <c r="G201" i="47846"/>
  <c r="G200" i="47846"/>
  <c r="G199" i="47846"/>
  <c r="G198" i="47846"/>
  <c r="G197" i="47846"/>
  <c r="G196" i="47846"/>
  <c r="G195" i="47846"/>
  <c r="G194" i="47846"/>
  <c r="G193" i="47846"/>
  <c r="G192" i="47846"/>
  <c r="G191" i="47846"/>
  <c r="G190" i="47846"/>
  <c r="G189" i="47846"/>
  <c r="G188" i="47846"/>
  <c r="G187" i="47846"/>
  <c r="G186" i="47846"/>
  <c r="G185" i="47846"/>
  <c r="G184" i="47846"/>
  <c r="G183" i="47846"/>
  <c r="G182" i="47846"/>
  <c r="G181" i="47846"/>
  <c r="G180" i="47846"/>
  <c r="G179" i="47846"/>
  <c r="G178" i="47846"/>
  <c r="G177" i="47846"/>
  <c r="G176" i="47846"/>
  <c r="G175" i="47846"/>
  <c r="G174" i="47846"/>
  <c r="G173" i="47846"/>
  <c r="G172" i="47846"/>
  <c r="G171" i="47846"/>
  <c r="G170" i="47846"/>
  <c r="G169" i="47846"/>
  <c r="G168" i="47846"/>
  <c r="U153" i="47846"/>
  <c r="U152" i="47846"/>
  <c r="U151" i="47846"/>
  <c r="U150" i="47846"/>
  <c r="U149" i="47846"/>
  <c r="U148" i="47846"/>
  <c r="U147" i="47846"/>
  <c r="U146" i="47846"/>
  <c r="I157" i="47846"/>
  <c r="I156" i="47846"/>
  <c r="I155" i="47846"/>
  <c r="I154" i="47846"/>
  <c r="I153" i="47846"/>
  <c r="I152" i="47846"/>
  <c r="I151" i="47846"/>
  <c r="I150" i="47846"/>
  <c r="I149" i="47846"/>
  <c r="I148" i="47846"/>
  <c r="I147" i="47846"/>
  <c r="I146" i="47846"/>
  <c r="G157" i="47846"/>
  <c r="G156" i="47846"/>
  <c r="G155" i="47846"/>
  <c r="G154" i="47846"/>
  <c r="G153" i="47846"/>
  <c r="G152" i="47846"/>
  <c r="G151" i="47846"/>
  <c r="G150" i="47846"/>
  <c r="G149" i="47846"/>
  <c r="G148" i="47846"/>
  <c r="G147" i="47846"/>
  <c r="G146" i="47846"/>
  <c r="M137" i="47846"/>
  <c r="M136" i="47846"/>
  <c r="M135" i="47846"/>
  <c r="M134" i="47846"/>
  <c r="M133" i="47846"/>
  <c r="M132" i="47846"/>
  <c r="M131" i="47846"/>
  <c r="M130" i="47846"/>
  <c r="M129" i="47846"/>
  <c r="M128" i="47846"/>
  <c r="M127" i="47846"/>
  <c r="M126" i="47846"/>
  <c r="M125" i="47846"/>
  <c r="M124" i="47846"/>
  <c r="M123" i="47846"/>
  <c r="M122" i="47846"/>
  <c r="M121" i="47846"/>
  <c r="M120" i="47846"/>
  <c r="M119" i="47846"/>
  <c r="M118" i="47846"/>
  <c r="K137" i="47846"/>
  <c r="K136" i="47846"/>
  <c r="K135" i="47846"/>
  <c r="K134" i="47846"/>
  <c r="K133" i="47846"/>
  <c r="K132" i="47846"/>
  <c r="K131" i="47846"/>
  <c r="K130" i="47846"/>
  <c r="K129" i="47846"/>
  <c r="K128" i="47846"/>
  <c r="K127" i="47846"/>
  <c r="K126" i="47846"/>
  <c r="K125" i="47846"/>
  <c r="K124" i="47846"/>
  <c r="K123" i="47846"/>
  <c r="K122" i="47846"/>
  <c r="K121" i="47846"/>
  <c r="K120" i="47846"/>
  <c r="K119" i="47846"/>
  <c r="K118" i="47846"/>
  <c r="I137" i="47846"/>
  <c r="I136" i="47846"/>
  <c r="I135" i="47846"/>
  <c r="I134" i="47846"/>
  <c r="I133" i="47846"/>
  <c r="I132" i="47846"/>
  <c r="I131" i="47846"/>
  <c r="I130" i="47846"/>
  <c r="I129" i="47846"/>
  <c r="I128" i="47846"/>
  <c r="I127" i="47846"/>
  <c r="I126" i="47846"/>
  <c r="I125" i="47846"/>
  <c r="I124" i="47846"/>
  <c r="I123" i="47846"/>
  <c r="I122" i="47846"/>
  <c r="I121" i="47846"/>
  <c r="I120" i="47846"/>
  <c r="I119" i="47846"/>
  <c r="I118" i="47846"/>
  <c r="G137" i="47846"/>
  <c r="G136" i="47846"/>
  <c r="G135" i="47846"/>
  <c r="G134" i="47846"/>
  <c r="G133" i="47846"/>
  <c r="G132" i="47846"/>
  <c r="G131" i="47846"/>
  <c r="G130" i="47846"/>
  <c r="G129" i="47846"/>
  <c r="G128" i="47846"/>
  <c r="G127" i="47846"/>
  <c r="G126" i="47846"/>
  <c r="G125" i="47846"/>
  <c r="G124" i="47846"/>
  <c r="G123" i="47846"/>
  <c r="G122" i="47846"/>
  <c r="G121" i="47846"/>
  <c r="G120" i="47846"/>
  <c r="G119" i="47846"/>
  <c r="G118" i="47846"/>
  <c r="S95" i="47846"/>
  <c r="S94" i="47846"/>
  <c r="S93" i="47846"/>
  <c r="S92" i="47846"/>
  <c r="S91" i="47846"/>
  <c r="S90" i="47846"/>
  <c r="S89" i="47846"/>
  <c r="S88" i="47846"/>
  <c r="S87" i="47846"/>
  <c r="S86" i="47846"/>
  <c r="S85" i="47846"/>
  <c r="S84" i="47846"/>
  <c r="S83" i="47846"/>
  <c r="S82" i="47846"/>
  <c r="S81" i="47846"/>
  <c r="S80" i="47846"/>
  <c r="S79" i="47846"/>
  <c r="S78" i="47846"/>
  <c r="S77" i="47846"/>
  <c r="S76" i="47846"/>
  <c r="S75" i="47846"/>
  <c r="S74" i="47846"/>
  <c r="S73" i="47846"/>
  <c r="S72" i="47846"/>
  <c r="S71" i="47846"/>
  <c r="S70" i="47846"/>
  <c r="S69" i="47846"/>
  <c r="S68" i="47846"/>
  <c r="S67" i="47846"/>
  <c r="Q95" i="47846"/>
  <c r="Q94" i="47846"/>
  <c r="Q93" i="47846"/>
  <c r="Q92" i="47846"/>
  <c r="Q91" i="47846"/>
  <c r="Q90" i="47846"/>
  <c r="Q89" i="47846"/>
  <c r="Q88" i="47846"/>
  <c r="Q87" i="47846"/>
  <c r="Q86" i="47846"/>
  <c r="Q85" i="47846"/>
  <c r="Q84" i="47846"/>
  <c r="Q83" i="47846"/>
  <c r="Q82" i="47846"/>
  <c r="Q81" i="47846"/>
  <c r="Q80" i="47846"/>
  <c r="Q79" i="47846"/>
  <c r="Q78" i="47846"/>
  <c r="Q77" i="47846"/>
  <c r="Q76" i="47846"/>
  <c r="Q75" i="47846"/>
  <c r="Q74" i="47846"/>
  <c r="Q73" i="47846"/>
  <c r="Q72" i="47846"/>
  <c r="Q71" i="47846"/>
  <c r="Q70" i="47846"/>
  <c r="Q69" i="47846"/>
  <c r="Q68" i="47846"/>
  <c r="Q67" i="47846"/>
  <c r="I108" i="47846"/>
  <c r="I107" i="47846"/>
  <c r="I106" i="47846"/>
  <c r="I105" i="47846"/>
  <c r="I104" i="47846"/>
  <c r="I103" i="47846"/>
  <c r="I102" i="47846"/>
  <c r="I101" i="47846"/>
  <c r="I100" i="47846"/>
  <c r="I99" i="47846"/>
  <c r="I98" i="47846"/>
  <c r="I97" i="47846"/>
  <c r="I96" i="47846"/>
  <c r="I95" i="47846"/>
  <c r="I94" i="47846"/>
  <c r="I93" i="47846"/>
  <c r="I92" i="47846"/>
  <c r="I91" i="47846"/>
  <c r="I90" i="47846"/>
  <c r="I89" i="47846"/>
  <c r="I88" i="47846"/>
  <c r="I87" i="47846"/>
  <c r="I86" i="47846"/>
  <c r="I85" i="47846"/>
  <c r="I84" i="47846"/>
  <c r="I83" i="47846"/>
  <c r="I82" i="47846"/>
  <c r="I81" i="47846"/>
  <c r="I80" i="47846"/>
  <c r="I79" i="47846"/>
  <c r="I78" i="47846"/>
  <c r="I77" i="47846"/>
  <c r="I76" i="47846"/>
  <c r="I75" i="47846"/>
  <c r="I74" i="47846"/>
  <c r="I73" i="47846"/>
  <c r="I72" i="47846"/>
  <c r="I71" i="47846"/>
  <c r="I70" i="47846"/>
  <c r="I69" i="47846"/>
  <c r="I68" i="47846"/>
  <c r="I67" i="47846"/>
  <c r="G108" i="47846"/>
  <c r="G107" i="47846"/>
  <c r="G106" i="47846"/>
  <c r="G105" i="47846"/>
  <c r="G104" i="47846"/>
  <c r="G103" i="47846"/>
  <c r="G102" i="47846"/>
  <c r="G101" i="47846"/>
  <c r="G100" i="47846"/>
  <c r="G99" i="47846"/>
  <c r="G98" i="47846"/>
  <c r="G97" i="47846"/>
  <c r="G96" i="47846"/>
  <c r="G95" i="47846"/>
  <c r="G94" i="47846"/>
  <c r="G93" i="47846"/>
  <c r="G92" i="47846"/>
  <c r="G91" i="47846"/>
  <c r="G90" i="47846"/>
  <c r="G89" i="47846"/>
  <c r="G88" i="47846"/>
  <c r="G87" i="47846"/>
  <c r="G86" i="47846"/>
  <c r="G85" i="47846"/>
  <c r="G84" i="47846"/>
  <c r="G83" i="47846"/>
  <c r="G82" i="47846"/>
  <c r="G81" i="47846"/>
  <c r="G80" i="47846"/>
  <c r="G79" i="47846"/>
  <c r="G78" i="47846"/>
  <c r="G77" i="47846"/>
  <c r="G76" i="47846"/>
  <c r="G75" i="47846"/>
  <c r="G74" i="47846"/>
  <c r="G73" i="47846"/>
  <c r="G72" i="47846"/>
  <c r="G71" i="47846"/>
  <c r="G70" i="47846"/>
  <c r="G69" i="47846"/>
  <c r="G68" i="47846"/>
  <c r="G67" i="47846"/>
  <c r="S50" i="47846"/>
  <c r="S49" i="47846"/>
  <c r="S48" i="47846"/>
  <c r="S47" i="47846"/>
  <c r="S46" i="47846"/>
  <c r="S45" i="47846"/>
  <c r="S44" i="47846"/>
  <c r="S43" i="47846"/>
  <c r="S42" i="47846"/>
  <c r="S41" i="47846"/>
  <c r="S40" i="47846"/>
  <c r="S39" i="47846"/>
  <c r="S38" i="47846"/>
  <c r="S37" i="47846"/>
  <c r="S36" i="47846"/>
  <c r="S35" i="47846"/>
  <c r="S34" i="47846"/>
  <c r="S33" i="47846"/>
  <c r="S32" i="47846"/>
  <c r="S31" i="47846"/>
  <c r="S30" i="47846"/>
  <c r="S29" i="47846"/>
  <c r="S28" i="47846"/>
  <c r="S27" i="47846"/>
  <c r="S26" i="47846"/>
  <c r="S25" i="47846"/>
  <c r="S24" i="47846"/>
  <c r="S23" i="47846"/>
  <c r="S22" i="47846"/>
  <c r="S21" i="47846"/>
  <c r="S20" i="47846"/>
  <c r="S19" i="47846"/>
  <c r="S18" i="47846"/>
  <c r="S17" i="47846"/>
  <c r="S16" i="47846"/>
  <c r="S15" i="47846"/>
  <c r="S14" i="47846"/>
  <c r="S13" i="47846"/>
  <c r="S12" i="47846"/>
  <c r="S11" i="47846"/>
  <c r="Q50" i="47846"/>
  <c r="Q49" i="47846"/>
  <c r="Q48" i="47846"/>
  <c r="Q47" i="47846"/>
  <c r="Q46" i="47846"/>
  <c r="Q45" i="47846"/>
  <c r="Q44" i="47846"/>
  <c r="Q43" i="47846"/>
  <c r="Q42" i="47846"/>
  <c r="Q41" i="47846"/>
  <c r="Q40" i="47846"/>
  <c r="Q39" i="47846"/>
  <c r="Q38" i="47846"/>
  <c r="Q37" i="47846"/>
  <c r="Q36" i="47846"/>
  <c r="Q35" i="47846"/>
  <c r="Q34" i="47846"/>
  <c r="Q33" i="47846"/>
  <c r="Q32" i="47846"/>
  <c r="Q31" i="47846"/>
  <c r="Q30" i="47846"/>
  <c r="Q29" i="47846"/>
  <c r="Q28" i="47846"/>
  <c r="Q27" i="47846"/>
  <c r="Q26" i="47846"/>
  <c r="Q25" i="47846"/>
  <c r="Q24" i="47846"/>
  <c r="Q23" i="47846"/>
  <c r="Q22" i="47846"/>
  <c r="Q21" i="47846"/>
  <c r="Q20" i="47846"/>
  <c r="Q19" i="47846"/>
  <c r="Q18" i="47846"/>
  <c r="Q17" i="47846"/>
  <c r="Q16" i="47846"/>
  <c r="Q15" i="47846"/>
  <c r="Q14" i="47846"/>
  <c r="Q13" i="47846"/>
  <c r="Q12" i="47846"/>
  <c r="Q11" i="47846"/>
  <c r="I36" i="47846"/>
  <c r="I35" i="47846"/>
  <c r="I34" i="47846"/>
  <c r="I33" i="47846"/>
  <c r="I32" i="47846"/>
  <c r="I31" i="47846"/>
  <c r="I30" i="47846"/>
  <c r="I29" i="47846"/>
  <c r="I28" i="47846"/>
  <c r="I27" i="47846"/>
  <c r="I26" i="47846"/>
  <c r="I25" i="47846"/>
  <c r="I24" i="47846"/>
  <c r="I23" i="47846"/>
  <c r="I22" i="47846"/>
  <c r="I21" i="47846"/>
  <c r="I20" i="47846"/>
  <c r="I19" i="47846"/>
  <c r="I18" i="47846"/>
  <c r="I17" i="47846"/>
  <c r="I16" i="47846"/>
  <c r="I15" i="47846"/>
  <c r="I14" i="47846"/>
  <c r="I13" i="47846"/>
  <c r="I12" i="47846"/>
  <c r="I11" i="47846"/>
  <c r="G36" i="47846"/>
  <c r="G35" i="47846"/>
  <c r="G34" i="47846"/>
  <c r="G33" i="47846"/>
  <c r="G32" i="47846"/>
  <c r="G31" i="47846"/>
  <c r="G30" i="47846"/>
  <c r="G29" i="47846"/>
  <c r="G28" i="47846"/>
  <c r="G27" i="47846"/>
  <c r="G26" i="47846"/>
  <c r="G25" i="47846"/>
  <c r="G24" i="47846"/>
  <c r="G23" i="47846"/>
  <c r="G22" i="47846"/>
  <c r="G21" i="47846"/>
  <c r="G20" i="47846"/>
  <c r="G19" i="47846"/>
  <c r="G18" i="47846"/>
  <c r="G17" i="47846"/>
  <c r="G16" i="47846"/>
  <c r="G15" i="47846"/>
  <c r="G14" i="47846"/>
  <c r="G13" i="47846"/>
  <c r="G12" i="47846"/>
  <c r="G11" i="47846"/>
  <c r="AA3" i="47846"/>
  <c r="AA1" i="47846"/>
  <c r="B1" i="47846"/>
  <c r="G359" i="47845"/>
  <c r="G358" i="47845"/>
  <c r="G357" i="47845"/>
  <c r="G356" i="47845"/>
  <c r="G355" i="47845"/>
  <c r="Q351" i="47845"/>
  <c r="Q350" i="47845"/>
  <c r="Q349" i="47845"/>
  <c r="Q348" i="47845"/>
  <c r="Q347" i="47845"/>
  <c r="Q346" i="47845"/>
  <c r="Q345" i="47845"/>
  <c r="G349" i="47845"/>
  <c r="G348" i="47845"/>
  <c r="G347" i="47845"/>
  <c r="G346" i="47845"/>
  <c r="G345" i="47845"/>
  <c r="S328" i="47845"/>
  <c r="S327" i="47845"/>
  <c r="S326" i="47845"/>
  <c r="S325" i="47845"/>
  <c r="S324" i="47845"/>
  <c r="S323" i="47845"/>
  <c r="S322" i="47845"/>
  <c r="S321" i="47845"/>
  <c r="S320" i="47845"/>
  <c r="S319" i="47845"/>
  <c r="S318" i="47845"/>
  <c r="S317" i="47845"/>
  <c r="S316" i="47845"/>
  <c r="S315" i="47845"/>
  <c r="Q328" i="47845"/>
  <c r="Q327" i="47845"/>
  <c r="Q326" i="47845"/>
  <c r="Q325" i="47845"/>
  <c r="Q324" i="47845"/>
  <c r="Q323" i="47845"/>
  <c r="Q322" i="47845"/>
  <c r="Q321" i="47845"/>
  <c r="Q320" i="47845"/>
  <c r="Q319" i="47845"/>
  <c r="Q318" i="47845"/>
  <c r="Q317" i="47845"/>
  <c r="Q316" i="47845"/>
  <c r="Q315" i="47845"/>
  <c r="G324" i="47845"/>
  <c r="G323" i="47845"/>
  <c r="G322" i="47845"/>
  <c r="G321" i="47845"/>
  <c r="G320" i="47845"/>
  <c r="G319" i="47845"/>
  <c r="G318" i="47845"/>
  <c r="G317" i="47845"/>
  <c r="G316" i="47845"/>
  <c r="G315" i="47845"/>
  <c r="K307" i="47845"/>
  <c r="K306" i="47845"/>
  <c r="K305" i="47845"/>
  <c r="K304" i="47845"/>
  <c r="K303" i="47845"/>
  <c r="K302" i="47845"/>
  <c r="K301" i="47845"/>
  <c r="K300" i="47845"/>
  <c r="K299" i="47845"/>
  <c r="K298" i="47845"/>
  <c r="K297" i="47845"/>
  <c r="K296" i="47845"/>
  <c r="I307" i="47845"/>
  <c r="I306" i="47845"/>
  <c r="I305" i="47845"/>
  <c r="I304" i="47845"/>
  <c r="I303" i="47845"/>
  <c r="I302" i="47845"/>
  <c r="I301" i="47845"/>
  <c r="I300" i="47845"/>
  <c r="I299" i="47845"/>
  <c r="I298" i="47845"/>
  <c r="I297" i="47845"/>
  <c r="I296" i="47845"/>
  <c r="G307" i="47845"/>
  <c r="G306" i="47845"/>
  <c r="G305" i="47845"/>
  <c r="G304" i="47845"/>
  <c r="G303" i="47845"/>
  <c r="G302" i="47845"/>
  <c r="G301" i="47845"/>
  <c r="G300" i="47845"/>
  <c r="G299" i="47845"/>
  <c r="G298" i="47845"/>
  <c r="G297" i="47845"/>
  <c r="G296" i="47845"/>
  <c r="AA277" i="47845"/>
  <c r="AA276" i="47845"/>
  <c r="AA275" i="47845"/>
  <c r="AA274" i="47845"/>
  <c r="AA273" i="47845"/>
  <c r="AA272" i="47845"/>
  <c r="AA271" i="47845"/>
  <c r="AA270" i="47845"/>
  <c r="AA269" i="47845"/>
  <c r="AA268" i="47845"/>
  <c r="AA267" i="47845"/>
  <c r="AA266" i="47845"/>
  <c r="AA265" i="47845"/>
  <c r="AA264" i="47845"/>
  <c r="AA263" i="47845"/>
  <c r="AA262" i="47845"/>
  <c r="AA261" i="47845"/>
  <c r="AA260" i="47845"/>
  <c r="AA259" i="47845"/>
  <c r="AA258" i="47845"/>
  <c r="AA257" i="47845"/>
  <c r="Y277" i="47845"/>
  <c r="Y276" i="47845"/>
  <c r="Y275" i="47845"/>
  <c r="Y274" i="47845"/>
  <c r="Y273" i="47845"/>
  <c r="Y272" i="47845"/>
  <c r="Y271" i="47845"/>
  <c r="Y270" i="47845"/>
  <c r="Y269" i="47845"/>
  <c r="Y268" i="47845"/>
  <c r="Y267" i="47845"/>
  <c r="Y266" i="47845"/>
  <c r="Y265" i="47845"/>
  <c r="Y264" i="47845"/>
  <c r="Y263" i="47845"/>
  <c r="Y262" i="47845"/>
  <c r="Y261" i="47845"/>
  <c r="Y260" i="47845"/>
  <c r="Y259" i="47845"/>
  <c r="Y258" i="47845"/>
  <c r="Y257" i="47845"/>
  <c r="W277" i="47845"/>
  <c r="W276" i="47845"/>
  <c r="W275" i="47845"/>
  <c r="W274" i="47845"/>
  <c r="W273" i="47845"/>
  <c r="W272" i="47845"/>
  <c r="W271" i="47845"/>
  <c r="W270" i="47845"/>
  <c r="W269" i="47845"/>
  <c r="W268" i="47845"/>
  <c r="W267" i="47845"/>
  <c r="W266" i="47845"/>
  <c r="W265" i="47845"/>
  <c r="W264" i="47845"/>
  <c r="W263" i="47845"/>
  <c r="W262" i="47845"/>
  <c r="W261" i="47845"/>
  <c r="W260" i="47845"/>
  <c r="W259" i="47845"/>
  <c r="W258" i="47845"/>
  <c r="W257" i="47845"/>
  <c r="U277" i="47845"/>
  <c r="U276" i="47845"/>
  <c r="U275" i="47845"/>
  <c r="U274" i="47845"/>
  <c r="U273" i="47845"/>
  <c r="U272" i="47845"/>
  <c r="U271" i="47845"/>
  <c r="U270" i="47845"/>
  <c r="U269" i="47845"/>
  <c r="U268" i="47845"/>
  <c r="U267" i="47845"/>
  <c r="U266" i="47845"/>
  <c r="U265" i="47845"/>
  <c r="U264" i="47845"/>
  <c r="U263" i="47845"/>
  <c r="U262" i="47845"/>
  <c r="U261" i="47845"/>
  <c r="U260" i="47845"/>
  <c r="U259" i="47845"/>
  <c r="U258" i="47845"/>
  <c r="U257" i="47845"/>
  <c r="M285" i="47845"/>
  <c r="M284" i="47845"/>
  <c r="M283" i="47845"/>
  <c r="M282" i="47845"/>
  <c r="M281" i="47845"/>
  <c r="M280" i="47845"/>
  <c r="M279" i="47845"/>
  <c r="M278" i="47845"/>
  <c r="M277" i="47845"/>
  <c r="M276" i="47845"/>
  <c r="M275" i="47845"/>
  <c r="M274" i="47845"/>
  <c r="M273" i="47845"/>
  <c r="M272" i="47845"/>
  <c r="M271" i="47845"/>
  <c r="M270" i="47845"/>
  <c r="M269" i="47845"/>
  <c r="M268" i="47845"/>
  <c r="M267" i="47845"/>
  <c r="M266" i="47845"/>
  <c r="M265" i="47845"/>
  <c r="M264" i="47845"/>
  <c r="M263" i="47845"/>
  <c r="M262" i="47845"/>
  <c r="M261" i="47845"/>
  <c r="M260" i="47845"/>
  <c r="M259" i="47845"/>
  <c r="M258" i="47845"/>
  <c r="M257" i="47845"/>
  <c r="K285" i="47845"/>
  <c r="K284" i="47845"/>
  <c r="K283" i="47845"/>
  <c r="K282" i="47845"/>
  <c r="K281" i="47845"/>
  <c r="K280" i="47845"/>
  <c r="K279" i="47845"/>
  <c r="K278" i="47845"/>
  <c r="K277" i="47845"/>
  <c r="K276" i="47845"/>
  <c r="K275" i="47845"/>
  <c r="K274" i="47845"/>
  <c r="K273" i="47845"/>
  <c r="K272" i="47845"/>
  <c r="K271" i="47845"/>
  <c r="K270" i="47845"/>
  <c r="K269" i="47845"/>
  <c r="K268" i="47845"/>
  <c r="K267" i="47845"/>
  <c r="K266" i="47845"/>
  <c r="K265" i="47845"/>
  <c r="K264" i="47845"/>
  <c r="K263" i="47845"/>
  <c r="K262" i="47845"/>
  <c r="K261" i="47845"/>
  <c r="K260" i="47845"/>
  <c r="K259" i="47845"/>
  <c r="K258" i="47845"/>
  <c r="K257" i="47845"/>
  <c r="I285" i="47845"/>
  <c r="I284" i="47845"/>
  <c r="I283" i="47845"/>
  <c r="I282" i="47845"/>
  <c r="I281" i="47845"/>
  <c r="I280" i="47845"/>
  <c r="I279" i="47845"/>
  <c r="I278" i="47845"/>
  <c r="I277" i="47845"/>
  <c r="I276" i="47845"/>
  <c r="I275" i="47845"/>
  <c r="I274" i="47845"/>
  <c r="I273" i="47845"/>
  <c r="I272" i="47845"/>
  <c r="I271" i="47845"/>
  <c r="I270" i="47845"/>
  <c r="I269" i="47845"/>
  <c r="I268" i="47845"/>
  <c r="I267" i="47845"/>
  <c r="I266" i="47845"/>
  <c r="I265" i="47845"/>
  <c r="I264" i="47845"/>
  <c r="I263" i="47845"/>
  <c r="I262" i="47845"/>
  <c r="I261" i="47845"/>
  <c r="I260" i="47845"/>
  <c r="I259" i="47845"/>
  <c r="I258" i="47845"/>
  <c r="I257" i="47845"/>
  <c r="G285" i="47845"/>
  <c r="G284" i="47845"/>
  <c r="G283" i="47845"/>
  <c r="G282" i="47845"/>
  <c r="G281" i="47845"/>
  <c r="G280" i="47845"/>
  <c r="G279" i="47845"/>
  <c r="G278" i="47845"/>
  <c r="G277" i="47845"/>
  <c r="G276" i="47845"/>
  <c r="G275" i="47845"/>
  <c r="G274" i="47845"/>
  <c r="G273" i="47845"/>
  <c r="G272" i="47845"/>
  <c r="G271" i="47845"/>
  <c r="G270" i="47845"/>
  <c r="G269" i="47845"/>
  <c r="G268" i="47845"/>
  <c r="G267" i="47845"/>
  <c r="G266" i="47845"/>
  <c r="G265" i="47845"/>
  <c r="G264" i="47845"/>
  <c r="G263" i="47845"/>
  <c r="G262" i="47845"/>
  <c r="G261" i="47845"/>
  <c r="G260" i="47845"/>
  <c r="G259" i="47845"/>
  <c r="G258" i="47845"/>
  <c r="G257" i="47845"/>
  <c r="W242" i="47845"/>
  <c r="W241" i="47845"/>
  <c r="W240" i="47845"/>
  <c r="W239" i="47845"/>
  <c r="W238" i="47845"/>
  <c r="W237" i="47845"/>
  <c r="W236" i="47845"/>
  <c r="W235" i="47845"/>
  <c r="W234" i="47845"/>
  <c r="W233" i="47845"/>
  <c r="U242" i="47845"/>
  <c r="U241" i="47845"/>
  <c r="U240" i="47845"/>
  <c r="U239" i="47845"/>
  <c r="U238" i="47845"/>
  <c r="U237" i="47845"/>
  <c r="U236" i="47845"/>
  <c r="U235" i="47845"/>
  <c r="U234" i="47845"/>
  <c r="U233" i="47845"/>
  <c r="S242" i="47845"/>
  <c r="S241" i="47845"/>
  <c r="S240" i="47845"/>
  <c r="S239" i="47845"/>
  <c r="S238" i="47845"/>
  <c r="S237" i="47845"/>
  <c r="S236" i="47845"/>
  <c r="S235" i="47845"/>
  <c r="S234" i="47845"/>
  <c r="S233" i="47845"/>
  <c r="K249" i="47845"/>
  <c r="K248" i="47845"/>
  <c r="K247" i="47845"/>
  <c r="K246" i="47845"/>
  <c r="K245" i="47845"/>
  <c r="K244" i="47845"/>
  <c r="K243" i="47845"/>
  <c r="K242" i="47845"/>
  <c r="K241" i="47845"/>
  <c r="K240" i="47845"/>
  <c r="K239" i="47845"/>
  <c r="K238" i="47845"/>
  <c r="K237" i="47845"/>
  <c r="K236" i="47845"/>
  <c r="K235" i="47845"/>
  <c r="K234" i="47845"/>
  <c r="K233" i="47845"/>
  <c r="I249" i="47845"/>
  <c r="I248" i="47845"/>
  <c r="I247" i="47845"/>
  <c r="I246" i="47845"/>
  <c r="I245" i="47845"/>
  <c r="I244" i="47845"/>
  <c r="I243" i="47845"/>
  <c r="I242" i="47845"/>
  <c r="I241" i="47845"/>
  <c r="I240" i="47845"/>
  <c r="I239" i="47845"/>
  <c r="I238" i="47845"/>
  <c r="I237" i="47845"/>
  <c r="I236" i="47845"/>
  <c r="I235" i="47845"/>
  <c r="I234" i="47845"/>
  <c r="I233" i="47845"/>
  <c r="G249" i="47845"/>
  <c r="G248" i="47845"/>
  <c r="G247" i="47845"/>
  <c r="G246" i="47845"/>
  <c r="G245" i="47845"/>
  <c r="G244" i="47845"/>
  <c r="G243" i="47845"/>
  <c r="G242" i="47845"/>
  <c r="G241" i="47845"/>
  <c r="G240" i="47845"/>
  <c r="G239" i="47845"/>
  <c r="G238" i="47845"/>
  <c r="G237" i="47845"/>
  <c r="G236" i="47845"/>
  <c r="G235" i="47845"/>
  <c r="G234" i="47845"/>
  <c r="G233" i="47845"/>
  <c r="I224" i="47845"/>
  <c r="I223" i="47845"/>
  <c r="I222" i="47845"/>
  <c r="I221" i="47845"/>
  <c r="I220" i="47845"/>
  <c r="G224" i="47845"/>
  <c r="G223" i="47845"/>
  <c r="G222" i="47845"/>
  <c r="G221" i="47845"/>
  <c r="G220" i="47845"/>
  <c r="AA200" i="47845"/>
  <c r="AA199" i="47845"/>
  <c r="AA198" i="47845"/>
  <c r="AA197" i="47845"/>
  <c r="AA196" i="47845"/>
  <c r="AA195" i="47845"/>
  <c r="AA194" i="47845"/>
  <c r="AA193" i="47845"/>
  <c r="AA192" i="47845"/>
  <c r="AA191" i="47845"/>
  <c r="AA190" i="47845"/>
  <c r="AA189" i="47845"/>
  <c r="AA188" i="47845"/>
  <c r="AA187" i="47845"/>
  <c r="AA186" i="47845"/>
  <c r="AA185" i="47845"/>
  <c r="AA184" i="47845"/>
  <c r="AA183" i="47845"/>
  <c r="AA182" i="47845"/>
  <c r="AA181" i="47845"/>
  <c r="AA180" i="47845"/>
  <c r="AA179" i="47845"/>
  <c r="AA178" i="47845"/>
  <c r="AA177" i="47845"/>
  <c r="AA176" i="47845"/>
  <c r="AA175" i="47845"/>
  <c r="AA174" i="47845"/>
  <c r="AA173" i="47845"/>
  <c r="AA172" i="47845"/>
  <c r="AA171" i="47845"/>
  <c r="AA170" i="47845"/>
  <c r="AA169" i="47845"/>
  <c r="AA168" i="47845"/>
  <c r="Y200" i="47845"/>
  <c r="Y199" i="47845"/>
  <c r="Y198" i="47845"/>
  <c r="Y197" i="47845"/>
  <c r="Y196" i="47845"/>
  <c r="Y195" i="47845"/>
  <c r="Y194" i="47845"/>
  <c r="Y193" i="47845"/>
  <c r="Y192" i="47845"/>
  <c r="Y191" i="47845"/>
  <c r="Y190" i="47845"/>
  <c r="Y189" i="47845"/>
  <c r="Y188" i="47845"/>
  <c r="Y187" i="47845"/>
  <c r="Y186" i="47845"/>
  <c r="Y185" i="47845"/>
  <c r="Y184" i="47845"/>
  <c r="Y183" i="47845"/>
  <c r="Y182" i="47845"/>
  <c r="Y181" i="47845"/>
  <c r="Y180" i="47845"/>
  <c r="Y179" i="47845"/>
  <c r="Y178" i="47845"/>
  <c r="Y177" i="47845"/>
  <c r="Y176" i="47845"/>
  <c r="Y175" i="47845"/>
  <c r="Y174" i="47845"/>
  <c r="Y173" i="47845"/>
  <c r="Y172" i="47845"/>
  <c r="Y171" i="47845"/>
  <c r="Y170" i="47845"/>
  <c r="Y169" i="47845"/>
  <c r="Y168" i="47845"/>
  <c r="W200" i="47845"/>
  <c r="W199" i="47845"/>
  <c r="W198" i="47845"/>
  <c r="W197" i="47845"/>
  <c r="W196" i="47845"/>
  <c r="W195" i="47845"/>
  <c r="W194" i="47845"/>
  <c r="W193" i="47845"/>
  <c r="W192" i="47845"/>
  <c r="W191" i="47845"/>
  <c r="W190" i="47845"/>
  <c r="W189" i="47845"/>
  <c r="W188" i="47845"/>
  <c r="W187" i="47845"/>
  <c r="W186" i="47845"/>
  <c r="W185" i="47845"/>
  <c r="W184" i="47845"/>
  <c r="W183" i="47845"/>
  <c r="W182" i="47845"/>
  <c r="W181" i="47845"/>
  <c r="W180" i="47845"/>
  <c r="W179" i="47845"/>
  <c r="W178" i="47845"/>
  <c r="W177" i="47845"/>
  <c r="W176" i="47845"/>
  <c r="W175" i="47845"/>
  <c r="W174" i="47845"/>
  <c r="W173" i="47845"/>
  <c r="W172" i="47845"/>
  <c r="W171" i="47845"/>
  <c r="W170" i="47845"/>
  <c r="W169" i="47845"/>
  <c r="W168" i="47845"/>
  <c r="U200" i="47845"/>
  <c r="U199" i="47845"/>
  <c r="U198" i="47845"/>
  <c r="U197" i="47845"/>
  <c r="U196" i="47845"/>
  <c r="U195" i="47845"/>
  <c r="U194" i="47845"/>
  <c r="U193" i="47845"/>
  <c r="U192" i="47845"/>
  <c r="U191" i="47845"/>
  <c r="U190" i="47845"/>
  <c r="U189" i="47845"/>
  <c r="U188" i="47845"/>
  <c r="U187" i="47845"/>
  <c r="U186" i="47845"/>
  <c r="U185" i="47845"/>
  <c r="U184" i="47845"/>
  <c r="U183" i="47845"/>
  <c r="U182" i="47845"/>
  <c r="U181" i="47845"/>
  <c r="U180" i="47845"/>
  <c r="U179" i="47845"/>
  <c r="U178" i="47845"/>
  <c r="U177" i="47845"/>
  <c r="U176" i="47845"/>
  <c r="U175" i="47845"/>
  <c r="U174" i="47845"/>
  <c r="U173" i="47845"/>
  <c r="U172" i="47845"/>
  <c r="U171" i="47845"/>
  <c r="U170" i="47845"/>
  <c r="U169" i="47845"/>
  <c r="U168" i="47845"/>
  <c r="S200" i="47845"/>
  <c r="S199" i="47845"/>
  <c r="S198" i="47845"/>
  <c r="S197" i="47845"/>
  <c r="S196" i="47845"/>
  <c r="S195" i="47845"/>
  <c r="S194" i="47845"/>
  <c r="S193" i="47845"/>
  <c r="S192" i="47845"/>
  <c r="S191" i="47845"/>
  <c r="S190" i="47845"/>
  <c r="S189" i="47845"/>
  <c r="S188" i="47845"/>
  <c r="S187" i="47845"/>
  <c r="S186" i="47845"/>
  <c r="S185" i="47845"/>
  <c r="S184" i="47845"/>
  <c r="S183" i="47845"/>
  <c r="S182" i="47845"/>
  <c r="S181" i="47845"/>
  <c r="S180" i="47845"/>
  <c r="S179" i="47845"/>
  <c r="S178" i="47845"/>
  <c r="S177" i="47845"/>
  <c r="S176" i="47845"/>
  <c r="S175" i="47845"/>
  <c r="S174" i="47845"/>
  <c r="S173" i="47845"/>
  <c r="S172" i="47845"/>
  <c r="S171" i="47845"/>
  <c r="S170" i="47845"/>
  <c r="S169" i="47845"/>
  <c r="S168" i="47845"/>
  <c r="K206" i="47845"/>
  <c r="K205" i="47845"/>
  <c r="K204" i="47845"/>
  <c r="K203" i="47845"/>
  <c r="K202" i="47845"/>
  <c r="K201" i="47845"/>
  <c r="K200" i="47845"/>
  <c r="K199" i="47845"/>
  <c r="K198" i="47845"/>
  <c r="K197" i="47845"/>
  <c r="K196" i="47845"/>
  <c r="K195" i="47845"/>
  <c r="K194" i="47845"/>
  <c r="K193" i="47845"/>
  <c r="K192" i="47845"/>
  <c r="K191" i="47845"/>
  <c r="K190" i="47845"/>
  <c r="K189" i="47845"/>
  <c r="K188" i="47845"/>
  <c r="K187" i="47845"/>
  <c r="K186" i="47845"/>
  <c r="K185" i="47845"/>
  <c r="K184" i="47845"/>
  <c r="K183" i="47845"/>
  <c r="K182" i="47845"/>
  <c r="K181" i="47845"/>
  <c r="K180" i="47845"/>
  <c r="K179" i="47845"/>
  <c r="K178" i="47845"/>
  <c r="K177" i="47845"/>
  <c r="K176" i="47845"/>
  <c r="K175" i="47845"/>
  <c r="K174" i="47845"/>
  <c r="K173" i="47845"/>
  <c r="K172" i="47845"/>
  <c r="K171" i="47845"/>
  <c r="K170" i="47845"/>
  <c r="K169" i="47845"/>
  <c r="K168" i="47845"/>
  <c r="I206" i="47845"/>
  <c r="I205" i="47845"/>
  <c r="I204" i="47845"/>
  <c r="I203" i="47845"/>
  <c r="I202" i="47845"/>
  <c r="I201" i="47845"/>
  <c r="I200" i="47845"/>
  <c r="I199" i="47845"/>
  <c r="I198" i="47845"/>
  <c r="I197" i="47845"/>
  <c r="I196" i="47845"/>
  <c r="I195" i="47845"/>
  <c r="I194" i="47845"/>
  <c r="I193" i="47845"/>
  <c r="I192" i="47845"/>
  <c r="I191" i="47845"/>
  <c r="I190" i="47845"/>
  <c r="I189" i="47845"/>
  <c r="I188" i="47845"/>
  <c r="I187" i="47845"/>
  <c r="I186" i="47845"/>
  <c r="I185" i="47845"/>
  <c r="I184" i="47845"/>
  <c r="I183" i="47845"/>
  <c r="I182" i="47845"/>
  <c r="I181" i="47845"/>
  <c r="I180" i="47845"/>
  <c r="I179" i="47845"/>
  <c r="I178" i="47845"/>
  <c r="I177" i="47845"/>
  <c r="I176" i="47845"/>
  <c r="I175" i="47845"/>
  <c r="I174" i="47845"/>
  <c r="I173" i="47845"/>
  <c r="I172" i="47845"/>
  <c r="I171" i="47845"/>
  <c r="I170" i="47845"/>
  <c r="I169" i="47845"/>
  <c r="I168" i="47845"/>
  <c r="G206" i="47845"/>
  <c r="G205" i="47845"/>
  <c r="G204" i="47845"/>
  <c r="G203" i="47845"/>
  <c r="G202" i="47845"/>
  <c r="G201" i="47845"/>
  <c r="G200" i="47845"/>
  <c r="G199" i="47845"/>
  <c r="G198" i="47845"/>
  <c r="G197" i="47845"/>
  <c r="G196" i="47845"/>
  <c r="G195" i="47845"/>
  <c r="G194" i="47845"/>
  <c r="G193" i="47845"/>
  <c r="G192" i="47845"/>
  <c r="G191" i="47845"/>
  <c r="G190" i="47845"/>
  <c r="G189" i="47845"/>
  <c r="G188" i="47845"/>
  <c r="G187" i="47845"/>
  <c r="G186" i="47845"/>
  <c r="G185" i="47845"/>
  <c r="G184" i="47845"/>
  <c r="G183" i="47845"/>
  <c r="G182" i="47845"/>
  <c r="G181" i="47845"/>
  <c r="G180" i="47845"/>
  <c r="G179" i="47845"/>
  <c r="G178" i="47845"/>
  <c r="G177" i="47845"/>
  <c r="G176" i="47845"/>
  <c r="G175" i="47845"/>
  <c r="G174" i="47845"/>
  <c r="G173" i="47845"/>
  <c r="G172" i="47845"/>
  <c r="G171" i="47845"/>
  <c r="G170" i="47845"/>
  <c r="G169" i="47845"/>
  <c r="G168" i="47845"/>
  <c r="U153" i="47845"/>
  <c r="U152" i="47845"/>
  <c r="U151" i="47845"/>
  <c r="U150" i="47845"/>
  <c r="U149" i="47845"/>
  <c r="U148" i="47845"/>
  <c r="U147" i="47845"/>
  <c r="U146" i="47845"/>
  <c r="I157" i="47845"/>
  <c r="I156" i="47845"/>
  <c r="I155" i="47845"/>
  <c r="I154" i="47845"/>
  <c r="I153" i="47845"/>
  <c r="I152" i="47845"/>
  <c r="I151" i="47845"/>
  <c r="I150" i="47845"/>
  <c r="I149" i="47845"/>
  <c r="I148" i="47845"/>
  <c r="I147" i="47845"/>
  <c r="I146" i="47845"/>
  <c r="G157" i="47845"/>
  <c r="G156" i="47845"/>
  <c r="G155" i="47845"/>
  <c r="G154" i="47845"/>
  <c r="G153" i="47845"/>
  <c r="G152" i="47845"/>
  <c r="G151" i="47845"/>
  <c r="G150" i="47845"/>
  <c r="G149" i="47845"/>
  <c r="G148" i="47845"/>
  <c r="G147" i="47845"/>
  <c r="G146" i="47845"/>
  <c r="M137" i="47845"/>
  <c r="M136" i="47845"/>
  <c r="M135" i="47845"/>
  <c r="M134" i="47845"/>
  <c r="M133" i="47845"/>
  <c r="M132" i="47845"/>
  <c r="M131" i="47845"/>
  <c r="M130" i="47845"/>
  <c r="M129" i="47845"/>
  <c r="M128" i="47845"/>
  <c r="M127" i="47845"/>
  <c r="M126" i="47845"/>
  <c r="M125" i="47845"/>
  <c r="M124" i="47845"/>
  <c r="M123" i="47845"/>
  <c r="M122" i="47845"/>
  <c r="M121" i="47845"/>
  <c r="M120" i="47845"/>
  <c r="M119" i="47845"/>
  <c r="M118" i="47845"/>
  <c r="K137" i="47845"/>
  <c r="K136" i="47845"/>
  <c r="K135" i="47845"/>
  <c r="K134" i="47845"/>
  <c r="K133" i="47845"/>
  <c r="K132" i="47845"/>
  <c r="K131" i="47845"/>
  <c r="K130" i="47845"/>
  <c r="K129" i="47845"/>
  <c r="K128" i="47845"/>
  <c r="K127" i="47845"/>
  <c r="K126" i="47845"/>
  <c r="K125" i="47845"/>
  <c r="K124" i="47845"/>
  <c r="K123" i="47845"/>
  <c r="K122" i="47845"/>
  <c r="K121" i="47845"/>
  <c r="K120" i="47845"/>
  <c r="K119" i="47845"/>
  <c r="K118" i="47845"/>
  <c r="I137" i="47845"/>
  <c r="I136" i="47845"/>
  <c r="I135" i="47845"/>
  <c r="I134" i="47845"/>
  <c r="I133" i="47845"/>
  <c r="I132" i="47845"/>
  <c r="I131" i="47845"/>
  <c r="I130" i="47845"/>
  <c r="I129" i="47845"/>
  <c r="I128" i="47845"/>
  <c r="I127" i="47845"/>
  <c r="I126" i="47845"/>
  <c r="I125" i="47845"/>
  <c r="I124" i="47845"/>
  <c r="I123" i="47845"/>
  <c r="I122" i="47845"/>
  <c r="I121" i="47845"/>
  <c r="I120" i="47845"/>
  <c r="I119" i="47845"/>
  <c r="I118" i="47845"/>
  <c r="G137" i="47845"/>
  <c r="G136" i="47845"/>
  <c r="G135" i="47845"/>
  <c r="G134" i="47845"/>
  <c r="G133" i="47845"/>
  <c r="G132" i="47845"/>
  <c r="G131" i="47845"/>
  <c r="G130" i="47845"/>
  <c r="G129" i="47845"/>
  <c r="G128" i="47845"/>
  <c r="G127" i="47845"/>
  <c r="G126" i="47845"/>
  <c r="G125" i="47845"/>
  <c r="G124" i="47845"/>
  <c r="G123" i="47845"/>
  <c r="G122" i="47845"/>
  <c r="G121" i="47845"/>
  <c r="G120" i="47845"/>
  <c r="G119" i="47845"/>
  <c r="G118" i="47845"/>
  <c r="S95" i="47845"/>
  <c r="S94" i="47845"/>
  <c r="S93" i="47845"/>
  <c r="S92" i="47845"/>
  <c r="S91" i="47845"/>
  <c r="S90" i="47845"/>
  <c r="S89" i="47845"/>
  <c r="S88" i="47845"/>
  <c r="S87" i="47845"/>
  <c r="S86" i="47845"/>
  <c r="S85" i="47845"/>
  <c r="S84" i="47845"/>
  <c r="S83" i="47845"/>
  <c r="S82" i="47845"/>
  <c r="S81" i="47845"/>
  <c r="S80" i="47845"/>
  <c r="S79" i="47845"/>
  <c r="S78" i="47845"/>
  <c r="S77" i="47845"/>
  <c r="S76" i="47845"/>
  <c r="S75" i="47845"/>
  <c r="S74" i="47845"/>
  <c r="S73" i="47845"/>
  <c r="S72" i="47845"/>
  <c r="S71" i="47845"/>
  <c r="S70" i="47845"/>
  <c r="S69" i="47845"/>
  <c r="S68" i="47845"/>
  <c r="S67" i="47845"/>
  <c r="Q95" i="47845"/>
  <c r="Q94" i="47845"/>
  <c r="Q93" i="47845"/>
  <c r="Q92" i="47845"/>
  <c r="Q91" i="47845"/>
  <c r="Q90" i="47845"/>
  <c r="Q89" i="47845"/>
  <c r="Q88" i="47845"/>
  <c r="Q87" i="47845"/>
  <c r="Q86" i="47845"/>
  <c r="Q85" i="47845"/>
  <c r="Q84" i="47845"/>
  <c r="Q83" i="47845"/>
  <c r="Q82" i="47845"/>
  <c r="Q81" i="47845"/>
  <c r="Q80" i="47845"/>
  <c r="Q79" i="47845"/>
  <c r="Q78" i="47845"/>
  <c r="Q77" i="47845"/>
  <c r="Q76" i="47845"/>
  <c r="Q75" i="47845"/>
  <c r="Q74" i="47845"/>
  <c r="Q73" i="47845"/>
  <c r="Q72" i="47845"/>
  <c r="Q71" i="47845"/>
  <c r="Q70" i="47845"/>
  <c r="Q69" i="47845"/>
  <c r="Q68" i="47845"/>
  <c r="Q67" i="47845"/>
  <c r="I108" i="47845"/>
  <c r="I107" i="47845"/>
  <c r="I106" i="47845"/>
  <c r="I105" i="47845"/>
  <c r="I104" i="47845"/>
  <c r="I103" i="47845"/>
  <c r="I102" i="47845"/>
  <c r="I101" i="47845"/>
  <c r="I100" i="47845"/>
  <c r="I99" i="47845"/>
  <c r="I98" i="47845"/>
  <c r="I97" i="47845"/>
  <c r="I96" i="47845"/>
  <c r="I95" i="47845"/>
  <c r="I94" i="47845"/>
  <c r="I93" i="47845"/>
  <c r="I92" i="47845"/>
  <c r="I91" i="47845"/>
  <c r="I90" i="47845"/>
  <c r="I89" i="47845"/>
  <c r="I88" i="47845"/>
  <c r="I87" i="47845"/>
  <c r="I86" i="47845"/>
  <c r="I85" i="47845"/>
  <c r="I84" i="47845"/>
  <c r="I83" i="47845"/>
  <c r="I82" i="47845"/>
  <c r="I81" i="47845"/>
  <c r="I80" i="47845"/>
  <c r="I79" i="47845"/>
  <c r="I78" i="47845"/>
  <c r="I77" i="47845"/>
  <c r="I76" i="47845"/>
  <c r="I75" i="47845"/>
  <c r="I74" i="47845"/>
  <c r="I73" i="47845"/>
  <c r="I72" i="47845"/>
  <c r="I71" i="47845"/>
  <c r="I70" i="47845"/>
  <c r="I69" i="47845"/>
  <c r="I68" i="47845"/>
  <c r="I67" i="47845"/>
  <c r="G108" i="47845"/>
  <c r="G107" i="47845"/>
  <c r="G106" i="47845"/>
  <c r="G105" i="47845"/>
  <c r="G104" i="47845"/>
  <c r="G103" i="47845"/>
  <c r="G102" i="47845"/>
  <c r="G101" i="47845"/>
  <c r="G100" i="47845"/>
  <c r="G99" i="47845"/>
  <c r="G98" i="47845"/>
  <c r="G97" i="47845"/>
  <c r="G96" i="47845"/>
  <c r="G95" i="47845"/>
  <c r="G94" i="47845"/>
  <c r="G93" i="47845"/>
  <c r="G92" i="47845"/>
  <c r="G91" i="47845"/>
  <c r="G90" i="47845"/>
  <c r="G89" i="47845"/>
  <c r="G88" i="47845"/>
  <c r="G87" i="47845"/>
  <c r="G86" i="47845"/>
  <c r="G85" i="47845"/>
  <c r="G84" i="47845"/>
  <c r="G83" i="47845"/>
  <c r="G82" i="47845"/>
  <c r="G81" i="47845"/>
  <c r="G80" i="47845"/>
  <c r="G79" i="47845"/>
  <c r="G78" i="47845"/>
  <c r="G77" i="47845"/>
  <c r="G76" i="47845"/>
  <c r="G75" i="47845"/>
  <c r="G74" i="47845"/>
  <c r="G73" i="47845"/>
  <c r="G72" i="47845"/>
  <c r="G71" i="47845"/>
  <c r="G70" i="47845"/>
  <c r="G69" i="47845"/>
  <c r="G68" i="47845"/>
  <c r="G67" i="47845"/>
  <c r="S50" i="47845"/>
  <c r="S49" i="47845"/>
  <c r="S48" i="47845"/>
  <c r="S47" i="47845"/>
  <c r="S46" i="47845"/>
  <c r="S45" i="47845"/>
  <c r="S44" i="47845"/>
  <c r="S43" i="47845"/>
  <c r="S42" i="47845"/>
  <c r="S41" i="47845"/>
  <c r="S40" i="47845"/>
  <c r="S39" i="47845"/>
  <c r="S38" i="47845"/>
  <c r="S37" i="47845"/>
  <c r="S36" i="47845"/>
  <c r="S35" i="47845"/>
  <c r="S34" i="47845"/>
  <c r="S33" i="47845"/>
  <c r="S32" i="47845"/>
  <c r="S31" i="47845"/>
  <c r="S30" i="47845"/>
  <c r="S29" i="47845"/>
  <c r="S28" i="47845"/>
  <c r="S27" i="47845"/>
  <c r="S26" i="47845"/>
  <c r="S25" i="47845"/>
  <c r="S24" i="47845"/>
  <c r="S23" i="47845"/>
  <c r="S22" i="47845"/>
  <c r="S21" i="47845"/>
  <c r="S20" i="47845"/>
  <c r="S19" i="47845"/>
  <c r="S18" i="47845"/>
  <c r="S17" i="47845"/>
  <c r="S16" i="47845"/>
  <c r="S15" i="47845"/>
  <c r="S14" i="47845"/>
  <c r="S13" i="47845"/>
  <c r="S12" i="47845"/>
  <c r="S11" i="47845"/>
  <c r="Q50" i="47845"/>
  <c r="Q49" i="47845"/>
  <c r="Q48" i="47845"/>
  <c r="Q47" i="47845"/>
  <c r="Q46" i="47845"/>
  <c r="Q45" i="47845"/>
  <c r="Q44" i="47845"/>
  <c r="Q43" i="47845"/>
  <c r="Q42" i="47845"/>
  <c r="Q41" i="47845"/>
  <c r="Q40" i="47845"/>
  <c r="Q39" i="47845"/>
  <c r="Q38" i="47845"/>
  <c r="Q37" i="47845"/>
  <c r="Q36" i="47845"/>
  <c r="Q35" i="47845"/>
  <c r="Q34" i="47845"/>
  <c r="Q33" i="47845"/>
  <c r="Q32" i="47845"/>
  <c r="Q31" i="47845"/>
  <c r="Q30" i="47845"/>
  <c r="Q29" i="47845"/>
  <c r="Q28" i="47845"/>
  <c r="Q27" i="47845"/>
  <c r="Q26" i="47845"/>
  <c r="Q25" i="47845"/>
  <c r="Q24" i="47845"/>
  <c r="Q23" i="47845"/>
  <c r="Q22" i="47845"/>
  <c r="Q21" i="47845"/>
  <c r="Q20" i="47845"/>
  <c r="Q19" i="47845"/>
  <c r="Q18" i="47845"/>
  <c r="Q17" i="47845"/>
  <c r="Q16" i="47845"/>
  <c r="Q15" i="47845"/>
  <c r="Q14" i="47845"/>
  <c r="Q13" i="47845"/>
  <c r="Q12" i="47845"/>
  <c r="Q11" i="47845"/>
  <c r="I36" i="47845"/>
  <c r="I35" i="47845"/>
  <c r="I34" i="47845"/>
  <c r="I33" i="47845"/>
  <c r="I32" i="47845"/>
  <c r="I31" i="47845"/>
  <c r="I30" i="47845"/>
  <c r="I29" i="47845"/>
  <c r="I28" i="47845"/>
  <c r="I27" i="47845"/>
  <c r="I26" i="47845"/>
  <c r="I25" i="47845"/>
  <c r="I24" i="47845"/>
  <c r="I23" i="47845"/>
  <c r="I22" i="47845"/>
  <c r="I21" i="47845"/>
  <c r="I20" i="47845"/>
  <c r="I19" i="47845"/>
  <c r="I18" i="47845"/>
  <c r="I17" i="47845"/>
  <c r="I16" i="47845"/>
  <c r="I15" i="47845"/>
  <c r="I14" i="47845"/>
  <c r="I13" i="47845"/>
  <c r="I12" i="47845"/>
  <c r="I11" i="47845"/>
  <c r="G36" i="47845"/>
  <c r="G35" i="47845"/>
  <c r="G34" i="47845"/>
  <c r="G33" i="47845"/>
  <c r="G32" i="47845"/>
  <c r="G31" i="47845"/>
  <c r="G30" i="47845"/>
  <c r="G29" i="47845"/>
  <c r="G28" i="47845"/>
  <c r="G27" i="47845"/>
  <c r="G26" i="47845"/>
  <c r="G25" i="47845"/>
  <c r="G24" i="47845"/>
  <c r="G23" i="47845"/>
  <c r="G22" i="47845"/>
  <c r="G21" i="47845"/>
  <c r="G20" i="47845"/>
  <c r="G19" i="47845"/>
  <c r="G18" i="47845"/>
  <c r="G17" i="47845"/>
  <c r="G16" i="47845"/>
  <c r="G15" i="47845"/>
  <c r="G14" i="47845"/>
  <c r="G13" i="47845"/>
  <c r="G12" i="47845"/>
  <c r="G11" i="47845"/>
  <c r="AA3" i="47845"/>
  <c r="AA1" i="47845"/>
  <c r="B1" i="47845"/>
  <c r="Q351" i="47844"/>
  <c r="Q350" i="47844"/>
  <c r="Q349" i="47844"/>
  <c r="Q348" i="47844"/>
  <c r="Q347" i="47844"/>
  <c r="Q346" i="47844"/>
  <c r="Q345" i="47844"/>
  <c r="G359" i="47844"/>
  <c r="G358" i="47844"/>
  <c r="G357" i="47844"/>
  <c r="G356" i="47844"/>
  <c r="G355" i="47844"/>
  <c r="G349" i="47844"/>
  <c r="G348" i="47844"/>
  <c r="G347" i="47844"/>
  <c r="G346" i="47844"/>
  <c r="G345" i="47844"/>
  <c r="S328" i="47844"/>
  <c r="S327" i="47844"/>
  <c r="S326" i="47844"/>
  <c r="S325" i="47844"/>
  <c r="S324" i="47844"/>
  <c r="S323" i="47844"/>
  <c r="S322" i="47844"/>
  <c r="S321" i="47844"/>
  <c r="S320" i="47844"/>
  <c r="S319" i="47844"/>
  <c r="S318" i="47844"/>
  <c r="S317" i="47844"/>
  <c r="S316" i="47844"/>
  <c r="S315" i="47844"/>
  <c r="Q328" i="47844"/>
  <c r="Q327" i="47844"/>
  <c r="Q326" i="47844"/>
  <c r="Q325" i="47844"/>
  <c r="Q324" i="47844"/>
  <c r="Q323" i="47844"/>
  <c r="Q322" i="47844"/>
  <c r="Q321" i="47844"/>
  <c r="Q320" i="47844"/>
  <c r="Q319" i="47844"/>
  <c r="Q318" i="47844"/>
  <c r="Q317" i="47844"/>
  <c r="Q316" i="47844"/>
  <c r="Q315" i="47844"/>
  <c r="G324" i="47844"/>
  <c r="G323" i="47844"/>
  <c r="G322" i="47844"/>
  <c r="G321" i="47844"/>
  <c r="G320" i="47844"/>
  <c r="G319" i="47844"/>
  <c r="G318" i="47844"/>
  <c r="G317" i="47844"/>
  <c r="G316" i="47844"/>
  <c r="G315" i="47844"/>
  <c r="K307" i="47844"/>
  <c r="K306" i="47844"/>
  <c r="K305" i="47844"/>
  <c r="K304" i="47844"/>
  <c r="K303" i="47844"/>
  <c r="K302" i="47844"/>
  <c r="K301" i="47844"/>
  <c r="K300" i="47844"/>
  <c r="K299" i="47844"/>
  <c r="K298" i="47844"/>
  <c r="K297" i="47844"/>
  <c r="K296" i="47844"/>
  <c r="I307" i="47844"/>
  <c r="I306" i="47844"/>
  <c r="I305" i="47844"/>
  <c r="I304" i="47844"/>
  <c r="I303" i="47844"/>
  <c r="I302" i="47844"/>
  <c r="I301" i="47844"/>
  <c r="I300" i="47844"/>
  <c r="I299" i="47844"/>
  <c r="I298" i="47844"/>
  <c r="I297" i="47844"/>
  <c r="I296" i="47844"/>
  <c r="G307" i="47844"/>
  <c r="G306" i="47844"/>
  <c r="G305" i="47844"/>
  <c r="G304" i="47844"/>
  <c r="G303" i="47844"/>
  <c r="G302" i="47844"/>
  <c r="G301" i="47844"/>
  <c r="G300" i="47844"/>
  <c r="G299" i="47844"/>
  <c r="G298" i="47844"/>
  <c r="G297" i="47844"/>
  <c r="G296" i="47844"/>
  <c r="AA277" i="47844"/>
  <c r="AA276" i="47844"/>
  <c r="AA275" i="47844"/>
  <c r="AA274" i="47844"/>
  <c r="AA273" i="47844"/>
  <c r="AA272" i="47844"/>
  <c r="AA271" i="47844"/>
  <c r="AA270" i="47844"/>
  <c r="AA269" i="47844"/>
  <c r="AA268" i="47844"/>
  <c r="AA267" i="47844"/>
  <c r="AA266" i="47844"/>
  <c r="AA265" i="47844"/>
  <c r="AA264" i="47844"/>
  <c r="AA263" i="47844"/>
  <c r="AA262" i="47844"/>
  <c r="AA261" i="47844"/>
  <c r="AA260" i="47844"/>
  <c r="AA259" i="47844"/>
  <c r="AA258" i="47844"/>
  <c r="AA257" i="47844"/>
  <c r="Y277" i="47844"/>
  <c r="Y276" i="47844"/>
  <c r="Y275" i="47844"/>
  <c r="Y274" i="47844"/>
  <c r="Y273" i="47844"/>
  <c r="Y272" i="47844"/>
  <c r="Y271" i="47844"/>
  <c r="Y270" i="47844"/>
  <c r="Y269" i="47844"/>
  <c r="Y268" i="47844"/>
  <c r="Y267" i="47844"/>
  <c r="Y266" i="47844"/>
  <c r="Y265" i="47844"/>
  <c r="Y264" i="47844"/>
  <c r="Y263" i="47844"/>
  <c r="Y262" i="47844"/>
  <c r="Y261" i="47844"/>
  <c r="Y260" i="47844"/>
  <c r="Y259" i="47844"/>
  <c r="Y258" i="47844"/>
  <c r="Y257" i="47844"/>
  <c r="W277" i="47844"/>
  <c r="W276" i="47844"/>
  <c r="W275" i="47844"/>
  <c r="W274" i="47844"/>
  <c r="W273" i="47844"/>
  <c r="W272" i="47844"/>
  <c r="W271" i="47844"/>
  <c r="W270" i="47844"/>
  <c r="W269" i="47844"/>
  <c r="W268" i="47844"/>
  <c r="W267" i="47844"/>
  <c r="W266" i="47844"/>
  <c r="W265" i="47844"/>
  <c r="W264" i="47844"/>
  <c r="W263" i="47844"/>
  <c r="W262" i="47844"/>
  <c r="W261" i="47844"/>
  <c r="W260" i="47844"/>
  <c r="W259" i="47844"/>
  <c r="W258" i="47844"/>
  <c r="W257" i="47844"/>
  <c r="U277" i="47844"/>
  <c r="U276" i="47844"/>
  <c r="U275" i="47844"/>
  <c r="U274" i="47844"/>
  <c r="U273" i="47844"/>
  <c r="U272" i="47844"/>
  <c r="U271" i="47844"/>
  <c r="U270" i="47844"/>
  <c r="U269" i="47844"/>
  <c r="U268" i="47844"/>
  <c r="U267" i="47844"/>
  <c r="U266" i="47844"/>
  <c r="U265" i="47844"/>
  <c r="U264" i="47844"/>
  <c r="U263" i="47844"/>
  <c r="U262" i="47844"/>
  <c r="U261" i="47844"/>
  <c r="U260" i="47844"/>
  <c r="U259" i="47844"/>
  <c r="U258" i="47844"/>
  <c r="U257" i="47844"/>
  <c r="M285" i="47844"/>
  <c r="M284" i="47844"/>
  <c r="M283" i="47844"/>
  <c r="M282" i="47844"/>
  <c r="M281" i="47844"/>
  <c r="M280" i="47844"/>
  <c r="M279" i="47844"/>
  <c r="M278" i="47844"/>
  <c r="M277" i="47844"/>
  <c r="M276" i="47844"/>
  <c r="M275" i="47844"/>
  <c r="M274" i="47844"/>
  <c r="M273" i="47844"/>
  <c r="M272" i="47844"/>
  <c r="M271" i="47844"/>
  <c r="M270" i="47844"/>
  <c r="M269" i="47844"/>
  <c r="M268" i="47844"/>
  <c r="M267" i="47844"/>
  <c r="M266" i="47844"/>
  <c r="M265" i="47844"/>
  <c r="M264" i="47844"/>
  <c r="M263" i="47844"/>
  <c r="M262" i="47844"/>
  <c r="M261" i="47844"/>
  <c r="M260" i="47844"/>
  <c r="M259" i="47844"/>
  <c r="M258" i="47844"/>
  <c r="M257" i="47844"/>
  <c r="K285" i="47844"/>
  <c r="K284" i="47844"/>
  <c r="K283" i="47844"/>
  <c r="K282" i="47844"/>
  <c r="K281" i="47844"/>
  <c r="K280" i="47844"/>
  <c r="K279" i="47844"/>
  <c r="K278" i="47844"/>
  <c r="K277" i="47844"/>
  <c r="K276" i="47844"/>
  <c r="K275" i="47844"/>
  <c r="K274" i="47844"/>
  <c r="K273" i="47844"/>
  <c r="K272" i="47844"/>
  <c r="K271" i="47844"/>
  <c r="K270" i="47844"/>
  <c r="K269" i="47844"/>
  <c r="K268" i="47844"/>
  <c r="K267" i="47844"/>
  <c r="K266" i="47844"/>
  <c r="K265" i="47844"/>
  <c r="K264" i="47844"/>
  <c r="K263" i="47844"/>
  <c r="K262" i="47844"/>
  <c r="K261" i="47844"/>
  <c r="K260" i="47844"/>
  <c r="K259" i="47844"/>
  <c r="K258" i="47844"/>
  <c r="K257" i="47844"/>
  <c r="I285" i="47844"/>
  <c r="I284" i="47844"/>
  <c r="I283" i="47844"/>
  <c r="I282" i="47844"/>
  <c r="I281" i="47844"/>
  <c r="I280" i="47844"/>
  <c r="I279" i="47844"/>
  <c r="I278" i="47844"/>
  <c r="I277" i="47844"/>
  <c r="I276" i="47844"/>
  <c r="I275" i="47844"/>
  <c r="I274" i="47844"/>
  <c r="I273" i="47844"/>
  <c r="I272" i="47844"/>
  <c r="I271" i="47844"/>
  <c r="I270" i="47844"/>
  <c r="I269" i="47844"/>
  <c r="I268" i="47844"/>
  <c r="I267" i="47844"/>
  <c r="I266" i="47844"/>
  <c r="I265" i="47844"/>
  <c r="I264" i="47844"/>
  <c r="I263" i="47844"/>
  <c r="I262" i="47844"/>
  <c r="I261" i="47844"/>
  <c r="I260" i="47844"/>
  <c r="I259" i="47844"/>
  <c r="I258" i="47844"/>
  <c r="I257" i="47844"/>
  <c r="G285" i="47844"/>
  <c r="G284" i="47844"/>
  <c r="G283" i="47844"/>
  <c r="G282" i="47844"/>
  <c r="G281" i="47844"/>
  <c r="G280" i="47844"/>
  <c r="G279" i="47844"/>
  <c r="G278" i="47844"/>
  <c r="G277" i="47844"/>
  <c r="G276" i="47844"/>
  <c r="G275" i="47844"/>
  <c r="G274" i="47844"/>
  <c r="G273" i="47844"/>
  <c r="G272" i="47844"/>
  <c r="G271" i="47844"/>
  <c r="G270" i="47844"/>
  <c r="G269" i="47844"/>
  <c r="G268" i="47844"/>
  <c r="G267" i="47844"/>
  <c r="G266" i="47844"/>
  <c r="G265" i="47844"/>
  <c r="G264" i="47844"/>
  <c r="G263" i="47844"/>
  <c r="G262" i="47844"/>
  <c r="G261" i="47844"/>
  <c r="G260" i="47844"/>
  <c r="G259" i="47844"/>
  <c r="G258" i="47844"/>
  <c r="G257" i="47844"/>
  <c r="W242" i="47844"/>
  <c r="W241" i="47844"/>
  <c r="W240" i="47844"/>
  <c r="W239" i="47844"/>
  <c r="W238" i="47844"/>
  <c r="W237" i="47844"/>
  <c r="W236" i="47844"/>
  <c r="W235" i="47844"/>
  <c r="W234" i="47844"/>
  <c r="W233" i="47844"/>
  <c r="U242" i="47844"/>
  <c r="U241" i="47844"/>
  <c r="U240" i="47844"/>
  <c r="U239" i="47844"/>
  <c r="U238" i="47844"/>
  <c r="U237" i="47844"/>
  <c r="U236" i="47844"/>
  <c r="U235" i="47844"/>
  <c r="U234" i="47844"/>
  <c r="U233" i="47844"/>
  <c r="S242" i="47844"/>
  <c r="S241" i="47844"/>
  <c r="S240" i="47844"/>
  <c r="S239" i="47844"/>
  <c r="S238" i="47844"/>
  <c r="S237" i="47844"/>
  <c r="S236" i="47844"/>
  <c r="S235" i="47844"/>
  <c r="S234" i="47844"/>
  <c r="S233" i="47844"/>
  <c r="K249" i="47844"/>
  <c r="K248" i="47844"/>
  <c r="K247" i="47844"/>
  <c r="K246" i="47844"/>
  <c r="K245" i="47844"/>
  <c r="K244" i="47844"/>
  <c r="K243" i="47844"/>
  <c r="K242" i="47844"/>
  <c r="K241" i="47844"/>
  <c r="K240" i="47844"/>
  <c r="K239" i="47844"/>
  <c r="K238" i="47844"/>
  <c r="K237" i="47844"/>
  <c r="K236" i="47844"/>
  <c r="K235" i="47844"/>
  <c r="K234" i="47844"/>
  <c r="K233" i="47844"/>
  <c r="I249" i="47844"/>
  <c r="I248" i="47844"/>
  <c r="I247" i="47844"/>
  <c r="I246" i="47844"/>
  <c r="I245" i="47844"/>
  <c r="I244" i="47844"/>
  <c r="I243" i="47844"/>
  <c r="I242" i="47844"/>
  <c r="I241" i="47844"/>
  <c r="I240" i="47844"/>
  <c r="I239" i="47844"/>
  <c r="I238" i="47844"/>
  <c r="I237" i="47844"/>
  <c r="I236" i="47844"/>
  <c r="I235" i="47844"/>
  <c r="I234" i="47844"/>
  <c r="I233" i="47844"/>
  <c r="G249" i="47844"/>
  <c r="G248" i="47844"/>
  <c r="G247" i="47844"/>
  <c r="G246" i="47844"/>
  <c r="G245" i="47844"/>
  <c r="G244" i="47844"/>
  <c r="G243" i="47844"/>
  <c r="G242" i="47844"/>
  <c r="G241" i="47844"/>
  <c r="G240" i="47844"/>
  <c r="G239" i="47844"/>
  <c r="G238" i="47844"/>
  <c r="G237" i="47844"/>
  <c r="G236" i="47844"/>
  <c r="G235" i="47844"/>
  <c r="G234" i="47844"/>
  <c r="G233" i="47844"/>
  <c r="I224" i="47844"/>
  <c r="I223" i="47844"/>
  <c r="I222" i="47844"/>
  <c r="I221" i="47844"/>
  <c r="I220" i="47844"/>
  <c r="G224" i="47844"/>
  <c r="G223" i="47844"/>
  <c r="G222" i="47844"/>
  <c r="G221" i="47844"/>
  <c r="G220" i="47844"/>
  <c r="AA200" i="47844"/>
  <c r="AA199" i="47844"/>
  <c r="AA198" i="47844"/>
  <c r="AA197" i="47844"/>
  <c r="AA196" i="47844"/>
  <c r="AA195" i="47844"/>
  <c r="AA194" i="47844"/>
  <c r="AA193" i="47844"/>
  <c r="AA192" i="47844"/>
  <c r="AA191" i="47844"/>
  <c r="AA190" i="47844"/>
  <c r="AA189" i="47844"/>
  <c r="AA188" i="47844"/>
  <c r="AA187" i="47844"/>
  <c r="AA186" i="47844"/>
  <c r="AA185" i="47844"/>
  <c r="AA184" i="47844"/>
  <c r="AA183" i="47844"/>
  <c r="AA182" i="47844"/>
  <c r="AA181" i="47844"/>
  <c r="AA180" i="47844"/>
  <c r="AA179" i="47844"/>
  <c r="AA178" i="47844"/>
  <c r="AA177" i="47844"/>
  <c r="AA176" i="47844"/>
  <c r="AA175" i="47844"/>
  <c r="AA174" i="47844"/>
  <c r="AA173" i="47844"/>
  <c r="AA172" i="47844"/>
  <c r="AA171" i="47844"/>
  <c r="AA170" i="47844"/>
  <c r="AA169" i="47844"/>
  <c r="AA168" i="47844"/>
  <c r="Y200" i="47844"/>
  <c r="Y199" i="47844"/>
  <c r="Y198" i="47844"/>
  <c r="Y197" i="47844"/>
  <c r="Y196" i="47844"/>
  <c r="Y195" i="47844"/>
  <c r="Y194" i="47844"/>
  <c r="Y193" i="47844"/>
  <c r="Y192" i="47844"/>
  <c r="Y191" i="47844"/>
  <c r="Y190" i="47844"/>
  <c r="Y189" i="47844"/>
  <c r="Y188" i="47844"/>
  <c r="Y187" i="47844"/>
  <c r="Y186" i="47844"/>
  <c r="Y185" i="47844"/>
  <c r="Y184" i="47844"/>
  <c r="Y183" i="47844"/>
  <c r="Y182" i="47844"/>
  <c r="Y181" i="47844"/>
  <c r="Y180" i="47844"/>
  <c r="Y179" i="47844"/>
  <c r="Y178" i="47844"/>
  <c r="Y177" i="47844"/>
  <c r="Y176" i="47844"/>
  <c r="Y175" i="47844"/>
  <c r="Y174" i="47844"/>
  <c r="Y173" i="47844"/>
  <c r="Y172" i="47844"/>
  <c r="Y171" i="47844"/>
  <c r="Y170" i="47844"/>
  <c r="Y169" i="47844"/>
  <c r="Y168" i="47844"/>
  <c r="W200" i="47844"/>
  <c r="W199" i="47844"/>
  <c r="W198" i="47844"/>
  <c r="W197" i="47844"/>
  <c r="W196" i="47844"/>
  <c r="W195" i="47844"/>
  <c r="W194" i="47844"/>
  <c r="W193" i="47844"/>
  <c r="W192" i="47844"/>
  <c r="W191" i="47844"/>
  <c r="W190" i="47844"/>
  <c r="W189" i="47844"/>
  <c r="W188" i="47844"/>
  <c r="W187" i="47844"/>
  <c r="W186" i="47844"/>
  <c r="W185" i="47844"/>
  <c r="W184" i="47844"/>
  <c r="W183" i="47844"/>
  <c r="W182" i="47844"/>
  <c r="W181" i="47844"/>
  <c r="W180" i="47844"/>
  <c r="W179" i="47844"/>
  <c r="W178" i="47844"/>
  <c r="W177" i="47844"/>
  <c r="W176" i="47844"/>
  <c r="W175" i="47844"/>
  <c r="W174" i="47844"/>
  <c r="W173" i="47844"/>
  <c r="W172" i="47844"/>
  <c r="W171" i="47844"/>
  <c r="W170" i="47844"/>
  <c r="W169" i="47844"/>
  <c r="W168" i="47844"/>
  <c r="U200" i="47844"/>
  <c r="U199" i="47844"/>
  <c r="U198" i="47844"/>
  <c r="U197" i="47844"/>
  <c r="U196" i="47844"/>
  <c r="U195" i="47844"/>
  <c r="U194" i="47844"/>
  <c r="U193" i="47844"/>
  <c r="U192" i="47844"/>
  <c r="U191" i="47844"/>
  <c r="U190" i="47844"/>
  <c r="U189" i="47844"/>
  <c r="U188" i="47844"/>
  <c r="U187" i="47844"/>
  <c r="U186" i="47844"/>
  <c r="U185" i="47844"/>
  <c r="U184" i="47844"/>
  <c r="U183" i="47844"/>
  <c r="U182" i="47844"/>
  <c r="U181" i="47844"/>
  <c r="U180" i="47844"/>
  <c r="U179" i="47844"/>
  <c r="U178" i="47844"/>
  <c r="U177" i="47844"/>
  <c r="U176" i="47844"/>
  <c r="U175" i="47844"/>
  <c r="U174" i="47844"/>
  <c r="U173" i="47844"/>
  <c r="U172" i="47844"/>
  <c r="U171" i="47844"/>
  <c r="U170" i="47844"/>
  <c r="U169" i="47844"/>
  <c r="U168" i="47844"/>
  <c r="S200" i="47844"/>
  <c r="S199" i="47844"/>
  <c r="S198" i="47844"/>
  <c r="S197" i="47844"/>
  <c r="S196" i="47844"/>
  <c r="S195" i="47844"/>
  <c r="S194" i="47844"/>
  <c r="S193" i="47844"/>
  <c r="S192" i="47844"/>
  <c r="S191" i="47844"/>
  <c r="S190" i="47844"/>
  <c r="S189" i="47844"/>
  <c r="S188" i="47844"/>
  <c r="S187" i="47844"/>
  <c r="S186" i="47844"/>
  <c r="S185" i="47844"/>
  <c r="S184" i="47844"/>
  <c r="S183" i="47844"/>
  <c r="S182" i="47844"/>
  <c r="S181" i="47844"/>
  <c r="S180" i="47844"/>
  <c r="S179" i="47844"/>
  <c r="S178" i="47844"/>
  <c r="S177" i="47844"/>
  <c r="S176" i="47844"/>
  <c r="S175" i="47844"/>
  <c r="S174" i="47844"/>
  <c r="S173" i="47844"/>
  <c r="S172" i="47844"/>
  <c r="S171" i="47844"/>
  <c r="S170" i="47844"/>
  <c r="S169" i="47844"/>
  <c r="S168" i="47844"/>
  <c r="K206" i="47844"/>
  <c r="K205" i="47844"/>
  <c r="K204" i="47844"/>
  <c r="K203" i="47844"/>
  <c r="K202" i="47844"/>
  <c r="K201" i="47844"/>
  <c r="K200" i="47844"/>
  <c r="K199" i="47844"/>
  <c r="K198" i="47844"/>
  <c r="K197" i="47844"/>
  <c r="K196" i="47844"/>
  <c r="K195" i="47844"/>
  <c r="K194" i="47844"/>
  <c r="K193" i="47844"/>
  <c r="K192" i="47844"/>
  <c r="K191" i="47844"/>
  <c r="K190" i="47844"/>
  <c r="K189" i="47844"/>
  <c r="K188" i="47844"/>
  <c r="K187" i="47844"/>
  <c r="K186" i="47844"/>
  <c r="K185" i="47844"/>
  <c r="K184" i="47844"/>
  <c r="K183" i="47844"/>
  <c r="K182" i="47844"/>
  <c r="K181" i="47844"/>
  <c r="K180" i="47844"/>
  <c r="K179" i="47844"/>
  <c r="K178" i="47844"/>
  <c r="K177" i="47844"/>
  <c r="K176" i="47844"/>
  <c r="K175" i="47844"/>
  <c r="K174" i="47844"/>
  <c r="K173" i="47844"/>
  <c r="K172" i="47844"/>
  <c r="K171" i="47844"/>
  <c r="K170" i="47844"/>
  <c r="K169" i="47844"/>
  <c r="K168" i="47844"/>
  <c r="I206" i="47844"/>
  <c r="I205" i="47844"/>
  <c r="I204" i="47844"/>
  <c r="I203" i="47844"/>
  <c r="I202" i="47844"/>
  <c r="I201" i="47844"/>
  <c r="I200" i="47844"/>
  <c r="I199" i="47844"/>
  <c r="I198" i="47844"/>
  <c r="I197" i="47844"/>
  <c r="I196" i="47844"/>
  <c r="I195" i="47844"/>
  <c r="I194" i="47844"/>
  <c r="I193" i="47844"/>
  <c r="I192" i="47844"/>
  <c r="I191" i="47844"/>
  <c r="I190" i="47844"/>
  <c r="I189" i="47844"/>
  <c r="I188" i="47844"/>
  <c r="I187" i="47844"/>
  <c r="I186" i="47844"/>
  <c r="I185" i="47844"/>
  <c r="I184" i="47844"/>
  <c r="I183" i="47844"/>
  <c r="I182" i="47844"/>
  <c r="I181" i="47844"/>
  <c r="I180" i="47844"/>
  <c r="I179" i="47844"/>
  <c r="I178" i="47844"/>
  <c r="I177" i="47844"/>
  <c r="I176" i="47844"/>
  <c r="I175" i="47844"/>
  <c r="I174" i="47844"/>
  <c r="I173" i="47844"/>
  <c r="I172" i="47844"/>
  <c r="I171" i="47844"/>
  <c r="I170" i="47844"/>
  <c r="I169" i="47844"/>
  <c r="I168" i="47844"/>
  <c r="G206" i="47844"/>
  <c r="G205" i="47844"/>
  <c r="G204" i="47844"/>
  <c r="G203" i="47844"/>
  <c r="G202" i="47844"/>
  <c r="G201" i="47844"/>
  <c r="G200" i="47844"/>
  <c r="G199" i="47844"/>
  <c r="G198" i="47844"/>
  <c r="G197" i="47844"/>
  <c r="G196" i="47844"/>
  <c r="G195" i="47844"/>
  <c r="G194" i="47844"/>
  <c r="G193" i="47844"/>
  <c r="G192" i="47844"/>
  <c r="G191" i="47844"/>
  <c r="G190" i="47844"/>
  <c r="G189" i="47844"/>
  <c r="G188" i="47844"/>
  <c r="G187" i="47844"/>
  <c r="G186" i="47844"/>
  <c r="G185" i="47844"/>
  <c r="G184" i="47844"/>
  <c r="G183" i="47844"/>
  <c r="G182" i="47844"/>
  <c r="G181" i="47844"/>
  <c r="G180" i="47844"/>
  <c r="G179" i="47844"/>
  <c r="G178" i="47844"/>
  <c r="G177" i="47844"/>
  <c r="G176" i="47844"/>
  <c r="G175" i="47844"/>
  <c r="G174" i="47844"/>
  <c r="G173" i="47844"/>
  <c r="G172" i="47844"/>
  <c r="G171" i="47844"/>
  <c r="G170" i="47844"/>
  <c r="G169" i="47844"/>
  <c r="G168" i="47844"/>
  <c r="U153" i="47844"/>
  <c r="U152" i="47844"/>
  <c r="U151" i="47844"/>
  <c r="U150" i="47844"/>
  <c r="U149" i="47844"/>
  <c r="U148" i="47844"/>
  <c r="U147" i="47844"/>
  <c r="U146" i="47844"/>
  <c r="I157" i="47844"/>
  <c r="I156" i="47844"/>
  <c r="I155" i="47844"/>
  <c r="I154" i="47844"/>
  <c r="I153" i="47844"/>
  <c r="I152" i="47844"/>
  <c r="I151" i="47844"/>
  <c r="I150" i="47844"/>
  <c r="I149" i="47844"/>
  <c r="I148" i="47844"/>
  <c r="I147" i="47844"/>
  <c r="I146" i="47844"/>
  <c r="G157" i="47844"/>
  <c r="G156" i="47844"/>
  <c r="G155" i="47844"/>
  <c r="G154" i="47844"/>
  <c r="G153" i="47844"/>
  <c r="G152" i="47844"/>
  <c r="G151" i="47844"/>
  <c r="G150" i="47844"/>
  <c r="G149" i="47844"/>
  <c r="G148" i="47844"/>
  <c r="G147" i="47844"/>
  <c r="G146" i="47844"/>
  <c r="M137" i="47844"/>
  <c r="M136" i="47844"/>
  <c r="M135" i="47844"/>
  <c r="M134" i="47844"/>
  <c r="M133" i="47844"/>
  <c r="M132" i="47844"/>
  <c r="M131" i="47844"/>
  <c r="M130" i="47844"/>
  <c r="M129" i="47844"/>
  <c r="M128" i="47844"/>
  <c r="M127" i="47844"/>
  <c r="M126" i="47844"/>
  <c r="M125" i="47844"/>
  <c r="M124" i="47844"/>
  <c r="M123" i="47844"/>
  <c r="M122" i="47844"/>
  <c r="M121" i="47844"/>
  <c r="M120" i="47844"/>
  <c r="M119" i="47844"/>
  <c r="M118" i="47844"/>
  <c r="K137" i="47844"/>
  <c r="K136" i="47844"/>
  <c r="K135" i="47844"/>
  <c r="K134" i="47844"/>
  <c r="K133" i="47844"/>
  <c r="K132" i="47844"/>
  <c r="K131" i="47844"/>
  <c r="K130" i="47844"/>
  <c r="K129" i="47844"/>
  <c r="K128" i="47844"/>
  <c r="K127" i="47844"/>
  <c r="K126" i="47844"/>
  <c r="K125" i="47844"/>
  <c r="K124" i="47844"/>
  <c r="K123" i="47844"/>
  <c r="K122" i="47844"/>
  <c r="K121" i="47844"/>
  <c r="K120" i="47844"/>
  <c r="K119" i="47844"/>
  <c r="K118" i="47844"/>
  <c r="I137" i="47844"/>
  <c r="I136" i="47844"/>
  <c r="I135" i="47844"/>
  <c r="I134" i="47844"/>
  <c r="I133" i="47844"/>
  <c r="I132" i="47844"/>
  <c r="I131" i="47844"/>
  <c r="I130" i="47844"/>
  <c r="I129" i="47844"/>
  <c r="I128" i="47844"/>
  <c r="I127" i="47844"/>
  <c r="I126" i="47844"/>
  <c r="I125" i="47844"/>
  <c r="I124" i="47844"/>
  <c r="I123" i="47844"/>
  <c r="I122" i="47844"/>
  <c r="I121" i="47844"/>
  <c r="I120" i="47844"/>
  <c r="I119" i="47844"/>
  <c r="I118" i="47844"/>
  <c r="G137" i="47844"/>
  <c r="G136" i="47844"/>
  <c r="G135" i="47844"/>
  <c r="G134" i="47844"/>
  <c r="G133" i="47844"/>
  <c r="G132" i="47844"/>
  <c r="G131" i="47844"/>
  <c r="G130" i="47844"/>
  <c r="G129" i="47844"/>
  <c r="G128" i="47844"/>
  <c r="G127" i="47844"/>
  <c r="G126" i="47844"/>
  <c r="G125" i="47844"/>
  <c r="G124" i="47844"/>
  <c r="G123" i="47844"/>
  <c r="G122" i="47844"/>
  <c r="G121" i="47844"/>
  <c r="G120" i="47844"/>
  <c r="G119" i="47844"/>
  <c r="G118" i="47844"/>
  <c r="S95" i="47844"/>
  <c r="S94" i="47844"/>
  <c r="S93" i="47844"/>
  <c r="S92" i="47844"/>
  <c r="S91" i="47844"/>
  <c r="S90" i="47844"/>
  <c r="S89" i="47844"/>
  <c r="S88" i="47844"/>
  <c r="S87" i="47844"/>
  <c r="S86" i="47844"/>
  <c r="S85" i="47844"/>
  <c r="S84" i="47844"/>
  <c r="S83" i="47844"/>
  <c r="S82" i="47844"/>
  <c r="S81" i="47844"/>
  <c r="S80" i="47844"/>
  <c r="S79" i="47844"/>
  <c r="S78" i="47844"/>
  <c r="S77" i="47844"/>
  <c r="S76" i="47844"/>
  <c r="S75" i="47844"/>
  <c r="S74" i="47844"/>
  <c r="S73" i="47844"/>
  <c r="S72" i="47844"/>
  <c r="S71" i="47844"/>
  <c r="S70" i="47844"/>
  <c r="S69" i="47844"/>
  <c r="S68" i="47844"/>
  <c r="S67" i="47844"/>
  <c r="Q95" i="47844"/>
  <c r="Q94" i="47844"/>
  <c r="Q93" i="47844"/>
  <c r="Q92" i="47844"/>
  <c r="Q91" i="47844"/>
  <c r="Q90" i="47844"/>
  <c r="Q89" i="47844"/>
  <c r="Q88" i="47844"/>
  <c r="Q87" i="47844"/>
  <c r="Q86" i="47844"/>
  <c r="Q85" i="47844"/>
  <c r="Q84" i="47844"/>
  <c r="Q83" i="47844"/>
  <c r="Q82" i="47844"/>
  <c r="Q81" i="47844"/>
  <c r="Q80" i="47844"/>
  <c r="Q79" i="47844"/>
  <c r="Q78" i="47844"/>
  <c r="Q77" i="47844"/>
  <c r="Q76" i="47844"/>
  <c r="Q75" i="47844"/>
  <c r="Q74" i="47844"/>
  <c r="Q73" i="47844"/>
  <c r="Q72" i="47844"/>
  <c r="Q71" i="47844"/>
  <c r="Q70" i="47844"/>
  <c r="Q69" i="47844"/>
  <c r="Q68" i="47844"/>
  <c r="Q67" i="47844"/>
  <c r="I108" i="47844"/>
  <c r="I107" i="47844"/>
  <c r="I106" i="47844"/>
  <c r="I105" i="47844"/>
  <c r="I104" i="47844"/>
  <c r="I103" i="47844"/>
  <c r="I102" i="47844"/>
  <c r="I101" i="47844"/>
  <c r="I100" i="47844"/>
  <c r="I99" i="47844"/>
  <c r="I98" i="47844"/>
  <c r="I97" i="47844"/>
  <c r="I96" i="47844"/>
  <c r="I95" i="47844"/>
  <c r="I94" i="47844"/>
  <c r="I93" i="47844"/>
  <c r="I92" i="47844"/>
  <c r="I91" i="47844"/>
  <c r="I90" i="47844"/>
  <c r="I89" i="47844"/>
  <c r="I88" i="47844"/>
  <c r="I87" i="47844"/>
  <c r="I86" i="47844"/>
  <c r="I85" i="47844"/>
  <c r="I84" i="47844"/>
  <c r="I83" i="47844"/>
  <c r="I82" i="47844"/>
  <c r="I81" i="47844"/>
  <c r="I80" i="47844"/>
  <c r="I79" i="47844"/>
  <c r="I78" i="47844"/>
  <c r="I77" i="47844"/>
  <c r="I76" i="47844"/>
  <c r="I75" i="47844"/>
  <c r="I74" i="47844"/>
  <c r="I73" i="47844"/>
  <c r="I72" i="47844"/>
  <c r="I71" i="47844"/>
  <c r="I70" i="47844"/>
  <c r="I69" i="47844"/>
  <c r="I68" i="47844"/>
  <c r="I67" i="47844"/>
  <c r="G108" i="47844"/>
  <c r="G107" i="47844"/>
  <c r="G106" i="47844"/>
  <c r="G105" i="47844"/>
  <c r="G104" i="47844"/>
  <c r="G103" i="47844"/>
  <c r="G102" i="47844"/>
  <c r="G101" i="47844"/>
  <c r="G100" i="47844"/>
  <c r="G99" i="47844"/>
  <c r="G98" i="47844"/>
  <c r="G97" i="47844"/>
  <c r="G96" i="47844"/>
  <c r="G95" i="47844"/>
  <c r="G94" i="47844"/>
  <c r="G93" i="47844"/>
  <c r="G92" i="47844"/>
  <c r="G91" i="47844"/>
  <c r="G90" i="47844"/>
  <c r="G89" i="47844"/>
  <c r="G88" i="47844"/>
  <c r="G87" i="47844"/>
  <c r="G86" i="47844"/>
  <c r="G85" i="47844"/>
  <c r="G84" i="47844"/>
  <c r="G83" i="47844"/>
  <c r="G82" i="47844"/>
  <c r="G81" i="47844"/>
  <c r="G80" i="47844"/>
  <c r="G79" i="47844"/>
  <c r="G78" i="47844"/>
  <c r="G77" i="47844"/>
  <c r="G76" i="47844"/>
  <c r="G75" i="47844"/>
  <c r="G74" i="47844"/>
  <c r="G73" i="47844"/>
  <c r="G72" i="47844"/>
  <c r="G71" i="47844"/>
  <c r="G70" i="47844"/>
  <c r="G69" i="47844"/>
  <c r="G68" i="47844"/>
  <c r="G67" i="47844"/>
  <c r="S50" i="47844"/>
  <c r="S49" i="47844"/>
  <c r="S48" i="47844"/>
  <c r="S47" i="47844"/>
  <c r="S46" i="47844"/>
  <c r="S45" i="47844"/>
  <c r="S44" i="47844"/>
  <c r="S43" i="47844"/>
  <c r="S42" i="47844"/>
  <c r="S41" i="47844"/>
  <c r="S40" i="47844"/>
  <c r="S39" i="47844"/>
  <c r="S38" i="47844"/>
  <c r="S37" i="47844"/>
  <c r="S36" i="47844"/>
  <c r="S35" i="47844"/>
  <c r="S34" i="47844"/>
  <c r="S33" i="47844"/>
  <c r="S32" i="47844"/>
  <c r="S31" i="47844"/>
  <c r="S30" i="47844"/>
  <c r="S29" i="47844"/>
  <c r="S28" i="47844"/>
  <c r="S27" i="47844"/>
  <c r="S26" i="47844"/>
  <c r="S25" i="47844"/>
  <c r="S24" i="47844"/>
  <c r="S23" i="47844"/>
  <c r="S22" i="47844"/>
  <c r="S21" i="47844"/>
  <c r="S20" i="47844"/>
  <c r="S19" i="47844"/>
  <c r="S18" i="47844"/>
  <c r="S17" i="47844"/>
  <c r="S16" i="47844"/>
  <c r="S15" i="47844"/>
  <c r="S14" i="47844"/>
  <c r="S13" i="47844"/>
  <c r="S12" i="47844"/>
  <c r="S11" i="47844"/>
  <c r="Q50" i="47844"/>
  <c r="Q49" i="47844"/>
  <c r="Q48" i="47844"/>
  <c r="Q47" i="47844"/>
  <c r="Q46" i="47844"/>
  <c r="Q45" i="47844"/>
  <c r="Q44" i="47844"/>
  <c r="Q43" i="47844"/>
  <c r="Q42" i="47844"/>
  <c r="Q41" i="47844"/>
  <c r="Q40" i="47844"/>
  <c r="Q39" i="47844"/>
  <c r="Q38" i="47844"/>
  <c r="Q37" i="47844"/>
  <c r="Q36" i="47844"/>
  <c r="Q35" i="47844"/>
  <c r="Q34" i="47844"/>
  <c r="Q33" i="47844"/>
  <c r="Q32" i="47844"/>
  <c r="Q31" i="47844"/>
  <c r="Q30" i="47844"/>
  <c r="Q29" i="47844"/>
  <c r="Q28" i="47844"/>
  <c r="Q27" i="47844"/>
  <c r="Q26" i="47844"/>
  <c r="Q25" i="47844"/>
  <c r="Q24" i="47844"/>
  <c r="Q23" i="47844"/>
  <c r="Q22" i="47844"/>
  <c r="Q21" i="47844"/>
  <c r="Q20" i="47844"/>
  <c r="Q19" i="47844"/>
  <c r="Q18" i="47844"/>
  <c r="Q17" i="47844"/>
  <c r="Q16" i="47844"/>
  <c r="Q15" i="47844"/>
  <c r="Q14" i="47844"/>
  <c r="Q13" i="47844"/>
  <c r="Q12" i="47844"/>
  <c r="Q11" i="47844"/>
  <c r="I36" i="47844"/>
  <c r="I35" i="47844"/>
  <c r="I34" i="47844"/>
  <c r="I33" i="47844"/>
  <c r="I32" i="47844"/>
  <c r="I31" i="47844"/>
  <c r="I30" i="47844"/>
  <c r="I29" i="47844"/>
  <c r="I28" i="47844"/>
  <c r="I27" i="47844"/>
  <c r="I26" i="47844"/>
  <c r="I25" i="47844"/>
  <c r="I24" i="47844"/>
  <c r="I23" i="47844"/>
  <c r="I22" i="47844"/>
  <c r="I21" i="47844"/>
  <c r="I20" i="47844"/>
  <c r="I19" i="47844"/>
  <c r="I18" i="47844"/>
  <c r="I17" i="47844"/>
  <c r="I16" i="47844"/>
  <c r="I15" i="47844"/>
  <c r="I14" i="47844"/>
  <c r="I13" i="47844"/>
  <c r="I12" i="47844"/>
  <c r="I11" i="47844"/>
  <c r="G36" i="47844"/>
  <c r="G35" i="47844"/>
  <c r="G34" i="47844"/>
  <c r="G33" i="47844"/>
  <c r="G32" i="47844"/>
  <c r="G31" i="47844"/>
  <c r="G30" i="47844"/>
  <c r="G29" i="47844"/>
  <c r="G28" i="47844"/>
  <c r="G27" i="47844"/>
  <c r="G26" i="47844"/>
  <c r="G25" i="47844"/>
  <c r="G24" i="47844"/>
  <c r="G23" i="47844"/>
  <c r="G22" i="47844"/>
  <c r="G21" i="47844"/>
  <c r="G20" i="47844"/>
  <c r="G19" i="47844"/>
  <c r="G18" i="47844"/>
  <c r="G17" i="47844"/>
  <c r="G16" i="47844"/>
  <c r="G15" i="47844"/>
  <c r="G14" i="47844"/>
  <c r="G13" i="47844"/>
  <c r="G12" i="47844"/>
  <c r="G11" i="47844"/>
  <c r="AA3" i="47844"/>
  <c r="AA1" i="47844"/>
  <c r="B1" i="47844"/>
  <c r="E375" i="47843"/>
  <c r="E375" i="47844" s="1"/>
  <c r="E375" i="47845" s="1"/>
  <c r="E375" i="47846" s="1"/>
  <c r="E375" i="47847" s="1"/>
  <c r="D375" i="47843"/>
  <c r="E374" i="47843"/>
  <c r="E374" i="47844" s="1"/>
  <c r="E374" i="47845" s="1"/>
  <c r="E374" i="47846" s="1"/>
  <c r="E374" i="47847" s="1"/>
  <c r="D374" i="47843"/>
  <c r="E373" i="47843"/>
  <c r="E373" i="47844" s="1"/>
  <c r="E373" i="47845" s="1"/>
  <c r="E373" i="47846" s="1"/>
  <c r="E373" i="47847" s="1"/>
  <c r="D373" i="47843"/>
  <c r="E370" i="47843"/>
  <c r="E370" i="47844" s="1"/>
  <c r="E370" i="47845" s="1"/>
  <c r="E370" i="47846" s="1"/>
  <c r="E370" i="47847" s="1"/>
  <c r="D370" i="47843"/>
  <c r="E369" i="47843"/>
  <c r="E369" i="47844" s="1"/>
  <c r="E369" i="47845" s="1"/>
  <c r="E369" i="47846" s="1"/>
  <c r="E369" i="47847" s="1"/>
  <c r="D369" i="47843"/>
  <c r="E368" i="47843"/>
  <c r="E368" i="47844" s="1"/>
  <c r="E368" i="47845" s="1"/>
  <c r="E368" i="47846" s="1"/>
  <c r="E368" i="47847" s="1"/>
  <c r="D368" i="47843"/>
  <c r="E367" i="47843"/>
  <c r="E367" i="47844" s="1"/>
  <c r="E367" i="47845" s="1"/>
  <c r="E367" i="47846" s="1"/>
  <c r="E367" i="47847" s="1"/>
  <c r="D367" i="47843"/>
  <c r="E366" i="47843"/>
  <c r="E366" i="47844" s="1"/>
  <c r="E366" i="47845" s="1"/>
  <c r="E366" i="47846" s="1"/>
  <c r="E366" i="47847" s="1"/>
  <c r="D366" i="47843"/>
  <c r="E365" i="47843"/>
  <c r="E365" i="47844" s="1"/>
  <c r="E365" i="47845" s="1"/>
  <c r="E365" i="47846" s="1"/>
  <c r="E365" i="47847" s="1"/>
  <c r="D365" i="47843"/>
  <c r="P351" i="47843"/>
  <c r="P350" i="47843"/>
  <c r="P349" i="47843"/>
  <c r="P348" i="47843"/>
  <c r="P347" i="47843"/>
  <c r="P346" i="47843"/>
  <c r="P345" i="47843"/>
  <c r="F359" i="47843"/>
  <c r="F358" i="47843"/>
  <c r="F357" i="47843"/>
  <c r="F356" i="47843"/>
  <c r="F355" i="47843"/>
  <c r="F349" i="47843"/>
  <c r="F348" i="47843"/>
  <c r="F347" i="47843"/>
  <c r="F346" i="47843"/>
  <c r="F345" i="47843"/>
  <c r="R328" i="47843"/>
  <c r="R327" i="47843"/>
  <c r="R326" i="47843"/>
  <c r="R325" i="47843"/>
  <c r="R324" i="47843"/>
  <c r="R323" i="47843"/>
  <c r="R322" i="47843"/>
  <c r="R321" i="47843"/>
  <c r="R321" i="47844" s="1"/>
  <c r="R321" i="47845" s="1"/>
  <c r="R321" i="47846" s="1"/>
  <c r="R321" i="47847" s="1"/>
  <c r="R320" i="47843"/>
  <c r="R320" i="47844" s="1"/>
  <c r="R320" i="47845" s="1"/>
  <c r="R320" i="47846" s="1"/>
  <c r="R320" i="47847" s="1"/>
  <c r="R319" i="47843"/>
  <c r="R319" i="47844" s="1"/>
  <c r="R319" i="47845" s="1"/>
  <c r="R319" i="47846" s="1"/>
  <c r="R319" i="47847" s="1"/>
  <c r="R318" i="47843"/>
  <c r="R318" i="47844" s="1"/>
  <c r="R318" i="47845" s="1"/>
  <c r="R318" i="47846" s="1"/>
  <c r="R318" i="47847" s="1"/>
  <c r="R317" i="47843"/>
  <c r="R316" i="47843"/>
  <c r="R315" i="47843"/>
  <c r="P328" i="47843"/>
  <c r="P328" i="47844" s="1"/>
  <c r="P328" i="47845" s="1"/>
  <c r="P328" i="47846" s="1"/>
  <c r="P328" i="47847" s="1"/>
  <c r="P327" i="47843"/>
  <c r="P327" i="47844" s="1"/>
  <c r="P327" i="47845" s="1"/>
  <c r="P327" i="47846" s="1"/>
  <c r="P327" i="47847" s="1"/>
  <c r="P326" i="47843"/>
  <c r="P326" i="47844" s="1"/>
  <c r="P326" i="47845" s="1"/>
  <c r="P326" i="47846" s="1"/>
  <c r="P326" i="47847" s="1"/>
  <c r="P325" i="47843"/>
  <c r="P325" i="47844" s="1"/>
  <c r="P325" i="47845" s="1"/>
  <c r="P325" i="47846" s="1"/>
  <c r="P325" i="47847" s="1"/>
  <c r="P324" i="47843"/>
  <c r="P324" i="47844" s="1"/>
  <c r="P324" i="47845" s="1"/>
  <c r="P324" i="47846" s="1"/>
  <c r="P324" i="47847" s="1"/>
  <c r="P323" i="47843"/>
  <c r="P323" i="47844" s="1"/>
  <c r="P323" i="47845" s="1"/>
  <c r="P323" i="47846" s="1"/>
  <c r="P323" i="47847" s="1"/>
  <c r="P322" i="47843"/>
  <c r="P322" i="47844" s="1"/>
  <c r="P322" i="47845" s="1"/>
  <c r="P322" i="47846" s="1"/>
  <c r="P322" i="47847" s="1"/>
  <c r="P321" i="47843"/>
  <c r="P320" i="47843"/>
  <c r="P319" i="47843"/>
  <c r="P318" i="47843"/>
  <c r="P317" i="47843"/>
  <c r="P317" i="47844" s="1"/>
  <c r="P317" i="47845" s="1"/>
  <c r="P317" i="47846" s="1"/>
  <c r="P317" i="47847" s="1"/>
  <c r="P316" i="47843"/>
  <c r="P316" i="47844" s="1"/>
  <c r="P316" i="47845" s="1"/>
  <c r="P316" i="47846" s="1"/>
  <c r="P316" i="47847" s="1"/>
  <c r="P315" i="47843"/>
  <c r="P315" i="47844" s="1"/>
  <c r="P315" i="47845" s="1"/>
  <c r="P315" i="47846" s="1"/>
  <c r="P315" i="47847" s="1"/>
  <c r="F324" i="47843"/>
  <c r="F323" i="47843"/>
  <c r="F322" i="47843"/>
  <c r="F321" i="47843"/>
  <c r="F320" i="47843"/>
  <c r="F319" i="47843"/>
  <c r="F318" i="47843"/>
  <c r="F317" i="47843"/>
  <c r="F316" i="47843"/>
  <c r="F315" i="47843"/>
  <c r="J307" i="47843"/>
  <c r="J306" i="47843"/>
  <c r="J305" i="47843"/>
  <c r="J305" i="47844" s="1"/>
  <c r="J305" i="47845" s="1"/>
  <c r="J305" i="47846" s="1"/>
  <c r="J305" i="47847" s="1"/>
  <c r="J304" i="47843"/>
  <c r="J304" i="47844" s="1"/>
  <c r="J304" i="47845" s="1"/>
  <c r="J304" i="47846" s="1"/>
  <c r="J304" i="47847" s="1"/>
  <c r="J303" i="47843"/>
  <c r="J303" i="47844" s="1"/>
  <c r="J303" i="47845" s="1"/>
  <c r="J303" i="47846" s="1"/>
  <c r="J303" i="47847" s="1"/>
  <c r="J302" i="47843"/>
  <c r="J301" i="47843"/>
  <c r="J300" i="47843"/>
  <c r="J300" i="47844" s="1"/>
  <c r="J300" i="47845" s="1"/>
  <c r="J300" i="47846" s="1"/>
  <c r="J300" i="47847" s="1"/>
  <c r="J299" i="47843"/>
  <c r="J299" i="47844" s="1"/>
  <c r="J299" i="47845" s="1"/>
  <c r="J299" i="47846" s="1"/>
  <c r="J299" i="47847" s="1"/>
  <c r="J298" i="47843"/>
  <c r="J298" i="47844" s="1"/>
  <c r="J298" i="47845" s="1"/>
  <c r="J298" i="47846" s="1"/>
  <c r="J298" i="47847" s="1"/>
  <c r="J297" i="47843"/>
  <c r="J297" i="47844" s="1"/>
  <c r="J297" i="47845" s="1"/>
  <c r="J297" i="47846" s="1"/>
  <c r="J297" i="47847" s="1"/>
  <c r="J296" i="47843"/>
  <c r="J296" i="47844" s="1"/>
  <c r="J296" i="47845" s="1"/>
  <c r="J296" i="47846" s="1"/>
  <c r="J296" i="47847" s="1"/>
  <c r="H307" i="47843"/>
  <c r="H307" i="47844" s="1"/>
  <c r="H307" i="47845" s="1"/>
  <c r="H307" i="47846" s="1"/>
  <c r="H307" i="47847" s="1"/>
  <c r="H306" i="47843"/>
  <c r="H306" i="47844" s="1"/>
  <c r="H306" i="47845" s="1"/>
  <c r="H306" i="47846" s="1"/>
  <c r="H306" i="47847" s="1"/>
  <c r="H305" i="47843"/>
  <c r="H304" i="47843"/>
  <c r="H303" i="47843"/>
  <c r="H302" i="47843"/>
  <c r="H302" i="47844" s="1"/>
  <c r="H302" i="47845" s="1"/>
  <c r="H302" i="47846" s="1"/>
  <c r="H302" i="47847" s="1"/>
  <c r="H301" i="47843"/>
  <c r="H301" i="47844" s="1"/>
  <c r="H301" i="47845" s="1"/>
  <c r="H301" i="47846" s="1"/>
  <c r="H301" i="47847" s="1"/>
  <c r="H300" i="47843"/>
  <c r="H300" i="47844" s="1"/>
  <c r="H300" i="47845" s="1"/>
  <c r="H300" i="47846" s="1"/>
  <c r="H300" i="47847" s="1"/>
  <c r="H299" i="47843"/>
  <c r="H299" i="47844" s="1"/>
  <c r="H299" i="47845" s="1"/>
  <c r="H299" i="47846" s="1"/>
  <c r="H299" i="47847" s="1"/>
  <c r="H298" i="47843"/>
  <c r="H297" i="47843"/>
  <c r="H296" i="47843"/>
  <c r="H296" i="47844" s="1"/>
  <c r="H296" i="47845" s="1"/>
  <c r="H296" i="47846" s="1"/>
  <c r="H296" i="47847" s="1"/>
  <c r="F307" i="47843"/>
  <c r="F307" i="47844" s="1"/>
  <c r="F307" i="47845" s="1"/>
  <c r="F307" i="47846" s="1"/>
  <c r="F307" i="47847" s="1"/>
  <c r="F306" i="47843"/>
  <c r="F306" i="47844" s="1"/>
  <c r="F306" i="47845" s="1"/>
  <c r="F306" i="47846" s="1"/>
  <c r="F306" i="47847" s="1"/>
  <c r="F305" i="47843"/>
  <c r="F305" i="47844" s="1"/>
  <c r="F305" i="47845" s="1"/>
  <c r="F305" i="47846" s="1"/>
  <c r="F305" i="47847" s="1"/>
  <c r="F304" i="47843"/>
  <c r="F304" i="47844" s="1"/>
  <c r="F304" i="47845" s="1"/>
  <c r="F304" i="47846" s="1"/>
  <c r="F304" i="47847" s="1"/>
  <c r="F303" i="47843"/>
  <c r="F303" i="47844" s="1"/>
  <c r="F303" i="47845" s="1"/>
  <c r="F303" i="47846" s="1"/>
  <c r="F303" i="47847" s="1"/>
  <c r="F302" i="47843"/>
  <c r="F302" i="47844" s="1"/>
  <c r="F302" i="47845" s="1"/>
  <c r="F302" i="47846" s="1"/>
  <c r="F302" i="47847" s="1"/>
  <c r="F301" i="47843"/>
  <c r="F301" i="47844" s="1"/>
  <c r="F301" i="47845" s="1"/>
  <c r="F301" i="47846" s="1"/>
  <c r="F301" i="47847" s="1"/>
  <c r="F300" i="47843"/>
  <c r="F299" i="47843"/>
  <c r="F298" i="47843"/>
  <c r="F298" i="47844" s="1"/>
  <c r="F298" i="47845" s="1"/>
  <c r="F298" i="47846" s="1"/>
  <c r="F298" i="47847" s="1"/>
  <c r="F297" i="47843"/>
  <c r="F297" i="47844" s="1"/>
  <c r="F297" i="47845" s="1"/>
  <c r="F297" i="47846" s="1"/>
  <c r="F297" i="47847" s="1"/>
  <c r="F296" i="47843"/>
  <c r="G359" i="47843"/>
  <c r="G358" i="47843"/>
  <c r="G357" i="47843"/>
  <c r="G356" i="47843"/>
  <c r="G355" i="47843"/>
  <c r="G349" i="47843"/>
  <c r="G348" i="47843"/>
  <c r="G347" i="47843"/>
  <c r="G346" i="47843"/>
  <c r="G345" i="47843"/>
  <c r="Q351" i="47843"/>
  <c r="Q350" i="47843"/>
  <c r="Q349" i="47843"/>
  <c r="Q348" i="47843"/>
  <c r="Q347" i="47843"/>
  <c r="Q346" i="47843"/>
  <c r="Q345" i="47843"/>
  <c r="S328" i="47843"/>
  <c r="S327" i="47843"/>
  <c r="S326" i="47843"/>
  <c r="S325" i="47843"/>
  <c r="S324" i="47843"/>
  <c r="S323" i="47843"/>
  <c r="S322" i="47843"/>
  <c r="S321" i="47843"/>
  <c r="S320" i="47843"/>
  <c r="S319" i="47843"/>
  <c r="S318" i="47843"/>
  <c r="S317" i="47843"/>
  <c r="S316" i="47843"/>
  <c r="S315" i="47843"/>
  <c r="Q328" i="47843"/>
  <c r="Q327" i="47843"/>
  <c r="Q326" i="47843"/>
  <c r="Q325" i="47843"/>
  <c r="Q324" i="47843"/>
  <c r="Q323" i="47843"/>
  <c r="Q322" i="47843"/>
  <c r="Q321" i="47843"/>
  <c r="Q320" i="47843"/>
  <c r="Q319" i="47843"/>
  <c r="Q318" i="47843"/>
  <c r="Q317" i="47843"/>
  <c r="Q316" i="47843"/>
  <c r="Q315" i="47843"/>
  <c r="G324" i="47843"/>
  <c r="G323" i="47843"/>
  <c r="G322" i="47843"/>
  <c r="G321" i="47843"/>
  <c r="G320" i="47843"/>
  <c r="G319" i="47843"/>
  <c r="G318" i="47843"/>
  <c r="G317" i="47843"/>
  <c r="G316" i="47843"/>
  <c r="G315" i="47843"/>
  <c r="K307" i="47843"/>
  <c r="K306" i="47843"/>
  <c r="K305" i="47843"/>
  <c r="K304" i="47843"/>
  <c r="K303" i="47843"/>
  <c r="K302" i="47843"/>
  <c r="K301" i="47843"/>
  <c r="K300" i="47843"/>
  <c r="K299" i="47843"/>
  <c r="K298" i="47843"/>
  <c r="K297" i="47843"/>
  <c r="K296" i="47843"/>
  <c r="I307" i="47843"/>
  <c r="I306" i="47843"/>
  <c r="I305" i="47843"/>
  <c r="I304" i="47843"/>
  <c r="I303" i="47843"/>
  <c r="I302" i="47843"/>
  <c r="I301" i="47843"/>
  <c r="I300" i="47843"/>
  <c r="I299" i="47843"/>
  <c r="I298" i="47843"/>
  <c r="I297" i="47843"/>
  <c r="I296" i="47843"/>
  <c r="G307" i="47843"/>
  <c r="G306" i="47843"/>
  <c r="G305" i="47843"/>
  <c r="G304" i="47843"/>
  <c r="G303" i="47843"/>
  <c r="G302" i="47843"/>
  <c r="G301" i="47843"/>
  <c r="G300" i="47843"/>
  <c r="G299" i="47843"/>
  <c r="G298" i="47843"/>
  <c r="G297" i="47843"/>
  <c r="G296" i="47843"/>
  <c r="AA277" i="47843"/>
  <c r="AA276" i="47843"/>
  <c r="AA275" i="47843"/>
  <c r="AA274" i="47843"/>
  <c r="AA273" i="47843"/>
  <c r="AA272" i="47843"/>
  <c r="AA271" i="47843"/>
  <c r="AA270" i="47843"/>
  <c r="AA269" i="47843"/>
  <c r="AA268" i="47843"/>
  <c r="AA267" i="47843"/>
  <c r="AA266" i="47843"/>
  <c r="AA265" i="47843"/>
  <c r="AA264" i="47843"/>
  <c r="AA263" i="47843"/>
  <c r="AA262" i="47843"/>
  <c r="AA261" i="47843"/>
  <c r="AA260" i="47843"/>
  <c r="AA259" i="47843"/>
  <c r="AA258" i="47843"/>
  <c r="AA257" i="47843"/>
  <c r="Y277" i="47843"/>
  <c r="Y276" i="47843"/>
  <c r="Y275" i="47843"/>
  <c r="Y274" i="47843"/>
  <c r="Y273" i="47843"/>
  <c r="Y272" i="47843"/>
  <c r="Y271" i="47843"/>
  <c r="Y270" i="47843"/>
  <c r="Y269" i="47843"/>
  <c r="Y268" i="47843"/>
  <c r="Y267" i="47843"/>
  <c r="Y266" i="47843"/>
  <c r="Y265" i="47843"/>
  <c r="Y264" i="47843"/>
  <c r="Y263" i="47843"/>
  <c r="Y262" i="47843"/>
  <c r="Y261" i="47843"/>
  <c r="Y260" i="47843"/>
  <c r="Y259" i="47843"/>
  <c r="Y258" i="47843"/>
  <c r="Y257" i="47843"/>
  <c r="W277" i="47843"/>
  <c r="W276" i="47843"/>
  <c r="W275" i="47843"/>
  <c r="W274" i="47843"/>
  <c r="W273" i="47843"/>
  <c r="W272" i="47843"/>
  <c r="W271" i="47843"/>
  <c r="W270" i="47843"/>
  <c r="W269" i="47843"/>
  <c r="W268" i="47843"/>
  <c r="W267" i="47843"/>
  <c r="W266" i="47843"/>
  <c r="W265" i="47843"/>
  <c r="W264" i="47843"/>
  <c r="W263" i="47843"/>
  <c r="W262" i="47843"/>
  <c r="W261" i="47843"/>
  <c r="W260" i="47843"/>
  <c r="W259" i="47843"/>
  <c r="W258" i="47843"/>
  <c r="W257" i="47843"/>
  <c r="U277" i="47843"/>
  <c r="U276" i="47843"/>
  <c r="U275" i="47843"/>
  <c r="U274" i="47843"/>
  <c r="U273" i="47843"/>
  <c r="U272" i="47843"/>
  <c r="U271" i="47843"/>
  <c r="U270" i="47843"/>
  <c r="U269" i="47843"/>
  <c r="U268" i="47843"/>
  <c r="U267" i="47843"/>
  <c r="U266" i="47843"/>
  <c r="U265" i="47843"/>
  <c r="U264" i="47843"/>
  <c r="U263" i="47843"/>
  <c r="U262" i="47843"/>
  <c r="U261" i="47843"/>
  <c r="U260" i="47843"/>
  <c r="U259" i="47843"/>
  <c r="U258" i="47843"/>
  <c r="U257" i="47843"/>
  <c r="M285" i="47843"/>
  <c r="M284" i="47843"/>
  <c r="M283" i="47843"/>
  <c r="M282" i="47843"/>
  <c r="M281" i="47843"/>
  <c r="M280" i="47843"/>
  <c r="M279" i="47843"/>
  <c r="M278" i="47843"/>
  <c r="M277" i="47843"/>
  <c r="M276" i="47843"/>
  <c r="M275" i="47843"/>
  <c r="M274" i="47843"/>
  <c r="M273" i="47843"/>
  <c r="M272" i="47843"/>
  <c r="M271" i="47843"/>
  <c r="M270" i="47843"/>
  <c r="M269" i="47843"/>
  <c r="M268" i="47843"/>
  <c r="M267" i="47843"/>
  <c r="M266" i="47843"/>
  <c r="M265" i="47843"/>
  <c r="M264" i="47843"/>
  <c r="M263" i="47843"/>
  <c r="M262" i="47843"/>
  <c r="M261" i="47843"/>
  <c r="M260" i="47843"/>
  <c r="M259" i="47843"/>
  <c r="M258" i="47843"/>
  <c r="M257" i="47843"/>
  <c r="K285" i="47843"/>
  <c r="K284" i="47843"/>
  <c r="K283" i="47843"/>
  <c r="K282" i="47843"/>
  <c r="K281" i="47843"/>
  <c r="K280" i="47843"/>
  <c r="K279" i="47843"/>
  <c r="K278" i="47843"/>
  <c r="K277" i="47843"/>
  <c r="K276" i="47843"/>
  <c r="K275" i="47843"/>
  <c r="K274" i="47843"/>
  <c r="K273" i="47843"/>
  <c r="K272" i="47843"/>
  <c r="K271" i="47843"/>
  <c r="K270" i="47843"/>
  <c r="K269" i="47843"/>
  <c r="K268" i="47843"/>
  <c r="K267" i="47843"/>
  <c r="K266" i="47843"/>
  <c r="K265" i="47843"/>
  <c r="K264" i="47843"/>
  <c r="K263" i="47843"/>
  <c r="K262" i="47843"/>
  <c r="K261" i="47843"/>
  <c r="K260" i="47843"/>
  <c r="K259" i="47843"/>
  <c r="K258" i="47843"/>
  <c r="K257" i="47843"/>
  <c r="I285" i="47843"/>
  <c r="I284" i="47843"/>
  <c r="I283" i="47843"/>
  <c r="I282" i="47843"/>
  <c r="I281" i="47843"/>
  <c r="I280" i="47843"/>
  <c r="I279" i="47843"/>
  <c r="I278" i="47843"/>
  <c r="I277" i="47843"/>
  <c r="I276" i="47843"/>
  <c r="I275" i="47843"/>
  <c r="I274" i="47843"/>
  <c r="I273" i="47843"/>
  <c r="I272" i="47843"/>
  <c r="I271" i="47843"/>
  <c r="I270" i="47843"/>
  <c r="I269" i="47843"/>
  <c r="I268" i="47843"/>
  <c r="I267" i="47843"/>
  <c r="I266" i="47843"/>
  <c r="I265" i="47843"/>
  <c r="I264" i="47843"/>
  <c r="I263" i="47843"/>
  <c r="I262" i="47843"/>
  <c r="I261" i="47843"/>
  <c r="I260" i="47843"/>
  <c r="I259" i="47843"/>
  <c r="I258" i="47843"/>
  <c r="I257" i="47843"/>
  <c r="G285" i="47843"/>
  <c r="G284" i="47843"/>
  <c r="G283" i="47843"/>
  <c r="G282" i="47843"/>
  <c r="G281" i="47843"/>
  <c r="G280" i="47843"/>
  <c r="G279" i="47843"/>
  <c r="G278" i="47843"/>
  <c r="G277" i="47843"/>
  <c r="G276" i="47843"/>
  <c r="G275" i="47843"/>
  <c r="G274" i="47843"/>
  <c r="G273" i="47843"/>
  <c r="G272" i="47843"/>
  <c r="G271" i="47843"/>
  <c r="G270" i="47843"/>
  <c r="G269" i="47843"/>
  <c r="G268" i="47843"/>
  <c r="G267" i="47843"/>
  <c r="G266" i="47843"/>
  <c r="G265" i="47843"/>
  <c r="G264" i="47843"/>
  <c r="G263" i="47843"/>
  <c r="G262" i="47843"/>
  <c r="G261" i="47843"/>
  <c r="G260" i="47843"/>
  <c r="G259" i="47843"/>
  <c r="G258" i="47843"/>
  <c r="G257" i="47843"/>
  <c r="Z277" i="47843"/>
  <c r="Z277" i="47844" s="1"/>
  <c r="Z277" i="47845" s="1"/>
  <c r="Z277" i="47846" s="1"/>
  <c r="Z277" i="47847" s="1"/>
  <c r="Z276" i="47843"/>
  <c r="Z276" i="47844" s="1"/>
  <c r="Z276" i="47845" s="1"/>
  <c r="Z276" i="47846" s="1"/>
  <c r="Z276" i="47847" s="1"/>
  <c r="Z275" i="47843"/>
  <c r="Z275" i="47844" s="1"/>
  <c r="Z275" i="47845" s="1"/>
  <c r="Z275" i="47846" s="1"/>
  <c r="Z275" i="47847" s="1"/>
  <c r="Z274" i="47843"/>
  <c r="Z274" i="47844" s="1"/>
  <c r="Z274" i="47845" s="1"/>
  <c r="Z274" i="47846" s="1"/>
  <c r="Z274" i="47847" s="1"/>
  <c r="Z273" i="47843"/>
  <c r="Z273" i="47844" s="1"/>
  <c r="Z273" i="47845" s="1"/>
  <c r="Z273" i="47846" s="1"/>
  <c r="Z273" i="47847" s="1"/>
  <c r="Z272" i="47843"/>
  <c r="Z272" i="47844" s="1"/>
  <c r="Z272" i="47845" s="1"/>
  <c r="Z272" i="47846" s="1"/>
  <c r="Z272" i="47847" s="1"/>
  <c r="Z271" i="47843"/>
  <c r="Z271" i="47844" s="1"/>
  <c r="Z271" i="47845" s="1"/>
  <c r="Z271" i="47846" s="1"/>
  <c r="Z271" i="47847" s="1"/>
  <c r="Z270" i="47843"/>
  <c r="Z270" i="47844" s="1"/>
  <c r="Z270" i="47845" s="1"/>
  <c r="Z270" i="47846" s="1"/>
  <c r="Z270" i="47847" s="1"/>
  <c r="Z269" i="47843"/>
  <c r="Z269" i="47844" s="1"/>
  <c r="Z269" i="47845" s="1"/>
  <c r="Z269" i="47846" s="1"/>
  <c r="Z269" i="47847" s="1"/>
  <c r="Z268" i="47843"/>
  <c r="Z268" i="47844" s="1"/>
  <c r="Z268" i="47845" s="1"/>
  <c r="Z268" i="47846" s="1"/>
  <c r="Z268" i="47847" s="1"/>
  <c r="Z267" i="47843"/>
  <c r="Z267" i="47844" s="1"/>
  <c r="Z267" i="47845" s="1"/>
  <c r="Z267" i="47846" s="1"/>
  <c r="Z267" i="47847" s="1"/>
  <c r="Z266" i="47843"/>
  <c r="Z266" i="47844" s="1"/>
  <c r="Z266" i="47845" s="1"/>
  <c r="Z266" i="47846" s="1"/>
  <c r="Z266" i="47847" s="1"/>
  <c r="Z265" i="47843"/>
  <c r="Z265" i="47844" s="1"/>
  <c r="Z265" i="47845" s="1"/>
  <c r="Z265" i="47846" s="1"/>
  <c r="Z265" i="47847" s="1"/>
  <c r="Z264" i="47843"/>
  <c r="Z264" i="47844" s="1"/>
  <c r="Z264" i="47845" s="1"/>
  <c r="Z264" i="47846" s="1"/>
  <c r="Z264" i="47847" s="1"/>
  <c r="Z263" i="47843"/>
  <c r="Z263" i="47844" s="1"/>
  <c r="Z263" i="47845" s="1"/>
  <c r="Z263" i="47846" s="1"/>
  <c r="Z263" i="47847" s="1"/>
  <c r="Z262" i="47843"/>
  <c r="Z262" i="47844" s="1"/>
  <c r="Z262" i="47845" s="1"/>
  <c r="Z262" i="47846" s="1"/>
  <c r="Z262" i="47847" s="1"/>
  <c r="Z261" i="47843"/>
  <c r="Z261" i="47844" s="1"/>
  <c r="Z261" i="47845" s="1"/>
  <c r="Z261" i="47846" s="1"/>
  <c r="Z261" i="47847" s="1"/>
  <c r="Z260" i="47843"/>
  <c r="Z260" i="47844" s="1"/>
  <c r="Z260" i="47845" s="1"/>
  <c r="Z260" i="47846" s="1"/>
  <c r="Z260" i="47847" s="1"/>
  <c r="Z259" i="47843"/>
  <c r="Z259" i="47844" s="1"/>
  <c r="Z259" i="47845" s="1"/>
  <c r="Z259" i="47846" s="1"/>
  <c r="Z259" i="47847" s="1"/>
  <c r="Z258" i="47843"/>
  <c r="Z257" i="47843"/>
  <c r="X277" i="47843"/>
  <c r="X276" i="47843"/>
  <c r="X275" i="47843"/>
  <c r="X274" i="47843"/>
  <c r="X274" i="47844" s="1"/>
  <c r="X274" i="47845" s="1"/>
  <c r="X274" i="47846" s="1"/>
  <c r="X274" i="47847" s="1"/>
  <c r="X273" i="47843"/>
  <c r="X273" i="47844" s="1"/>
  <c r="X273" i="47845" s="1"/>
  <c r="X273" i="47846" s="1"/>
  <c r="X273" i="47847" s="1"/>
  <c r="X272" i="47843"/>
  <c r="X272" i="47844" s="1"/>
  <c r="X272" i="47845" s="1"/>
  <c r="X272" i="47846" s="1"/>
  <c r="X272" i="47847" s="1"/>
  <c r="X271" i="47843"/>
  <c r="X271" i="47844" s="1"/>
  <c r="X271" i="47845" s="1"/>
  <c r="X271" i="47846" s="1"/>
  <c r="X271" i="47847" s="1"/>
  <c r="X270" i="47843"/>
  <c r="X270" i="47844" s="1"/>
  <c r="X270" i="47845" s="1"/>
  <c r="X270" i="47846" s="1"/>
  <c r="X270" i="47847" s="1"/>
  <c r="X269" i="47843"/>
  <c r="X269" i="47844" s="1"/>
  <c r="X269" i="47845" s="1"/>
  <c r="X269" i="47846" s="1"/>
  <c r="X269" i="47847" s="1"/>
  <c r="X268" i="47843"/>
  <c r="X268" i="47844" s="1"/>
  <c r="X268" i="47845" s="1"/>
  <c r="X268" i="47846" s="1"/>
  <c r="X268" i="47847" s="1"/>
  <c r="X267" i="47843"/>
  <c r="X266" i="47843"/>
  <c r="X266" i="47844" s="1"/>
  <c r="X266" i="47845" s="1"/>
  <c r="X266" i="47846" s="1"/>
  <c r="X266" i="47847" s="1"/>
  <c r="X265" i="47843"/>
  <c r="X265" i="47844" s="1"/>
  <c r="X265" i="47845" s="1"/>
  <c r="X265" i="47846" s="1"/>
  <c r="X265" i="47847" s="1"/>
  <c r="X264" i="47843"/>
  <c r="X264" i="47844" s="1"/>
  <c r="X264" i="47845" s="1"/>
  <c r="X264" i="47846" s="1"/>
  <c r="X264" i="47847" s="1"/>
  <c r="X263" i="47843"/>
  <c r="X263" i="47844" s="1"/>
  <c r="X263" i="47845" s="1"/>
  <c r="X263" i="47846" s="1"/>
  <c r="X263" i="47847" s="1"/>
  <c r="X262" i="47843"/>
  <c r="X261" i="47843"/>
  <c r="X260" i="47843"/>
  <c r="X259" i="47843"/>
  <c r="X258" i="47843"/>
  <c r="X258" i="47844" s="1"/>
  <c r="X258" i="47845" s="1"/>
  <c r="X258" i="47846" s="1"/>
  <c r="X258" i="47847" s="1"/>
  <c r="X257" i="47843"/>
  <c r="X257" i="47844" s="1"/>
  <c r="X257" i="47845" s="1"/>
  <c r="X257" i="47846" s="1"/>
  <c r="X257" i="47847" s="1"/>
  <c r="V277" i="47843"/>
  <c r="V277" i="47844" s="1"/>
  <c r="V277" i="47845" s="1"/>
  <c r="V277" i="47846" s="1"/>
  <c r="V277" i="47847" s="1"/>
  <c r="V276" i="47843"/>
  <c r="V276" i="47844" s="1"/>
  <c r="V276" i="47845" s="1"/>
  <c r="V276" i="47846" s="1"/>
  <c r="V276" i="47847" s="1"/>
  <c r="V275" i="47843"/>
  <c r="V275" i="47844" s="1"/>
  <c r="V275" i="47845" s="1"/>
  <c r="V275" i="47846" s="1"/>
  <c r="V275" i="47847" s="1"/>
  <c r="V274" i="47843"/>
  <c r="V274" i="47844" s="1"/>
  <c r="V274" i="47845" s="1"/>
  <c r="V274" i="47846" s="1"/>
  <c r="V274" i="47847" s="1"/>
  <c r="V273" i="47843"/>
  <c r="V272" i="47843"/>
  <c r="V271" i="47843"/>
  <c r="V271" i="47844" s="1"/>
  <c r="V271" i="47845" s="1"/>
  <c r="V271" i="47846" s="1"/>
  <c r="V271" i="47847" s="1"/>
  <c r="V270" i="47843"/>
  <c r="V269" i="47843"/>
  <c r="V268" i="47843"/>
  <c r="V268" i="47844" s="1"/>
  <c r="V268" i="47845" s="1"/>
  <c r="V268" i="47846" s="1"/>
  <c r="V268" i="47847" s="1"/>
  <c r="V267" i="47843"/>
  <c r="V267" i="47844" s="1"/>
  <c r="V267" i="47845" s="1"/>
  <c r="V267" i="47846" s="1"/>
  <c r="V267" i="47847" s="1"/>
  <c r="V266" i="47843"/>
  <c r="V266" i="47844" s="1"/>
  <c r="V266" i="47845" s="1"/>
  <c r="V266" i="47846" s="1"/>
  <c r="V266" i="47847" s="1"/>
  <c r="V265" i="47843"/>
  <c r="V265" i="47844" s="1"/>
  <c r="V265" i="47845" s="1"/>
  <c r="V265" i="47846" s="1"/>
  <c r="V265" i="47847" s="1"/>
  <c r="V264" i="47843"/>
  <c r="V263" i="47843"/>
  <c r="V263" i="47844" s="1"/>
  <c r="V263" i="47845" s="1"/>
  <c r="V263" i="47846" s="1"/>
  <c r="V263" i="47847" s="1"/>
  <c r="V262" i="47843"/>
  <c r="V262" i="47844" s="1"/>
  <c r="V262" i="47845" s="1"/>
  <c r="V262" i="47846" s="1"/>
  <c r="V262" i="47847" s="1"/>
  <c r="V261" i="47843"/>
  <c r="V261" i="47844" s="1"/>
  <c r="V261" i="47845" s="1"/>
  <c r="V261" i="47846" s="1"/>
  <c r="V261" i="47847" s="1"/>
  <c r="V260" i="47843"/>
  <c r="V260" i="47844" s="1"/>
  <c r="V260" i="47845" s="1"/>
  <c r="V260" i="47846" s="1"/>
  <c r="V260" i="47847" s="1"/>
  <c r="V259" i="47843"/>
  <c r="V259" i="47844" s="1"/>
  <c r="V259" i="47845" s="1"/>
  <c r="V259" i="47846" s="1"/>
  <c r="V259" i="47847" s="1"/>
  <c r="V258" i="47843"/>
  <c r="V258" i="47844" s="1"/>
  <c r="V258" i="47845" s="1"/>
  <c r="V258" i="47846" s="1"/>
  <c r="V258" i="47847" s="1"/>
  <c r="V257" i="47843"/>
  <c r="V257" i="47844" s="1"/>
  <c r="V257" i="47845" s="1"/>
  <c r="V257" i="47846" s="1"/>
  <c r="V257" i="47847" s="1"/>
  <c r="T277" i="47843"/>
  <c r="T277" i="47844" s="1"/>
  <c r="T277" i="47845" s="1"/>
  <c r="T277" i="47846" s="1"/>
  <c r="T277" i="47847" s="1"/>
  <c r="T276" i="47843"/>
  <c r="T276" i="47844" s="1"/>
  <c r="T276" i="47845" s="1"/>
  <c r="T276" i="47846" s="1"/>
  <c r="T276" i="47847" s="1"/>
  <c r="T275" i="47843"/>
  <c r="T275" i="47844" s="1"/>
  <c r="T275" i="47845" s="1"/>
  <c r="T275" i="47846" s="1"/>
  <c r="T275" i="47847" s="1"/>
  <c r="T274" i="47843"/>
  <c r="T273" i="47843"/>
  <c r="T273" i="47844" s="1"/>
  <c r="T273" i="47845" s="1"/>
  <c r="T273" i="47846" s="1"/>
  <c r="T273" i="47847" s="1"/>
  <c r="T272" i="47843"/>
  <c r="T272" i="47844" s="1"/>
  <c r="T272" i="47845" s="1"/>
  <c r="T272" i="47846" s="1"/>
  <c r="T272" i="47847" s="1"/>
  <c r="T271" i="47843"/>
  <c r="T270" i="47843"/>
  <c r="T270" i="47844" s="1"/>
  <c r="T270" i="47845" s="1"/>
  <c r="T270" i="47846" s="1"/>
  <c r="T270" i="47847" s="1"/>
  <c r="T269" i="47843"/>
  <c r="T269" i="47844" s="1"/>
  <c r="T269" i="47845" s="1"/>
  <c r="T269" i="47846" s="1"/>
  <c r="T269" i="47847" s="1"/>
  <c r="T268" i="47843"/>
  <c r="T267" i="47843"/>
  <c r="T267" i="47844" s="1"/>
  <c r="T267" i="47845" s="1"/>
  <c r="T267" i="47846" s="1"/>
  <c r="T267" i="47847" s="1"/>
  <c r="T266" i="47843"/>
  <c r="T265" i="47843"/>
  <c r="T264" i="47843"/>
  <c r="T264" i="47844" s="1"/>
  <c r="T264" i="47845" s="1"/>
  <c r="T264" i="47846" s="1"/>
  <c r="T264" i="47847" s="1"/>
  <c r="T263" i="47843"/>
  <c r="T262" i="47843"/>
  <c r="T262" i="47844" s="1"/>
  <c r="T262" i="47845" s="1"/>
  <c r="T262" i="47846" s="1"/>
  <c r="T262" i="47847" s="1"/>
  <c r="T261" i="47843"/>
  <c r="T261" i="47844" s="1"/>
  <c r="T261" i="47845" s="1"/>
  <c r="T261" i="47846" s="1"/>
  <c r="T261" i="47847" s="1"/>
  <c r="T260" i="47843"/>
  <c r="T260" i="47844" s="1"/>
  <c r="T260" i="47845" s="1"/>
  <c r="T260" i="47846" s="1"/>
  <c r="T260" i="47847" s="1"/>
  <c r="T259" i="47843"/>
  <c r="T259" i="47844" s="1"/>
  <c r="T259" i="47845" s="1"/>
  <c r="T259" i="47846" s="1"/>
  <c r="T259" i="47847" s="1"/>
  <c r="T258" i="47843"/>
  <c r="T258" i="47844" s="1"/>
  <c r="T258" i="47845" s="1"/>
  <c r="T258" i="47846" s="1"/>
  <c r="T258" i="47847" s="1"/>
  <c r="T257" i="47843"/>
  <c r="T257" i="47844" s="1"/>
  <c r="T257" i="47845" s="1"/>
  <c r="T257" i="47846" s="1"/>
  <c r="T257" i="47847" s="1"/>
  <c r="L285" i="47843"/>
  <c r="L285" i="47844" s="1"/>
  <c r="L285" i="47845" s="1"/>
  <c r="L285" i="47846" s="1"/>
  <c r="L285" i="47847" s="1"/>
  <c r="L284" i="47843"/>
  <c r="L284" i="47844" s="1"/>
  <c r="L284" i="47845" s="1"/>
  <c r="L284" i="47846" s="1"/>
  <c r="L284" i="47847" s="1"/>
  <c r="L283" i="47843"/>
  <c r="L283" i="47844" s="1"/>
  <c r="L283" i="47845" s="1"/>
  <c r="L283" i="47846" s="1"/>
  <c r="L283" i="47847" s="1"/>
  <c r="L282" i="47843"/>
  <c r="L282" i="47844" s="1"/>
  <c r="L282" i="47845" s="1"/>
  <c r="L282" i="47846" s="1"/>
  <c r="L282" i="47847" s="1"/>
  <c r="L281" i="47843"/>
  <c r="L281" i="47844" s="1"/>
  <c r="L281" i="47845" s="1"/>
  <c r="L281" i="47846" s="1"/>
  <c r="L281" i="47847" s="1"/>
  <c r="L280" i="47843"/>
  <c r="L280" i="47844" s="1"/>
  <c r="L280" i="47845" s="1"/>
  <c r="L280" i="47846" s="1"/>
  <c r="L280" i="47847" s="1"/>
  <c r="L279" i="47843"/>
  <c r="L279" i="47844" s="1"/>
  <c r="L279" i="47845" s="1"/>
  <c r="L279" i="47846" s="1"/>
  <c r="L279" i="47847" s="1"/>
  <c r="L278" i="47843"/>
  <c r="L278" i="47844" s="1"/>
  <c r="L278" i="47845" s="1"/>
  <c r="L278" i="47846" s="1"/>
  <c r="L278" i="47847" s="1"/>
  <c r="L277" i="47843"/>
  <c r="L277" i="47844" s="1"/>
  <c r="L277" i="47845" s="1"/>
  <c r="L277" i="47846" s="1"/>
  <c r="L277" i="47847" s="1"/>
  <c r="L276" i="47843"/>
  <c r="L276" i="47844" s="1"/>
  <c r="L276" i="47845" s="1"/>
  <c r="L276" i="47846" s="1"/>
  <c r="L276" i="47847" s="1"/>
  <c r="L275" i="47843"/>
  <c r="L275" i="47844" s="1"/>
  <c r="L275" i="47845" s="1"/>
  <c r="L275" i="47846" s="1"/>
  <c r="L275" i="47847" s="1"/>
  <c r="L274" i="47843"/>
  <c r="L274" i="47844" s="1"/>
  <c r="L274" i="47845" s="1"/>
  <c r="L274" i="47846" s="1"/>
  <c r="L274" i="47847" s="1"/>
  <c r="L273" i="47843"/>
  <c r="L273" i="47844" s="1"/>
  <c r="L273" i="47845" s="1"/>
  <c r="L273" i="47846" s="1"/>
  <c r="L273" i="47847" s="1"/>
  <c r="L272" i="47843"/>
  <c r="L272" i="47844" s="1"/>
  <c r="L272" i="47845" s="1"/>
  <c r="L272" i="47846" s="1"/>
  <c r="L272" i="47847" s="1"/>
  <c r="L271" i="47843"/>
  <c r="L271" i="47844" s="1"/>
  <c r="L271" i="47845" s="1"/>
  <c r="L271" i="47846" s="1"/>
  <c r="L271" i="47847" s="1"/>
  <c r="L270" i="47843"/>
  <c r="L270" i="47844" s="1"/>
  <c r="L270" i="47845" s="1"/>
  <c r="L270" i="47846" s="1"/>
  <c r="L270" i="47847" s="1"/>
  <c r="L269" i="47843"/>
  <c r="L269" i="47844" s="1"/>
  <c r="L269" i="47845" s="1"/>
  <c r="L269" i="47846" s="1"/>
  <c r="L269" i="47847" s="1"/>
  <c r="L268" i="47843"/>
  <c r="L268" i="47844" s="1"/>
  <c r="L268" i="47845" s="1"/>
  <c r="L268" i="47846" s="1"/>
  <c r="L268" i="47847" s="1"/>
  <c r="L267" i="47843"/>
  <c r="L267" i="47844" s="1"/>
  <c r="L267" i="47845" s="1"/>
  <c r="L267" i="47846" s="1"/>
  <c r="L267" i="47847" s="1"/>
  <c r="L266" i="47843"/>
  <c r="L266" i="47844" s="1"/>
  <c r="L266" i="47845" s="1"/>
  <c r="L266" i="47846" s="1"/>
  <c r="L266" i="47847" s="1"/>
  <c r="L265" i="47843"/>
  <c r="L265" i="47844" s="1"/>
  <c r="L265" i="47845" s="1"/>
  <c r="L265" i="47846" s="1"/>
  <c r="L265" i="47847" s="1"/>
  <c r="L264" i="47843"/>
  <c r="L264" i="47844" s="1"/>
  <c r="L264" i="47845" s="1"/>
  <c r="L264" i="47846" s="1"/>
  <c r="L264" i="47847" s="1"/>
  <c r="L263" i="47843"/>
  <c r="L263" i="47844" s="1"/>
  <c r="L263" i="47845" s="1"/>
  <c r="L263" i="47846" s="1"/>
  <c r="L263" i="47847" s="1"/>
  <c r="L262" i="47843"/>
  <c r="L262" i="47844" s="1"/>
  <c r="L262" i="47845" s="1"/>
  <c r="L262" i="47846" s="1"/>
  <c r="L262" i="47847" s="1"/>
  <c r="L261" i="47843"/>
  <c r="L261" i="47844" s="1"/>
  <c r="L261" i="47845" s="1"/>
  <c r="L261" i="47846" s="1"/>
  <c r="L261" i="47847" s="1"/>
  <c r="L260" i="47843"/>
  <c r="L260" i="47844" s="1"/>
  <c r="L260" i="47845" s="1"/>
  <c r="L260" i="47846" s="1"/>
  <c r="L260" i="47847" s="1"/>
  <c r="L259" i="47843"/>
  <c r="L259" i="47844" s="1"/>
  <c r="L259" i="47845" s="1"/>
  <c r="L259" i="47846" s="1"/>
  <c r="L259" i="47847" s="1"/>
  <c r="L258" i="47843"/>
  <c r="L258" i="47844" s="1"/>
  <c r="L258" i="47845" s="1"/>
  <c r="L258" i="47846" s="1"/>
  <c r="L258" i="47847" s="1"/>
  <c r="L257" i="47843"/>
  <c r="J285" i="47843"/>
  <c r="J285" i="47844" s="1"/>
  <c r="J285" i="47845" s="1"/>
  <c r="J285" i="47846" s="1"/>
  <c r="J285" i="47847" s="1"/>
  <c r="J284" i="47843"/>
  <c r="J283" i="47843"/>
  <c r="J283" i="47844" s="1"/>
  <c r="J283" i="47845" s="1"/>
  <c r="J283" i="47846" s="1"/>
  <c r="J283" i="47847" s="1"/>
  <c r="J282" i="47843"/>
  <c r="J281" i="47843"/>
  <c r="J280" i="47843"/>
  <c r="J280" i="47844" s="1"/>
  <c r="J280" i="47845" s="1"/>
  <c r="J280" i="47846" s="1"/>
  <c r="J280" i="47847" s="1"/>
  <c r="J279" i="47843"/>
  <c r="J278" i="47843"/>
  <c r="J277" i="47843"/>
  <c r="J277" i="47844" s="1"/>
  <c r="J277" i="47845" s="1"/>
  <c r="J277" i="47846" s="1"/>
  <c r="J277" i="47847" s="1"/>
  <c r="J276" i="47843"/>
  <c r="J276" i="47844" s="1"/>
  <c r="J276" i="47845" s="1"/>
  <c r="J276" i="47846" s="1"/>
  <c r="J276" i="47847" s="1"/>
  <c r="J275" i="47843"/>
  <c r="J275" i="47844" s="1"/>
  <c r="J275" i="47845" s="1"/>
  <c r="J275" i="47846" s="1"/>
  <c r="J275" i="47847" s="1"/>
  <c r="J274" i="47843"/>
  <c r="J273" i="47843"/>
  <c r="J273" i="47844" s="1"/>
  <c r="J273" i="47845" s="1"/>
  <c r="J273" i="47846" s="1"/>
  <c r="J273" i="47847" s="1"/>
  <c r="J272" i="47843"/>
  <c r="J272" i="47844" s="1"/>
  <c r="J272" i="47845" s="1"/>
  <c r="J272" i="47846" s="1"/>
  <c r="J272" i="47847" s="1"/>
  <c r="J271" i="47843"/>
  <c r="J271" i="47844" s="1"/>
  <c r="J271" i="47845" s="1"/>
  <c r="J271" i="47846" s="1"/>
  <c r="J271" i="47847" s="1"/>
  <c r="J270" i="47843"/>
  <c r="J270" i="47844" s="1"/>
  <c r="J270" i="47845" s="1"/>
  <c r="J270" i="47846" s="1"/>
  <c r="J270" i="47847" s="1"/>
  <c r="J269" i="47843"/>
  <c r="J268" i="47843"/>
  <c r="J268" i="47844" s="1"/>
  <c r="J268" i="47845" s="1"/>
  <c r="J268" i="47846" s="1"/>
  <c r="J268" i="47847" s="1"/>
  <c r="J267" i="47843"/>
  <c r="J267" i="47844" s="1"/>
  <c r="J267" i="47845" s="1"/>
  <c r="J267" i="47846" s="1"/>
  <c r="J267" i="47847" s="1"/>
  <c r="J266" i="47843"/>
  <c r="J266" i="47844" s="1"/>
  <c r="J266" i="47845" s="1"/>
  <c r="J266" i="47846" s="1"/>
  <c r="J266" i="47847" s="1"/>
  <c r="J265" i="47843"/>
  <c r="J265" i="47844" s="1"/>
  <c r="J265" i="47845" s="1"/>
  <c r="J265" i="47846" s="1"/>
  <c r="J265" i="47847" s="1"/>
  <c r="J264" i="47843"/>
  <c r="J264" i="47844" s="1"/>
  <c r="J264" i="47845" s="1"/>
  <c r="J264" i="47846" s="1"/>
  <c r="J264" i="47847" s="1"/>
  <c r="J263" i="47843"/>
  <c r="J263" i="47844" s="1"/>
  <c r="J263" i="47845" s="1"/>
  <c r="J263" i="47846" s="1"/>
  <c r="J263" i="47847" s="1"/>
  <c r="J262" i="47843"/>
  <c r="J262" i="47844" s="1"/>
  <c r="J262" i="47845" s="1"/>
  <c r="J262" i="47846" s="1"/>
  <c r="J262" i="47847" s="1"/>
  <c r="J261" i="47843"/>
  <c r="J261" i="47844" s="1"/>
  <c r="J261" i="47845" s="1"/>
  <c r="J261" i="47846" s="1"/>
  <c r="J261" i="47847" s="1"/>
  <c r="J260" i="47843"/>
  <c r="J260" i="47844" s="1"/>
  <c r="J260" i="47845" s="1"/>
  <c r="J260" i="47846" s="1"/>
  <c r="J260" i="47847" s="1"/>
  <c r="J259" i="47843"/>
  <c r="J259" i="47844" s="1"/>
  <c r="J259" i="47845" s="1"/>
  <c r="J259" i="47846" s="1"/>
  <c r="J259" i="47847" s="1"/>
  <c r="J258" i="47843"/>
  <c r="J258" i="47844" s="1"/>
  <c r="J258" i="47845" s="1"/>
  <c r="J258" i="47846" s="1"/>
  <c r="J258" i="47847" s="1"/>
  <c r="J257" i="47843"/>
  <c r="J257" i="47844" s="1"/>
  <c r="J257" i="47845" s="1"/>
  <c r="J257" i="47846" s="1"/>
  <c r="J257" i="47847" s="1"/>
  <c r="H285" i="47843"/>
  <c r="H285" i="47844" s="1"/>
  <c r="H285" i="47845" s="1"/>
  <c r="H285" i="47846" s="1"/>
  <c r="H285" i="47847" s="1"/>
  <c r="H284" i="47843"/>
  <c r="H284" i="47844" s="1"/>
  <c r="H284" i="47845" s="1"/>
  <c r="H284" i="47846" s="1"/>
  <c r="H284" i="47847" s="1"/>
  <c r="H283" i="47843"/>
  <c r="H283" i="47844" s="1"/>
  <c r="H283" i="47845" s="1"/>
  <c r="H283" i="47846" s="1"/>
  <c r="H283" i="47847" s="1"/>
  <c r="H282" i="47843"/>
  <c r="H282" i="47844" s="1"/>
  <c r="H282" i="47845" s="1"/>
  <c r="H282" i="47846" s="1"/>
  <c r="H282" i="47847" s="1"/>
  <c r="H281" i="47843"/>
  <c r="H281" i="47844" s="1"/>
  <c r="H281" i="47845" s="1"/>
  <c r="H281" i="47846" s="1"/>
  <c r="H281" i="47847" s="1"/>
  <c r="H280" i="47843"/>
  <c r="H280" i="47844" s="1"/>
  <c r="H280" i="47845" s="1"/>
  <c r="H280" i="47846" s="1"/>
  <c r="H280" i="47847" s="1"/>
  <c r="H279" i="47843"/>
  <c r="H279" i="47844" s="1"/>
  <c r="H279" i="47845" s="1"/>
  <c r="H279" i="47846" s="1"/>
  <c r="H279" i="47847" s="1"/>
  <c r="H278" i="47843"/>
  <c r="H278" i="47844" s="1"/>
  <c r="H278" i="47845" s="1"/>
  <c r="H278" i="47846" s="1"/>
  <c r="H278" i="47847" s="1"/>
  <c r="H277" i="47843"/>
  <c r="H277" i="47844" s="1"/>
  <c r="H277" i="47845" s="1"/>
  <c r="H277" i="47846" s="1"/>
  <c r="H277" i="47847" s="1"/>
  <c r="H276" i="47843"/>
  <c r="H276" i="47844" s="1"/>
  <c r="H276" i="47845" s="1"/>
  <c r="H276" i="47846" s="1"/>
  <c r="H276" i="47847" s="1"/>
  <c r="H275" i="47843"/>
  <c r="H274" i="47843"/>
  <c r="H274" i="47844" s="1"/>
  <c r="H274" i="47845" s="1"/>
  <c r="H274" i="47846" s="1"/>
  <c r="H274" i="47847" s="1"/>
  <c r="H273" i="47843"/>
  <c r="H273" i="47844" s="1"/>
  <c r="H273" i="47845" s="1"/>
  <c r="H273" i="47846" s="1"/>
  <c r="H273" i="47847" s="1"/>
  <c r="H272" i="47843"/>
  <c r="H271" i="47843"/>
  <c r="H270" i="47843"/>
  <c r="H270" i="47844" s="1"/>
  <c r="H270" i="47845" s="1"/>
  <c r="H270" i="47846" s="1"/>
  <c r="H270" i="47847" s="1"/>
  <c r="H269" i="47843"/>
  <c r="H269" i="47844" s="1"/>
  <c r="H269" i="47845" s="1"/>
  <c r="H269" i="47846" s="1"/>
  <c r="H269" i="47847" s="1"/>
  <c r="H268" i="47843"/>
  <c r="H268" i="47844" s="1"/>
  <c r="H268" i="47845" s="1"/>
  <c r="H268" i="47846" s="1"/>
  <c r="H268" i="47847" s="1"/>
  <c r="H267" i="47843"/>
  <c r="H267" i="47844" s="1"/>
  <c r="H267" i="47845" s="1"/>
  <c r="H267" i="47846" s="1"/>
  <c r="H267" i="47847" s="1"/>
  <c r="H266" i="47843"/>
  <c r="H266" i="47844" s="1"/>
  <c r="H266" i="47845" s="1"/>
  <c r="H266" i="47846" s="1"/>
  <c r="H266" i="47847" s="1"/>
  <c r="H265" i="47843"/>
  <c r="H265" i="47844" s="1"/>
  <c r="H265" i="47845" s="1"/>
  <c r="H265" i="47846" s="1"/>
  <c r="H265" i="47847" s="1"/>
  <c r="H264" i="47843"/>
  <c r="H264" i="47844" s="1"/>
  <c r="H264" i="47845" s="1"/>
  <c r="H264" i="47846" s="1"/>
  <c r="H264" i="47847" s="1"/>
  <c r="H263" i="47843"/>
  <c r="H263" i="47844" s="1"/>
  <c r="H263" i="47845" s="1"/>
  <c r="H263" i="47846" s="1"/>
  <c r="H263" i="47847" s="1"/>
  <c r="H262" i="47843"/>
  <c r="H262" i="47844" s="1"/>
  <c r="H262" i="47845" s="1"/>
  <c r="H262" i="47846" s="1"/>
  <c r="H262" i="47847" s="1"/>
  <c r="H261" i="47843"/>
  <c r="H261" i="47844" s="1"/>
  <c r="H261" i="47845" s="1"/>
  <c r="H261" i="47846" s="1"/>
  <c r="H261" i="47847" s="1"/>
  <c r="H260" i="47843"/>
  <c r="H259" i="47843"/>
  <c r="H258" i="47843"/>
  <c r="H258" i="47844" s="1"/>
  <c r="H258" i="47845" s="1"/>
  <c r="H258" i="47846" s="1"/>
  <c r="H258" i="47847" s="1"/>
  <c r="H257" i="47843"/>
  <c r="H257" i="47844" s="1"/>
  <c r="H257" i="47845" s="1"/>
  <c r="H257" i="47846" s="1"/>
  <c r="H257" i="47847" s="1"/>
  <c r="F285" i="47843"/>
  <c r="F284" i="47843"/>
  <c r="F284" i="47844" s="1"/>
  <c r="F284" i="47845" s="1"/>
  <c r="F284" i="47846" s="1"/>
  <c r="F284" i="47847" s="1"/>
  <c r="F283" i="47843"/>
  <c r="F282" i="47843"/>
  <c r="F282" i="47844" s="1"/>
  <c r="F282" i="47845" s="1"/>
  <c r="F282" i="47846" s="1"/>
  <c r="F282" i="47847" s="1"/>
  <c r="F281" i="47843"/>
  <c r="F281" i="47844" s="1"/>
  <c r="F281" i="47845" s="1"/>
  <c r="F281" i="47846" s="1"/>
  <c r="F281" i="47847" s="1"/>
  <c r="F280" i="47843"/>
  <c r="F279" i="47843"/>
  <c r="F279" i="47844" s="1"/>
  <c r="F279" i="47845" s="1"/>
  <c r="F279" i="47846" s="1"/>
  <c r="F279" i="47847" s="1"/>
  <c r="F278" i="47843"/>
  <c r="F278" i="47844" s="1"/>
  <c r="F278" i="47845" s="1"/>
  <c r="F278" i="47846" s="1"/>
  <c r="F278" i="47847" s="1"/>
  <c r="F277" i="47843"/>
  <c r="F276" i="47843"/>
  <c r="F275" i="47843"/>
  <c r="F274" i="47843"/>
  <c r="F274" i="47844" s="1"/>
  <c r="F274" i="47845" s="1"/>
  <c r="F274" i="47846" s="1"/>
  <c r="F274" i="47847" s="1"/>
  <c r="F273" i="47843"/>
  <c r="F272" i="47843"/>
  <c r="F272" i="47844" s="1"/>
  <c r="F272" i="47845" s="1"/>
  <c r="F272" i="47846" s="1"/>
  <c r="F272" i="47847" s="1"/>
  <c r="F271" i="47843"/>
  <c r="F271" i="47844" s="1"/>
  <c r="F271" i="47845" s="1"/>
  <c r="F271" i="47846" s="1"/>
  <c r="F271" i="47847" s="1"/>
  <c r="F270" i="47843"/>
  <c r="F269" i="47843"/>
  <c r="F269" i="47844" s="1"/>
  <c r="F269" i="47845" s="1"/>
  <c r="F269" i="47846" s="1"/>
  <c r="F269" i="47847" s="1"/>
  <c r="F268" i="47843"/>
  <c r="F267" i="47843"/>
  <c r="F266" i="47843"/>
  <c r="F265" i="47843"/>
  <c r="F264" i="47843"/>
  <c r="F263" i="47843"/>
  <c r="F262" i="47843"/>
  <c r="F261" i="47843"/>
  <c r="F260" i="47843"/>
  <c r="F260" i="47844" s="1"/>
  <c r="F260" i="47845" s="1"/>
  <c r="F260" i="47846" s="1"/>
  <c r="F260" i="47847" s="1"/>
  <c r="F259" i="47843"/>
  <c r="F259" i="47844" s="1"/>
  <c r="F259" i="47845" s="1"/>
  <c r="F259" i="47846" s="1"/>
  <c r="F259" i="47847" s="1"/>
  <c r="F258" i="47843"/>
  <c r="F257" i="47843"/>
  <c r="F257" i="47844" s="1"/>
  <c r="F257" i="47845" s="1"/>
  <c r="F257" i="47846" s="1"/>
  <c r="F257" i="47847" s="1"/>
  <c r="V242" i="47843"/>
  <c r="V242" i="47844" s="1"/>
  <c r="V242" i="47845" s="1"/>
  <c r="V242" i="47846" s="1"/>
  <c r="V242" i="47847" s="1"/>
  <c r="V241" i="47843"/>
  <c r="V241" i="47844" s="1"/>
  <c r="V241" i="47845" s="1"/>
  <c r="V241" i="47846" s="1"/>
  <c r="V241" i="47847" s="1"/>
  <c r="V240" i="47843"/>
  <c r="V240" i="47844" s="1"/>
  <c r="V240" i="47845" s="1"/>
  <c r="V240" i="47846" s="1"/>
  <c r="V240" i="47847" s="1"/>
  <c r="V239" i="47843"/>
  <c r="V239" i="47844" s="1"/>
  <c r="V239" i="47845" s="1"/>
  <c r="V239" i="47846" s="1"/>
  <c r="V239" i="47847" s="1"/>
  <c r="V238" i="47843"/>
  <c r="V237" i="47843"/>
  <c r="V237" i="47844" s="1"/>
  <c r="V237" i="47845" s="1"/>
  <c r="V237" i="47846" s="1"/>
  <c r="V237" i="47847" s="1"/>
  <c r="V236" i="47843"/>
  <c r="V236" i="47844" s="1"/>
  <c r="V236" i="47845" s="1"/>
  <c r="V236" i="47846" s="1"/>
  <c r="V236" i="47847" s="1"/>
  <c r="V235" i="47843"/>
  <c r="V235" i="47844" s="1"/>
  <c r="V235" i="47845" s="1"/>
  <c r="V235" i="47846" s="1"/>
  <c r="V235" i="47847" s="1"/>
  <c r="V234" i="47843"/>
  <c r="V234" i="47844" s="1"/>
  <c r="V234" i="47845" s="1"/>
  <c r="V234" i="47846" s="1"/>
  <c r="V234" i="47847" s="1"/>
  <c r="V233" i="47843"/>
  <c r="V233" i="47844" s="1"/>
  <c r="V233" i="47845" s="1"/>
  <c r="V233" i="47846" s="1"/>
  <c r="V233" i="47847" s="1"/>
  <c r="T242" i="47843"/>
  <c r="T241" i="47843"/>
  <c r="T241" i="47844" s="1"/>
  <c r="T241" i="47845" s="1"/>
  <c r="T241" i="47846" s="1"/>
  <c r="T241" i="47847" s="1"/>
  <c r="T240" i="47843"/>
  <c r="T239" i="47843"/>
  <c r="T238" i="47843"/>
  <c r="T238" i="47844" s="1"/>
  <c r="T238" i="47845" s="1"/>
  <c r="T238" i="47846" s="1"/>
  <c r="T238" i="47847" s="1"/>
  <c r="T237" i="47843"/>
  <c r="T237" i="47844" s="1"/>
  <c r="T237" i="47845" s="1"/>
  <c r="T237" i="47846" s="1"/>
  <c r="T237" i="47847" s="1"/>
  <c r="T236" i="47843"/>
  <c r="T236" i="47844" s="1"/>
  <c r="T236" i="47845" s="1"/>
  <c r="T236" i="47846" s="1"/>
  <c r="T236" i="47847" s="1"/>
  <c r="T235" i="47843"/>
  <c r="T235" i="47844" s="1"/>
  <c r="T235" i="47845" s="1"/>
  <c r="T235" i="47846" s="1"/>
  <c r="T235" i="47847" s="1"/>
  <c r="T234" i="47843"/>
  <c r="T234" i="47844" s="1"/>
  <c r="T234" i="47845" s="1"/>
  <c r="T234" i="47846" s="1"/>
  <c r="T234" i="47847" s="1"/>
  <c r="T233" i="47843"/>
  <c r="T233" i="47844" s="1"/>
  <c r="T233" i="47845" s="1"/>
  <c r="T233" i="47846" s="1"/>
  <c r="T233" i="47847" s="1"/>
  <c r="R242" i="47843"/>
  <c r="R242" i="47844" s="1"/>
  <c r="R242" i="47845" s="1"/>
  <c r="R242" i="47846" s="1"/>
  <c r="R242" i="47847" s="1"/>
  <c r="R241" i="47843"/>
  <c r="R240" i="47843"/>
  <c r="R239" i="47843"/>
  <c r="R238" i="47843"/>
  <c r="R238" i="47844" s="1"/>
  <c r="R238" i="47845" s="1"/>
  <c r="R238" i="47846" s="1"/>
  <c r="R238" i="47847" s="1"/>
  <c r="R237" i="47843"/>
  <c r="R236" i="47843"/>
  <c r="R235" i="47843"/>
  <c r="R234" i="47843"/>
  <c r="R233" i="47843"/>
  <c r="J249" i="47843"/>
  <c r="J249" i="47844" s="1"/>
  <c r="J249" i="47845" s="1"/>
  <c r="J249" i="47846" s="1"/>
  <c r="J249" i="47847" s="1"/>
  <c r="J248" i="47843"/>
  <c r="J248" i="47844" s="1"/>
  <c r="J248" i="47845" s="1"/>
  <c r="J248" i="47846" s="1"/>
  <c r="J248" i="47847" s="1"/>
  <c r="J247" i="47843"/>
  <c r="J247" i="47844" s="1"/>
  <c r="J247" i="47845" s="1"/>
  <c r="J247" i="47846" s="1"/>
  <c r="J247" i="47847" s="1"/>
  <c r="J246" i="47843"/>
  <c r="J246" i="47844" s="1"/>
  <c r="J246" i="47845" s="1"/>
  <c r="J246" i="47846" s="1"/>
  <c r="J246" i="47847" s="1"/>
  <c r="J245" i="47843"/>
  <c r="J245" i="47844" s="1"/>
  <c r="J245" i="47845" s="1"/>
  <c r="J245" i="47846" s="1"/>
  <c r="J245" i="47847" s="1"/>
  <c r="J244" i="47843"/>
  <c r="J244" i="47844" s="1"/>
  <c r="J244" i="47845" s="1"/>
  <c r="J244" i="47846" s="1"/>
  <c r="J244" i="47847" s="1"/>
  <c r="J243" i="47843"/>
  <c r="J243" i="47844" s="1"/>
  <c r="J243" i="47845" s="1"/>
  <c r="J243" i="47846" s="1"/>
  <c r="J243" i="47847" s="1"/>
  <c r="J242" i="47843"/>
  <c r="J242" i="47844" s="1"/>
  <c r="J242" i="47845" s="1"/>
  <c r="J242" i="47846" s="1"/>
  <c r="J242" i="47847" s="1"/>
  <c r="J241" i="47843"/>
  <c r="J241" i="47844" s="1"/>
  <c r="J241" i="47845" s="1"/>
  <c r="J241" i="47846" s="1"/>
  <c r="J241" i="47847" s="1"/>
  <c r="J240" i="47843"/>
  <c r="J240" i="47844" s="1"/>
  <c r="J240" i="47845" s="1"/>
  <c r="J240" i="47846" s="1"/>
  <c r="J240" i="47847" s="1"/>
  <c r="J239" i="47843"/>
  <c r="J239" i="47844" s="1"/>
  <c r="J239" i="47845" s="1"/>
  <c r="J239" i="47846" s="1"/>
  <c r="J239" i="47847" s="1"/>
  <c r="J238" i="47843"/>
  <c r="J238" i="47844" s="1"/>
  <c r="J238" i="47845" s="1"/>
  <c r="J238" i="47846" s="1"/>
  <c r="J238" i="47847" s="1"/>
  <c r="J237" i="47843"/>
  <c r="J237" i="47844" s="1"/>
  <c r="J237" i="47845" s="1"/>
  <c r="J237" i="47846" s="1"/>
  <c r="J237" i="47847" s="1"/>
  <c r="J236" i="47843"/>
  <c r="J236" i="47844" s="1"/>
  <c r="J236" i="47845" s="1"/>
  <c r="J236" i="47846" s="1"/>
  <c r="J236" i="47847" s="1"/>
  <c r="J235" i="47843"/>
  <c r="J235" i="47844" s="1"/>
  <c r="J235" i="47845" s="1"/>
  <c r="J235" i="47846" s="1"/>
  <c r="J235" i="47847" s="1"/>
  <c r="J234" i="47843"/>
  <c r="J234" i="47844" s="1"/>
  <c r="J234" i="47845" s="1"/>
  <c r="J234" i="47846" s="1"/>
  <c r="J234" i="47847" s="1"/>
  <c r="J233" i="47843"/>
  <c r="J233" i="47844" s="1"/>
  <c r="J233" i="47845" s="1"/>
  <c r="J233" i="47846" s="1"/>
  <c r="J233" i="47847" s="1"/>
  <c r="H249" i="47843"/>
  <c r="H249" i="47844" s="1"/>
  <c r="H249" i="47845" s="1"/>
  <c r="H249" i="47846" s="1"/>
  <c r="H249" i="47847" s="1"/>
  <c r="H248" i="47843"/>
  <c r="H248" i="47844" s="1"/>
  <c r="H248" i="47845" s="1"/>
  <c r="H248" i="47846" s="1"/>
  <c r="H248" i="47847" s="1"/>
  <c r="H247" i="47843"/>
  <c r="H246" i="47843"/>
  <c r="H246" i="47844" s="1"/>
  <c r="H246" i="47845" s="1"/>
  <c r="H246" i="47846" s="1"/>
  <c r="H246" i="47847" s="1"/>
  <c r="H245" i="47843"/>
  <c r="H245" i="47844" s="1"/>
  <c r="H245" i="47845" s="1"/>
  <c r="H245" i="47846" s="1"/>
  <c r="H245" i="47847" s="1"/>
  <c r="H244" i="47843"/>
  <c r="H243" i="47843"/>
  <c r="H243" i="47844" s="1"/>
  <c r="H243" i="47845" s="1"/>
  <c r="H243" i="47846" s="1"/>
  <c r="H243" i="47847" s="1"/>
  <c r="H242" i="47843"/>
  <c r="H241" i="47843"/>
  <c r="H241" i="47844" s="1"/>
  <c r="H241" i="47845" s="1"/>
  <c r="H241" i="47846" s="1"/>
  <c r="H241" i="47847" s="1"/>
  <c r="H240" i="47843"/>
  <c r="H239" i="47843"/>
  <c r="H239" i="47844" s="1"/>
  <c r="H239" i="47845" s="1"/>
  <c r="H239" i="47846" s="1"/>
  <c r="H239" i="47847" s="1"/>
  <c r="H238" i="47843"/>
  <c r="H238" i="47844" s="1"/>
  <c r="H238" i="47845" s="1"/>
  <c r="H238" i="47846" s="1"/>
  <c r="H238" i="47847" s="1"/>
  <c r="H237" i="47843"/>
  <c r="H237" i="47844" s="1"/>
  <c r="H237" i="47845" s="1"/>
  <c r="H237" i="47846" s="1"/>
  <c r="H237" i="47847" s="1"/>
  <c r="H236" i="47843"/>
  <c r="H236" i="47844" s="1"/>
  <c r="H236" i="47845" s="1"/>
  <c r="H236" i="47846" s="1"/>
  <c r="H236" i="47847" s="1"/>
  <c r="H235" i="47843"/>
  <c r="H235" i="47844" s="1"/>
  <c r="H235" i="47845" s="1"/>
  <c r="H235" i="47846" s="1"/>
  <c r="H235" i="47847" s="1"/>
  <c r="H234" i="47843"/>
  <c r="H234" i="47844" s="1"/>
  <c r="H234" i="47845" s="1"/>
  <c r="H234" i="47846" s="1"/>
  <c r="H234" i="47847" s="1"/>
  <c r="H233" i="47843"/>
  <c r="H233" i="47844" s="1"/>
  <c r="H233" i="47845" s="1"/>
  <c r="H233" i="47846" s="1"/>
  <c r="H233" i="47847" s="1"/>
  <c r="F249" i="47843"/>
  <c r="F248" i="47843"/>
  <c r="F247" i="47843"/>
  <c r="F246" i="47843"/>
  <c r="F245" i="47843"/>
  <c r="F244" i="47843"/>
  <c r="F243" i="47843"/>
  <c r="F242" i="47843"/>
  <c r="F241" i="47843"/>
  <c r="F240" i="47843"/>
  <c r="F240" i="47844" s="1"/>
  <c r="F240" i="47845" s="1"/>
  <c r="F240" i="47846" s="1"/>
  <c r="F240" i="47847" s="1"/>
  <c r="F239" i="47843"/>
  <c r="F238" i="47843"/>
  <c r="F237" i="47843"/>
  <c r="F236" i="47843"/>
  <c r="F235" i="47843"/>
  <c r="F235" i="47844" s="1"/>
  <c r="F235" i="47845" s="1"/>
  <c r="F235" i="47846" s="1"/>
  <c r="F235" i="47847" s="1"/>
  <c r="F234" i="47843"/>
  <c r="F233" i="47843"/>
  <c r="F233" i="47844" s="1"/>
  <c r="F233" i="47845" s="1"/>
  <c r="F233" i="47846" s="1"/>
  <c r="F233" i="47847" s="1"/>
  <c r="H224" i="47843"/>
  <c r="H223" i="47843"/>
  <c r="H222" i="47843"/>
  <c r="H221" i="47843"/>
  <c r="H221" i="47844" s="1"/>
  <c r="H221" i="47845" s="1"/>
  <c r="H221" i="47846" s="1"/>
  <c r="H221" i="47847" s="1"/>
  <c r="H220" i="47843"/>
  <c r="H220" i="47844" s="1"/>
  <c r="H220" i="47845" s="1"/>
  <c r="H220" i="47846" s="1"/>
  <c r="H220" i="47847" s="1"/>
  <c r="F224" i="47843"/>
  <c r="F224" i="47844" s="1"/>
  <c r="F224" i="47845" s="1"/>
  <c r="F224" i="47846" s="1"/>
  <c r="F224" i="47847" s="1"/>
  <c r="F223" i="47843"/>
  <c r="F223" i="47844" s="1"/>
  <c r="F223" i="47845" s="1"/>
  <c r="F223" i="47846" s="1"/>
  <c r="F223" i="47847" s="1"/>
  <c r="F222" i="47843"/>
  <c r="F222" i="47844" s="1"/>
  <c r="F222" i="47845" s="1"/>
  <c r="F222" i="47846" s="1"/>
  <c r="F222" i="47847" s="1"/>
  <c r="F221" i="47843"/>
  <c r="F220" i="47843"/>
  <c r="W242" i="47843"/>
  <c r="W241" i="47843"/>
  <c r="W240" i="47843"/>
  <c r="W239" i="47843"/>
  <c r="W238" i="47843"/>
  <c r="W237" i="47843"/>
  <c r="W236" i="47843"/>
  <c r="W235" i="47843"/>
  <c r="W234" i="47843"/>
  <c r="W233" i="47843"/>
  <c r="U242" i="47843"/>
  <c r="U241" i="47843"/>
  <c r="U240" i="47843"/>
  <c r="U239" i="47843"/>
  <c r="U238" i="47843"/>
  <c r="U237" i="47843"/>
  <c r="U236" i="47843"/>
  <c r="U235" i="47843"/>
  <c r="U234" i="47843"/>
  <c r="U233" i="47843"/>
  <c r="S242" i="47843"/>
  <c r="S241" i="47843"/>
  <c r="S240" i="47843"/>
  <c r="S239" i="47843"/>
  <c r="S238" i="47843"/>
  <c r="S237" i="47843"/>
  <c r="S236" i="47843"/>
  <c r="S235" i="47843"/>
  <c r="S234" i="47843"/>
  <c r="S233" i="47843"/>
  <c r="K249" i="47843"/>
  <c r="K248" i="47843"/>
  <c r="K247" i="47843"/>
  <c r="K246" i="47843"/>
  <c r="K245" i="47843"/>
  <c r="K244" i="47843"/>
  <c r="K243" i="47843"/>
  <c r="K242" i="47843"/>
  <c r="K241" i="47843"/>
  <c r="K240" i="47843"/>
  <c r="K239" i="47843"/>
  <c r="K238" i="47843"/>
  <c r="K237" i="47843"/>
  <c r="K236" i="47843"/>
  <c r="K235" i="47843"/>
  <c r="K234" i="47843"/>
  <c r="K233" i="47843"/>
  <c r="I249" i="47843"/>
  <c r="I248" i="47843"/>
  <c r="I247" i="47843"/>
  <c r="I246" i="47843"/>
  <c r="I245" i="47843"/>
  <c r="I244" i="47843"/>
  <c r="I243" i="47843"/>
  <c r="I242" i="47843"/>
  <c r="I241" i="47843"/>
  <c r="I240" i="47843"/>
  <c r="I239" i="47843"/>
  <c r="I238" i="47843"/>
  <c r="I237" i="47843"/>
  <c r="I236" i="47843"/>
  <c r="I235" i="47843"/>
  <c r="I234" i="47843"/>
  <c r="I233" i="47843"/>
  <c r="G249" i="47843"/>
  <c r="G248" i="47843"/>
  <c r="G247" i="47843"/>
  <c r="G246" i="47843"/>
  <c r="G245" i="47843"/>
  <c r="G244" i="47843"/>
  <c r="G243" i="47843"/>
  <c r="G242" i="47843"/>
  <c r="G241" i="47843"/>
  <c r="G240" i="47843"/>
  <c r="G239" i="47843"/>
  <c r="G238" i="47843"/>
  <c r="G237" i="47843"/>
  <c r="G236" i="47843"/>
  <c r="G235" i="47843"/>
  <c r="G234" i="47843"/>
  <c r="G233" i="47843"/>
  <c r="I224" i="47843"/>
  <c r="I223" i="47843"/>
  <c r="I222" i="47843"/>
  <c r="I221" i="47843"/>
  <c r="I220" i="47843"/>
  <c r="G224" i="47843"/>
  <c r="G223" i="47843"/>
  <c r="G222" i="47843"/>
  <c r="G221" i="47843"/>
  <c r="G220" i="47843"/>
  <c r="AA200" i="47843"/>
  <c r="AA199" i="47843"/>
  <c r="AA198" i="47843"/>
  <c r="AA197" i="47843"/>
  <c r="AA196" i="47843"/>
  <c r="AA195" i="47843"/>
  <c r="AA194" i="47843"/>
  <c r="AA193" i="47843"/>
  <c r="AA192" i="47843"/>
  <c r="AA191" i="47843"/>
  <c r="AA190" i="47843"/>
  <c r="AA189" i="47843"/>
  <c r="AA188" i="47843"/>
  <c r="AA187" i="47843"/>
  <c r="AA186" i="47843"/>
  <c r="AA185" i="47843"/>
  <c r="AA184" i="47843"/>
  <c r="AA183" i="47843"/>
  <c r="AA182" i="47843"/>
  <c r="AA181" i="47843"/>
  <c r="AA180" i="47843"/>
  <c r="AA179" i="47843"/>
  <c r="AA178" i="47843"/>
  <c r="AA177" i="47843"/>
  <c r="AA176" i="47843"/>
  <c r="AA175" i="47843"/>
  <c r="AA174" i="47843"/>
  <c r="AA173" i="47843"/>
  <c r="AA172" i="47843"/>
  <c r="AA171" i="47843"/>
  <c r="AA170" i="47843"/>
  <c r="AA169" i="47843"/>
  <c r="AA168" i="47843"/>
  <c r="Y200" i="47843"/>
  <c r="Y199" i="47843"/>
  <c r="Y198" i="47843"/>
  <c r="Y197" i="47843"/>
  <c r="Y196" i="47843"/>
  <c r="Y195" i="47843"/>
  <c r="Y194" i="47843"/>
  <c r="Y193" i="47843"/>
  <c r="Y192" i="47843"/>
  <c r="Y191" i="47843"/>
  <c r="Y190" i="47843"/>
  <c r="Y189" i="47843"/>
  <c r="Y188" i="47843"/>
  <c r="Y187" i="47843"/>
  <c r="Y186" i="47843"/>
  <c r="Y185" i="47843"/>
  <c r="Y184" i="47843"/>
  <c r="Y183" i="47843"/>
  <c r="Y182" i="47843"/>
  <c r="Y181" i="47843"/>
  <c r="Y180" i="47843"/>
  <c r="Y179" i="47843"/>
  <c r="Y178" i="47843"/>
  <c r="Y177" i="47843"/>
  <c r="Y176" i="47843"/>
  <c r="Y175" i="47843"/>
  <c r="Y174" i="47843"/>
  <c r="Y173" i="47843"/>
  <c r="Y172" i="47843"/>
  <c r="Y171" i="47843"/>
  <c r="Y170" i="47843"/>
  <c r="Y169" i="47843"/>
  <c r="Y168" i="47843"/>
  <c r="W200" i="47843"/>
  <c r="W199" i="47843"/>
  <c r="W198" i="47843"/>
  <c r="W197" i="47843"/>
  <c r="W196" i="47843"/>
  <c r="W195" i="47843"/>
  <c r="W194" i="47843"/>
  <c r="W193" i="47843"/>
  <c r="W192" i="47843"/>
  <c r="W191" i="47843"/>
  <c r="W190" i="47843"/>
  <c r="W189" i="47843"/>
  <c r="W188" i="47843"/>
  <c r="W187" i="47843"/>
  <c r="W186" i="47843"/>
  <c r="W185" i="47843"/>
  <c r="W184" i="47843"/>
  <c r="W183" i="47843"/>
  <c r="W182" i="47843"/>
  <c r="W181" i="47843"/>
  <c r="W180" i="47843"/>
  <c r="W179" i="47843"/>
  <c r="W178" i="47843"/>
  <c r="W177" i="47843"/>
  <c r="W176" i="47843"/>
  <c r="W175" i="47843"/>
  <c r="W174" i="47843"/>
  <c r="W173" i="47843"/>
  <c r="W172" i="47843"/>
  <c r="W171" i="47843"/>
  <c r="W170" i="47843"/>
  <c r="W169" i="47843"/>
  <c r="W168" i="47843"/>
  <c r="U200" i="47843"/>
  <c r="U199" i="47843"/>
  <c r="U198" i="47843"/>
  <c r="U197" i="47843"/>
  <c r="U196" i="47843"/>
  <c r="U195" i="47843"/>
  <c r="U194" i="47843"/>
  <c r="U193" i="47843"/>
  <c r="U192" i="47843"/>
  <c r="U191" i="47843"/>
  <c r="U190" i="47843"/>
  <c r="U189" i="47843"/>
  <c r="U188" i="47843"/>
  <c r="U187" i="47843"/>
  <c r="U186" i="47843"/>
  <c r="U185" i="47843"/>
  <c r="U184" i="47843"/>
  <c r="U183" i="47843"/>
  <c r="U182" i="47843"/>
  <c r="U181" i="47843"/>
  <c r="U180" i="47843"/>
  <c r="U179" i="47843"/>
  <c r="U178" i="47843"/>
  <c r="U177" i="47843"/>
  <c r="U176" i="47843"/>
  <c r="U175" i="47843"/>
  <c r="U174" i="47843"/>
  <c r="U173" i="47843"/>
  <c r="U172" i="47843"/>
  <c r="U171" i="47843"/>
  <c r="U170" i="47843"/>
  <c r="U169" i="47843"/>
  <c r="U168" i="47843"/>
  <c r="S200" i="47843"/>
  <c r="S199" i="47843"/>
  <c r="S198" i="47843"/>
  <c r="S197" i="47843"/>
  <c r="S196" i="47843"/>
  <c r="S195" i="47843"/>
  <c r="S194" i="47843"/>
  <c r="S193" i="47843"/>
  <c r="S192" i="47843"/>
  <c r="S191" i="47843"/>
  <c r="S190" i="47843"/>
  <c r="S189" i="47843"/>
  <c r="S188" i="47843"/>
  <c r="S187" i="47843"/>
  <c r="S186" i="47843"/>
  <c r="S185" i="47843"/>
  <c r="S184" i="47843"/>
  <c r="S183" i="47843"/>
  <c r="S182" i="47843"/>
  <c r="S181" i="47843"/>
  <c r="S180" i="47843"/>
  <c r="S179" i="47843"/>
  <c r="S178" i="47843"/>
  <c r="S177" i="47843"/>
  <c r="S176" i="47843"/>
  <c r="S175" i="47843"/>
  <c r="S174" i="47843"/>
  <c r="S173" i="47843"/>
  <c r="S172" i="47843"/>
  <c r="S171" i="47843"/>
  <c r="S170" i="47843"/>
  <c r="S169" i="47843"/>
  <c r="S168" i="47843"/>
  <c r="K206" i="47843"/>
  <c r="K205" i="47843"/>
  <c r="K204" i="47843"/>
  <c r="K203" i="47843"/>
  <c r="K202" i="47843"/>
  <c r="K201" i="47843"/>
  <c r="K200" i="47843"/>
  <c r="K199" i="47843"/>
  <c r="K198" i="47843"/>
  <c r="K197" i="47843"/>
  <c r="K196" i="47843"/>
  <c r="K195" i="47843"/>
  <c r="K194" i="47843"/>
  <c r="K193" i="47843"/>
  <c r="K192" i="47843"/>
  <c r="K191" i="47843"/>
  <c r="K190" i="47843"/>
  <c r="K189" i="47843"/>
  <c r="K188" i="47843"/>
  <c r="K187" i="47843"/>
  <c r="K186" i="47843"/>
  <c r="K185" i="47843"/>
  <c r="K184" i="47843"/>
  <c r="K183" i="47843"/>
  <c r="K182" i="47843"/>
  <c r="K181" i="47843"/>
  <c r="K180" i="47843"/>
  <c r="K179" i="47843"/>
  <c r="K178" i="47843"/>
  <c r="K177" i="47843"/>
  <c r="K176" i="47843"/>
  <c r="K175" i="47843"/>
  <c r="K174" i="47843"/>
  <c r="K173" i="47843"/>
  <c r="K172" i="47843"/>
  <c r="K171" i="47843"/>
  <c r="K170" i="47843"/>
  <c r="K169" i="47843"/>
  <c r="K168" i="47843"/>
  <c r="I206" i="47843"/>
  <c r="I205" i="47843"/>
  <c r="I204" i="47843"/>
  <c r="I203" i="47843"/>
  <c r="I202" i="47843"/>
  <c r="I201" i="47843"/>
  <c r="I200" i="47843"/>
  <c r="I199" i="47843"/>
  <c r="I198" i="47843"/>
  <c r="I197" i="47843"/>
  <c r="I196" i="47843"/>
  <c r="I195" i="47843"/>
  <c r="I194" i="47843"/>
  <c r="I193" i="47843"/>
  <c r="I192" i="47843"/>
  <c r="I191" i="47843"/>
  <c r="I190" i="47843"/>
  <c r="I189" i="47843"/>
  <c r="I188" i="47843"/>
  <c r="I187" i="47843"/>
  <c r="I186" i="47843"/>
  <c r="I185" i="47843"/>
  <c r="I184" i="47843"/>
  <c r="I183" i="47843"/>
  <c r="I182" i="47843"/>
  <c r="I181" i="47843"/>
  <c r="I180" i="47843"/>
  <c r="I179" i="47843"/>
  <c r="I178" i="47843"/>
  <c r="I177" i="47843"/>
  <c r="I176" i="47843"/>
  <c r="I175" i="47843"/>
  <c r="I174" i="47843"/>
  <c r="I173" i="47843"/>
  <c r="I172" i="47843"/>
  <c r="I171" i="47843"/>
  <c r="I170" i="47843"/>
  <c r="I169" i="47843"/>
  <c r="I168" i="47843"/>
  <c r="G206" i="47843"/>
  <c r="G205" i="47843"/>
  <c r="G204" i="47843"/>
  <c r="G203" i="47843"/>
  <c r="G202" i="47843"/>
  <c r="G201" i="47843"/>
  <c r="G200" i="47843"/>
  <c r="G199" i="47843"/>
  <c r="G198" i="47843"/>
  <c r="G197" i="47843"/>
  <c r="G196" i="47843"/>
  <c r="G195" i="47843"/>
  <c r="G194" i="47843"/>
  <c r="G193" i="47843"/>
  <c r="G192" i="47843"/>
  <c r="G191" i="47843"/>
  <c r="G190" i="47843"/>
  <c r="G189" i="47843"/>
  <c r="G188" i="47843"/>
  <c r="G187" i="47843"/>
  <c r="G186" i="47843"/>
  <c r="G185" i="47843"/>
  <c r="G184" i="47843"/>
  <c r="G183" i="47843"/>
  <c r="G182" i="47843"/>
  <c r="G181" i="47843"/>
  <c r="G180" i="47843"/>
  <c r="G179" i="47843"/>
  <c r="G178" i="47843"/>
  <c r="G177" i="47843"/>
  <c r="G176" i="47843"/>
  <c r="G175" i="47843"/>
  <c r="G174" i="47843"/>
  <c r="G173" i="47843"/>
  <c r="G172" i="47843"/>
  <c r="G171" i="47843"/>
  <c r="G170" i="47843"/>
  <c r="G169" i="47843"/>
  <c r="G168" i="47843"/>
  <c r="Z200" i="47843"/>
  <c r="Z200" i="47844" s="1"/>
  <c r="Z200" i="47845" s="1"/>
  <c r="Z200" i="47846" s="1"/>
  <c r="Z200" i="47847" s="1"/>
  <c r="Z199" i="47843"/>
  <c r="Z199" i="47844" s="1"/>
  <c r="Z199" i="47845" s="1"/>
  <c r="Z199" i="47846" s="1"/>
  <c r="Z199" i="47847" s="1"/>
  <c r="Z198" i="47843"/>
  <c r="Z198" i="47844" s="1"/>
  <c r="Z198" i="47845" s="1"/>
  <c r="Z198" i="47846" s="1"/>
  <c r="Z198" i="47847" s="1"/>
  <c r="Z197" i="47843"/>
  <c r="Z197" i="47844" s="1"/>
  <c r="Z197" i="47845" s="1"/>
  <c r="Z197" i="47846" s="1"/>
  <c r="Z197" i="47847" s="1"/>
  <c r="Z196" i="47843"/>
  <c r="Z196" i="47844" s="1"/>
  <c r="Z196" i="47845" s="1"/>
  <c r="Z196" i="47846" s="1"/>
  <c r="Z196" i="47847" s="1"/>
  <c r="Z195" i="47843"/>
  <c r="Z195" i="47844" s="1"/>
  <c r="Z195" i="47845" s="1"/>
  <c r="Z195" i="47846" s="1"/>
  <c r="Z195" i="47847" s="1"/>
  <c r="Z194" i="47843"/>
  <c r="Z194" i="47844" s="1"/>
  <c r="Z194" i="47845" s="1"/>
  <c r="Z194" i="47846" s="1"/>
  <c r="Z194" i="47847" s="1"/>
  <c r="Z193" i="47843"/>
  <c r="Z193" i="47844" s="1"/>
  <c r="Z193" i="47845" s="1"/>
  <c r="Z193" i="47846" s="1"/>
  <c r="Z193" i="47847" s="1"/>
  <c r="Z192" i="47843"/>
  <c r="Z191" i="47843"/>
  <c r="Z191" i="47844" s="1"/>
  <c r="Z191" i="47845" s="1"/>
  <c r="Z191" i="47846" s="1"/>
  <c r="Z191" i="47847" s="1"/>
  <c r="Z190" i="47843"/>
  <c r="Z190" i="47844" s="1"/>
  <c r="Z190" i="47845" s="1"/>
  <c r="Z190" i="47846" s="1"/>
  <c r="Z190" i="47847" s="1"/>
  <c r="Z189" i="47843"/>
  <c r="Z189" i="47844" s="1"/>
  <c r="Z189" i="47845" s="1"/>
  <c r="Z189" i="47846" s="1"/>
  <c r="Z189" i="47847" s="1"/>
  <c r="Z188" i="47843"/>
  <c r="Z188" i="47844" s="1"/>
  <c r="Z188" i="47845" s="1"/>
  <c r="Z188" i="47846" s="1"/>
  <c r="Z188" i="47847" s="1"/>
  <c r="Z187" i="47843"/>
  <c r="Z187" i="47844" s="1"/>
  <c r="Z187" i="47845" s="1"/>
  <c r="Z187" i="47846" s="1"/>
  <c r="Z187" i="47847" s="1"/>
  <c r="Z186" i="47843"/>
  <c r="Z186" i="47844" s="1"/>
  <c r="Z186" i="47845" s="1"/>
  <c r="Z186" i="47846" s="1"/>
  <c r="Z186" i="47847" s="1"/>
  <c r="Z185" i="47843"/>
  <c r="Z185" i="47844" s="1"/>
  <c r="Z185" i="47845" s="1"/>
  <c r="Z185" i="47846" s="1"/>
  <c r="Z185" i="47847" s="1"/>
  <c r="Z184" i="47843"/>
  <c r="Z184" i="47844" s="1"/>
  <c r="Z184" i="47845" s="1"/>
  <c r="Z184" i="47846" s="1"/>
  <c r="Z184" i="47847" s="1"/>
  <c r="Z183" i="47843"/>
  <c r="Z183" i="47844" s="1"/>
  <c r="Z183" i="47845" s="1"/>
  <c r="Z183" i="47846" s="1"/>
  <c r="Z183" i="47847" s="1"/>
  <c r="Z182" i="47843"/>
  <c r="Z182" i="47844" s="1"/>
  <c r="Z182" i="47845" s="1"/>
  <c r="Z182" i="47846" s="1"/>
  <c r="Z182" i="47847" s="1"/>
  <c r="Z181" i="47843"/>
  <c r="Z181" i="47844" s="1"/>
  <c r="Z181" i="47845" s="1"/>
  <c r="Z181" i="47846" s="1"/>
  <c r="Z181" i="47847" s="1"/>
  <c r="Z180" i="47843"/>
  <c r="Z180" i="47844" s="1"/>
  <c r="Z180" i="47845" s="1"/>
  <c r="Z180" i="47846" s="1"/>
  <c r="Z180" i="47847" s="1"/>
  <c r="Z179" i="47843"/>
  <c r="Z179" i="47844" s="1"/>
  <c r="Z179" i="47845" s="1"/>
  <c r="Z179" i="47846" s="1"/>
  <c r="Z179" i="47847" s="1"/>
  <c r="Z178" i="47843"/>
  <c r="Z178" i="47844" s="1"/>
  <c r="Z178" i="47845" s="1"/>
  <c r="Z178" i="47846" s="1"/>
  <c r="Z178" i="47847" s="1"/>
  <c r="Z177" i="47843"/>
  <c r="Z177" i="47844" s="1"/>
  <c r="Z177" i="47845" s="1"/>
  <c r="Z177" i="47846" s="1"/>
  <c r="Z177" i="47847" s="1"/>
  <c r="Z176" i="47843"/>
  <c r="Z176" i="47844" s="1"/>
  <c r="Z176" i="47845" s="1"/>
  <c r="Z176" i="47846" s="1"/>
  <c r="Z176" i="47847" s="1"/>
  <c r="Z175" i="47843"/>
  <c r="Z175" i="47844" s="1"/>
  <c r="Z175" i="47845" s="1"/>
  <c r="Z175" i="47846" s="1"/>
  <c r="Z175" i="47847" s="1"/>
  <c r="Z174" i="47843"/>
  <c r="Z174" i="47844" s="1"/>
  <c r="Z174" i="47845" s="1"/>
  <c r="Z174" i="47846" s="1"/>
  <c r="Z174" i="47847" s="1"/>
  <c r="Z173" i="47843"/>
  <c r="Z173" i="47844" s="1"/>
  <c r="Z173" i="47845" s="1"/>
  <c r="Z173" i="47846" s="1"/>
  <c r="Z173" i="47847" s="1"/>
  <c r="Z172" i="47843"/>
  <c r="Z172" i="47844" s="1"/>
  <c r="Z172" i="47845" s="1"/>
  <c r="Z172" i="47846" s="1"/>
  <c r="Z172" i="47847" s="1"/>
  <c r="Z171" i="47843"/>
  <c r="Z171" i="47844" s="1"/>
  <c r="Z171" i="47845" s="1"/>
  <c r="Z171" i="47846" s="1"/>
  <c r="Z171" i="47847" s="1"/>
  <c r="Z170" i="47843"/>
  <c r="Z170" i="47844" s="1"/>
  <c r="Z170" i="47845" s="1"/>
  <c r="Z170" i="47846" s="1"/>
  <c r="Z170" i="47847" s="1"/>
  <c r="Z169" i="47843"/>
  <c r="Z169" i="47844" s="1"/>
  <c r="Z169" i="47845" s="1"/>
  <c r="Z169" i="47846" s="1"/>
  <c r="Z169" i="47847" s="1"/>
  <c r="Z168" i="47843"/>
  <c r="Z168" i="47844" s="1"/>
  <c r="Z168" i="47845" s="1"/>
  <c r="Z168" i="47846" s="1"/>
  <c r="Z168" i="47847" s="1"/>
  <c r="X200" i="47843"/>
  <c r="X200" i="47844" s="1"/>
  <c r="X200" i="47845" s="1"/>
  <c r="X200" i="47846" s="1"/>
  <c r="X200" i="47847" s="1"/>
  <c r="X199" i="47843"/>
  <c r="X199" i="47844" s="1"/>
  <c r="X199" i="47845" s="1"/>
  <c r="X199" i="47846" s="1"/>
  <c r="X199" i="47847" s="1"/>
  <c r="X198" i="47843"/>
  <c r="X198" i="47844" s="1"/>
  <c r="X198" i="47845" s="1"/>
  <c r="X198" i="47846" s="1"/>
  <c r="X198" i="47847" s="1"/>
  <c r="X197" i="47843"/>
  <c r="X197" i="47844" s="1"/>
  <c r="X197" i="47845" s="1"/>
  <c r="X197" i="47846" s="1"/>
  <c r="X197" i="47847" s="1"/>
  <c r="X196" i="47843"/>
  <c r="X196" i="47844" s="1"/>
  <c r="X196" i="47845" s="1"/>
  <c r="X196" i="47846" s="1"/>
  <c r="X196" i="47847" s="1"/>
  <c r="X195" i="47843"/>
  <c r="X195" i="47844" s="1"/>
  <c r="X195" i="47845" s="1"/>
  <c r="X195" i="47846" s="1"/>
  <c r="X195" i="47847" s="1"/>
  <c r="X194" i="47843"/>
  <c r="X194" i="47844" s="1"/>
  <c r="X194" i="47845" s="1"/>
  <c r="X194" i="47846" s="1"/>
  <c r="X194" i="47847" s="1"/>
  <c r="X193" i="47843"/>
  <c r="X193" i="47844" s="1"/>
  <c r="X193" i="47845" s="1"/>
  <c r="X193" i="47846" s="1"/>
  <c r="X193" i="47847" s="1"/>
  <c r="X192" i="47843"/>
  <c r="X192" i="47844" s="1"/>
  <c r="X192" i="47845" s="1"/>
  <c r="X192" i="47846" s="1"/>
  <c r="X192" i="47847" s="1"/>
  <c r="X191" i="47843"/>
  <c r="X190" i="47843"/>
  <c r="X190" i="47844" s="1"/>
  <c r="X190" i="47845" s="1"/>
  <c r="X190" i="47846" s="1"/>
  <c r="X190" i="47847" s="1"/>
  <c r="X189" i="47843"/>
  <c r="X189" i="47844" s="1"/>
  <c r="X189" i="47845" s="1"/>
  <c r="X189" i="47846" s="1"/>
  <c r="X189" i="47847" s="1"/>
  <c r="X188" i="47843"/>
  <c r="X188" i="47844" s="1"/>
  <c r="X188" i="47845" s="1"/>
  <c r="X188" i="47846" s="1"/>
  <c r="X188" i="47847" s="1"/>
  <c r="X187" i="47843"/>
  <c r="X187" i="47844" s="1"/>
  <c r="X187" i="47845" s="1"/>
  <c r="X187" i="47846" s="1"/>
  <c r="X187" i="47847" s="1"/>
  <c r="X186" i="47843"/>
  <c r="X186" i="47844" s="1"/>
  <c r="X186" i="47845" s="1"/>
  <c r="X186" i="47846" s="1"/>
  <c r="X186" i="47847" s="1"/>
  <c r="X185" i="47843"/>
  <c r="X185" i="47844" s="1"/>
  <c r="X185" i="47845" s="1"/>
  <c r="X185" i="47846" s="1"/>
  <c r="X185" i="47847" s="1"/>
  <c r="X184" i="47843"/>
  <c r="X184" i="47844" s="1"/>
  <c r="X184" i="47845" s="1"/>
  <c r="X184" i="47846" s="1"/>
  <c r="X184" i="47847" s="1"/>
  <c r="X183" i="47843"/>
  <c r="X183" i="47844" s="1"/>
  <c r="X183" i="47845" s="1"/>
  <c r="X183" i="47846" s="1"/>
  <c r="X183" i="47847" s="1"/>
  <c r="X182" i="47843"/>
  <c r="X182" i="47844" s="1"/>
  <c r="X182" i="47845" s="1"/>
  <c r="X182" i="47846" s="1"/>
  <c r="X182" i="47847" s="1"/>
  <c r="X181" i="47843"/>
  <c r="X181" i="47844" s="1"/>
  <c r="X181" i="47845" s="1"/>
  <c r="X181" i="47846" s="1"/>
  <c r="X181" i="47847" s="1"/>
  <c r="X180" i="47843"/>
  <c r="X180" i="47844" s="1"/>
  <c r="X180" i="47845" s="1"/>
  <c r="X180" i="47846" s="1"/>
  <c r="X180" i="47847" s="1"/>
  <c r="X179" i="47843"/>
  <c r="X179" i="47844" s="1"/>
  <c r="X179" i="47845" s="1"/>
  <c r="X179" i="47846" s="1"/>
  <c r="X179" i="47847" s="1"/>
  <c r="X178" i="47843"/>
  <c r="X178" i="47844" s="1"/>
  <c r="X178" i="47845" s="1"/>
  <c r="X178" i="47846" s="1"/>
  <c r="X178" i="47847" s="1"/>
  <c r="X177" i="47843"/>
  <c r="X177" i="47844" s="1"/>
  <c r="X177" i="47845" s="1"/>
  <c r="X177" i="47846" s="1"/>
  <c r="X177" i="47847" s="1"/>
  <c r="X176" i="47843"/>
  <c r="X176" i="47844" s="1"/>
  <c r="X176" i="47845" s="1"/>
  <c r="X176" i="47846" s="1"/>
  <c r="X176" i="47847" s="1"/>
  <c r="X175" i="47843"/>
  <c r="X175" i="47844" s="1"/>
  <c r="X175" i="47845" s="1"/>
  <c r="X175" i="47846" s="1"/>
  <c r="X175" i="47847" s="1"/>
  <c r="X174" i="47843"/>
  <c r="X174" i="47844" s="1"/>
  <c r="X174" i="47845" s="1"/>
  <c r="X174" i="47846" s="1"/>
  <c r="X174" i="47847" s="1"/>
  <c r="X173" i="47843"/>
  <c r="X173" i="47844" s="1"/>
  <c r="X173" i="47845" s="1"/>
  <c r="X173" i="47846" s="1"/>
  <c r="X173" i="47847" s="1"/>
  <c r="X172" i="47843"/>
  <c r="X172" i="47844" s="1"/>
  <c r="X172" i="47845" s="1"/>
  <c r="X172" i="47846" s="1"/>
  <c r="X172" i="47847" s="1"/>
  <c r="X171" i="47843"/>
  <c r="X171" i="47844" s="1"/>
  <c r="X171" i="47845" s="1"/>
  <c r="X171" i="47846" s="1"/>
  <c r="X171" i="47847" s="1"/>
  <c r="X170" i="47843"/>
  <c r="X170" i="47844" s="1"/>
  <c r="X170" i="47845" s="1"/>
  <c r="X170" i="47846" s="1"/>
  <c r="X170" i="47847" s="1"/>
  <c r="X169" i="47843"/>
  <c r="X169" i="47844" s="1"/>
  <c r="X169" i="47845" s="1"/>
  <c r="X169" i="47846" s="1"/>
  <c r="X169" i="47847" s="1"/>
  <c r="X168" i="47843"/>
  <c r="X168" i="47844" s="1"/>
  <c r="X168" i="47845" s="1"/>
  <c r="X168" i="47846" s="1"/>
  <c r="X168" i="47847" s="1"/>
  <c r="V200" i="47843"/>
  <c r="V199" i="47843"/>
  <c r="V198" i="47843"/>
  <c r="V197" i="47843"/>
  <c r="V196" i="47843"/>
  <c r="V195" i="47843"/>
  <c r="V194" i="47843"/>
  <c r="V193" i="47843"/>
  <c r="V193" i="47844" s="1"/>
  <c r="V193" i="47845" s="1"/>
  <c r="V193" i="47846" s="1"/>
  <c r="V193" i="47847" s="1"/>
  <c r="V192" i="47843"/>
  <c r="V192" i="47844" s="1"/>
  <c r="V192" i="47845" s="1"/>
  <c r="V192" i="47846" s="1"/>
  <c r="V192" i="47847" s="1"/>
  <c r="V191" i="47843"/>
  <c r="V191" i="47844" s="1"/>
  <c r="V191" i="47845" s="1"/>
  <c r="V191" i="47846" s="1"/>
  <c r="V191" i="47847" s="1"/>
  <c r="V190" i="47843"/>
  <c r="V189" i="47843"/>
  <c r="V188" i="47843"/>
  <c r="V187" i="47843"/>
  <c r="V186" i="47843"/>
  <c r="V185" i="47843"/>
  <c r="V184" i="47843"/>
  <c r="V183" i="47843"/>
  <c r="V182" i="47843"/>
  <c r="V182" i="47844" s="1"/>
  <c r="V182" i="47845" s="1"/>
  <c r="V182" i="47846" s="1"/>
  <c r="V182" i="47847" s="1"/>
  <c r="V181" i="47843"/>
  <c r="V180" i="47843"/>
  <c r="V179" i="47843"/>
  <c r="V178" i="47843"/>
  <c r="V177" i="47843"/>
  <c r="V176" i="47843"/>
  <c r="V175" i="47843"/>
  <c r="V174" i="47843"/>
  <c r="V173" i="47843"/>
  <c r="V172" i="47843"/>
  <c r="V171" i="47843"/>
  <c r="V170" i="47843"/>
  <c r="V170" i="47844" s="1"/>
  <c r="V170" i="47845" s="1"/>
  <c r="V170" i="47846" s="1"/>
  <c r="V170" i="47847" s="1"/>
  <c r="V169" i="47843"/>
  <c r="V169" i="47844" s="1"/>
  <c r="V169" i="47845" s="1"/>
  <c r="V169" i="47846" s="1"/>
  <c r="V169" i="47847" s="1"/>
  <c r="V168" i="47843"/>
  <c r="V168" i="47844" s="1"/>
  <c r="V168" i="47845" s="1"/>
  <c r="V168" i="47846" s="1"/>
  <c r="V168" i="47847" s="1"/>
  <c r="T200" i="47843"/>
  <c r="T200" i="47844" s="1"/>
  <c r="T200" i="47845" s="1"/>
  <c r="T200" i="47846" s="1"/>
  <c r="T200" i="47847" s="1"/>
  <c r="T199" i="47843"/>
  <c r="T199" i="47844" s="1"/>
  <c r="T199" i="47845" s="1"/>
  <c r="T199" i="47846" s="1"/>
  <c r="T199" i="47847" s="1"/>
  <c r="T198" i="47843"/>
  <c r="T198" i="47844" s="1"/>
  <c r="T198" i="47845" s="1"/>
  <c r="T198" i="47846" s="1"/>
  <c r="T198" i="47847" s="1"/>
  <c r="T197" i="47843"/>
  <c r="T197" i="47844" s="1"/>
  <c r="T197" i="47845" s="1"/>
  <c r="T197" i="47846" s="1"/>
  <c r="T197" i="47847" s="1"/>
  <c r="T196" i="47843"/>
  <c r="T196" i="47844" s="1"/>
  <c r="T196" i="47845" s="1"/>
  <c r="T196" i="47846" s="1"/>
  <c r="T196" i="47847" s="1"/>
  <c r="T195" i="47843"/>
  <c r="T195" i="47844" s="1"/>
  <c r="T195" i="47845" s="1"/>
  <c r="T195" i="47846" s="1"/>
  <c r="T195" i="47847" s="1"/>
  <c r="T194" i="47843"/>
  <c r="T194" i="47844" s="1"/>
  <c r="T194" i="47845" s="1"/>
  <c r="T194" i="47846" s="1"/>
  <c r="T194" i="47847" s="1"/>
  <c r="T193" i="47843"/>
  <c r="T192" i="47843"/>
  <c r="T192" i="47844" s="1"/>
  <c r="T192" i="47845" s="1"/>
  <c r="T192" i="47846" s="1"/>
  <c r="T192" i="47847" s="1"/>
  <c r="T191" i="47843"/>
  <c r="T191" i="47844" s="1"/>
  <c r="T191" i="47845" s="1"/>
  <c r="T191" i="47846" s="1"/>
  <c r="T191" i="47847" s="1"/>
  <c r="T190" i="47843"/>
  <c r="T190" i="47844" s="1"/>
  <c r="T190" i="47845" s="1"/>
  <c r="T190" i="47846" s="1"/>
  <c r="T190" i="47847" s="1"/>
  <c r="T189" i="47843"/>
  <c r="T189" i="47844" s="1"/>
  <c r="T189" i="47845" s="1"/>
  <c r="T189" i="47846" s="1"/>
  <c r="T189" i="47847" s="1"/>
  <c r="T188" i="47843"/>
  <c r="T188" i="47844" s="1"/>
  <c r="T188" i="47845" s="1"/>
  <c r="T188" i="47846" s="1"/>
  <c r="T188" i="47847" s="1"/>
  <c r="T187" i="47843"/>
  <c r="T187" i="47844" s="1"/>
  <c r="T187" i="47845" s="1"/>
  <c r="T187" i="47846" s="1"/>
  <c r="T187" i="47847" s="1"/>
  <c r="T186" i="47843"/>
  <c r="T186" i="47844" s="1"/>
  <c r="T186" i="47845" s="1"/>
  <c r="T186" i="47846" s="1"/>
  <c r="T186" i="47847" s="1"/>
  <c r="T185" i="47843"/>
  <c r="T185" i="47844" s="1"/>
  <c r="T185" i="47845" s="1"/>
  <c r="T185" i="47846" s="1"/>
  <c r="T185" i="47847" s="1"/>
  <c r="T184" i="47843"/>
  <c r="T184" i="47844" s="1"/>
  <c r="T184" i="47845" s="1"/>
  <c r="T184" i="47846" s="1"/>
  <c r="T184" i="47847" s="1"/>
  <c r="T183" i="47843"/>
  <c r="T182" i="47843"/>
  <c r="T181" i="47843"/>
  <c r="T181" i="47844" s="1"/>
  <c r="T181" i="47845" s="1"/>
  <c r="T181" i="47846" s="1"/>
  <c r="T181" i="47847" s="1"/>
  <c r="T180" i="47843"/>
  <c r="T180" i="47844" s="1"/>
  <c r="T180" i="47845" s="1"/>
  <c r="T180" i="47846" s="1"/>
  <c r="T180" i="47847" s="1"/>
  <c r="T179" i="47843"/>
  <c r="T179" i="47844" s="1"/>
  <c r="T179" i="47845" s="1"/>
  <c r="T179" i="47846" s="1"/>
  <c r="T179" i="47847" s="1"/>
  <c r="T178" i="47843"/>
  <c r="T178" i="47844" s="1"/>
  <c r="T178" i="47845" s="1"/>
  <c r="T178" i="47846" s="1"/>
  <c r="T178" i="47847" s="1"/>
  <c r="T177" i="47843"/>
  <c r="T177" i="47844" s="1"/>
  <c r="T177" i="47845" s="1"/>
  <c r="T177" i="47846" s="1"/>
  <c r="T177" i="47847" s="1"/>
  <c r="T176" i="47843"/>
  <c r="T176" i="47844" s="1"/>
  <c r="T176" i="47845" s="1"/>
  <c r="T176" i="47846" s="1"/>
  <c r="T176" i="47847" s="1"/>
  <c r="T175" i="47843"/>
  <c r="T175" i="47844" s="1"/>
  <c r="T175" i="47845" s="1"/>
  <c r="T175" i="47846" s="1"/>
  <c r="T175" i="47847" s="1"/>
  <c r="T174" i="47843"/>
  <c r="T174" i="47844" s="1"/>
  <c r="T174" i="47845" s="1"/>
  <c r="T174" i="47846" s="1"/>
  <c r="T174" i="47847" s="1"/>
  <c r="T173" i="47843"/>
  <c r="T173" i="47844" s="1"/>
  <c r="T173" i="47845" s="1"/>
  <c r="T173" i="47846" s="1"/>
  <c r="T173" i="47847" s="1"/>
  <c r="T172" i="47843"/>
  <c r="T171" i="47843"/>
  <c r="T170" i="47843"/>
  <c r="T169" i="47843"/>
  <c r="T169" i="47844" s="1"/>
  <c r="T169" i="47845" s="1"/>
  <c r="T169" i="47846" s="1"/>
  <c r="T169" i="47847" s="1"/>
  <c r="T168" i="47843"/>
  <c r="R200" i="47843"/>
  <c r="R200" i="47844" s="1"/>
  <c r="R200" i="47845" s="1"/>
  <c r="R200" i="47846" s="1"/>
  <c r="R200" i="47847" s="1"/>
  <c r="R199" i="47843"/>
  <c r="R199" i="47844" s="1"/>
  <c r="R199" i="47845" s="1"/>
  <c r="R199" i="47846" s="1"/>
  <c r="R199" i="47847" s="1"/>
  <c r="R198" i="47843"/>
  <c r="R198" i="47844" s="1"/>
  <c r="R198" i="47845" s="1"/>
  <c r="R198" i="47846" s="1"/>
  <c r="R198" i="47847" s="1"/>
  <c r="R197" i="47843"/>
  <c r="R197" i="47844" s="1"/>
  <c r="R197" i="47845" s="1"/>
  <c r="R197" i="47846" s="1"/>
  <c r="R197" i="47847" s="1"/>
  <c r="R196" i="47843"/>
  <c r="R196" i="47844" s="1"/>
  <c r="R196" i="47845" s="1"/>
  <c r="R196" i="47846" s="1"/>
  <c r="R196" i="47847" s="1"/>
  <c r="R195" i="47843"/>
  <c r="R194" i="47843"/>
  <c r="R194" i="47844" s="1"/>
  <c r="R194" i="47845" s="1"/>
  <c r="R194" i="47846" s="1"/>
  <c r="R194" i="47847" s="1"/>
  <c r="R193" i="47843"/>
  <c r="R192" i="47843"/>
  <c r="R192" i="47844" s="1"/>
  <c r="R192" i="47845" s="1"/>
  <c r="R192" i="47846" s="1"/>
  <c r="R192" i="47847" s="1"/>
  <c r="R191" i="47843"/>
  <c r="R191" i="47844" s="1"/>
  <c r="R191" i="47845" s="1"/>
  <c r="R191" i="47846" s="1"/>
  <c r="R191" i="47847" s="1"/>
  <c r="R190" i="47843"/>
  <c r="R190" i="47844" s="1"/>
  <c r="R190" i="47845" s="1"/>
  <c r="R190" i="47846" s="1"/>
  <c r="R190" i="47847" s="1"/>
  <c r="R189" i="47843"/>
  <c r="R189" i="47844" s="1"/>
  <c r="R189" i="47845" s="1"/>
  <c r="R189" i="47846" s="1"/>
  <c r="R189" i="47847" s="1"/>
  <c r="R188" i="47843"/>
  <c r="R188" i="47844" s="1"/>
  <c r="R188" i="47845" s="1"/>
  <c r="R188" i="47846" s="1"/>
  <c r="R188" i="47847" s="1"/>
  <c r="R187" i="47843"/>
  <c r="R187" i="47844" s="1"/>
  <c r="R187" i="47845" s="1"/>
  <c r="R187" i="47846" s="1"/>
  <c r="R187" i="47847" s="1"/>
  <c r="R186" i="47843"/>
  <c r="R186" i="47844" s="1"/>
  <c r="R186" i="47845" s="1"/>
  <c r="R186" i="47846" s="1"/>
  <c r="R186" i="47847" s="1"/>
  <c r="R185" i="47843"/>
  <c r="R185" i="47844" s="1"/>
  <c r="R185" i="47845" s="1"/>
  <c r="R185" i="47846" s="1"/>
  <c r="R185" i="47847" s="1"/>
  <c r="R184" i="47843"/>
  <c r="R183" i="47843"/>
  <c r="R182" i="47843"/>
  <c r="R181" i="47843"/>
  <c r="R181" i="47844" s="1"/>
  <c r="R181" i="47845" s="1"/>
  <c r="R181" i="47846" s="1"/>
  <c r="R181" i="47847" s="1"/>
  <c r="R180" i="47843"/>
  <c r="R180" i="47844" s="1"/>
  <c r="R180" i="47845" s="1"/>
  <c r="R180" i="47846" s="1"/>
  <c r="R180" i="47847" s="1"/>
  <c r="R179" i="47843"/>
  <c r="R179" i="47844" s="1"/>
  <c r="R179" i="47845" s="1"/>
  <c r="R179" i="47846" s="1"/>
  <c r="R179" i="47847" s="1"/>
  <c r="R178" i="47843"/>
  <c r="R178" i="47844" s="1"/>
  <c r="R178" i="47845" s="1"/>
  <c r="R178" i="47846" s="1"/>
  <c r="R178" i="47847" s="1"/>
  <c r="R177" i="47843"/>
  <c r="R177" i="47844" s="1"/>
  <c r="R177" i="47845" s="1"/>
  <c r="R177" i="47846" s="1"/>
  <c r="R177" i="47847" s="1"/>
  <c r="R176" i="47843"/>
  <c r="R176" i="47844" s="1"/>
  <c r="R176" i="47845" s="1"/>
  <c r="R176" i="47846" s="1"/>
  <c r="R176" i="47847" s="1"/>
  <c r="R175" i="47843"/>
  <c r="R174" i="47843"/>
  <c r="R174" i="47844" s="1"/>
  <c r="R174" i="47845" s="1"/>
  <c r="R174" i="47846" s="1"/>
  <c r="R174" i="47847" s="1"/>
  <c r="R173" i="47843"/>
  <c r="R173" i="47844" s="1"/>
  <c r="R173" i="47845" s="1"/>
  <c r="R173" i="47846" s="1"/>
  <c r="R173" i="47847" s="1"/>
  <c r="R172" i="47843"/>
  <c r="R171" i="47843"/>
  <c r="R170" i="47843"/>
  <c r="R169" i="47843"/>
  <c r="R168" i="47843"/>
  <c r="J206" i="47843"/>
  <c r="J205" i="47843"/>
  <c r="J204" i="47843"/>
  <c r="J203" i="47843"/>
  <c r="J202" i="47843"/>
  <c r="J201" i="47843"/>
  <c r="J200" i="47843"/>
  <c r="J199" i="47843"/>
  <c r="J198" i="47843"/>
  <c r="J197" i="47843"/>
  <c r="J196" i="47843"/>
  <c r="J195" i="47843"/>
  <c r="J194" i="47843"/>
  <c r="J193" i="47843"/>
  <c r="J192" i="47843"/>
  <c r="J192" i="47844" s="1"/>
  <c r="J192" i="47845" s="1"/>
  <c r="J192" i="47846" s="1"/>
  <c r="J192" i="47847" s="1"/>
  <c r="J191" i="47843"/>
  <c r="J191" i="47844" s="1"/>
  <c r="J191" i="47845" s="1"/>
  <c r="J191" i="47846" s="1"/>
  <c r="J191" i="47847" s="1"/>
  <c r="J190" i="47843"/>
  <c r="J190" i="47844" s="1"/>
  <c r="J190" i="47845" s="1"/>
  <c r="J190" i="47846" s="1"/>
  <c r="J190" i="47847" s="1"/>
  <c r="J189" i="47843"/>
  <c r="J188" i="47843"/>
  <c r="J187" i="47843"/>
  <c r="J186" i="47843"/>
  <c r="J185" i="47843"/>
  <c r="J184" i="47843"/>
  <c r="J183" i="47843"/>
  <c r="J182" i="47843"/>
  <c r="J181" i="47843"/>
  <c r="J180" i="47843"/>
  <c r="J179" i="47843"/>
  <c r="J178" i="47843"/>
  <c r="J177" i="47843"/>
  <c r="J176" i="47843"/>
  <c r="J175" i="47843"/>
  <c r="J175" i="47844" s="1"/>
  <c r="J175" i="47845" s="1"/>
  <c r="J175" i="47846" s="1"/>
  <c r="J175" i="47847" s="1"/>
  <c r="J174" i="47843"/>
  <c r="J173" i="47843"/>
  <c r="J172" i="47843"/>
  <c r="J171" i="47843"/>
  <c r="J171" i="47844" s="1"/>
  <c r="J171" i="47845" s="1"/>
  <c r="J171" i="47846" s="1"/>
  <c r="J171" i="47847" s="1"/>
  <c r="J170" i="47843"/>
  <c r="J169" i="47843"/>
  <c r="J169" i="47844" s="1"/>
  <c r="J169" i="47845" s="1"/>
  <c r="J169" i="47846" s="1"/>
  <c r="J169" i="47847" s="1"/>
  <c r="J168" i="47843"/>
  <c r="H206" i="47843"/>
  <c r="H206" i="47844" s="1"/>
  <c r="H206" i="47845" s="1"/>
  <c r="H206" i="47846" s="1"/>
  <c r="H206" i="47847" s="1"/>
  <c r="H205" i="47843"/>
  <c r="H205" i="47844" s="1"/>
  <c r="H205" i="47845" s="1"/>
  <c r="H205" i="47846" s="1"/>
  <c r="H205" i="47847" s="1"/>
  <c r="H204" i="47843"/>
  <c r="H204" i="47844" s="1"/>
  <c r="H204" i="47845" s="1"/>
  <c r="H204" i="47846" s="1"/>
  <c r="H204" i="47847" s="1"/>
  <c r="H203" i="47843"/>
  <c r="H203" i="47844" s="1"/>
  <c r="H203" i="47845" s="1"/>
  <c r="H203" i="47846" s="1"/>
  <c r="H203" i="47847" s="1"/>
  <c r="H202" i="47843"/>
  <c r="H202" i="47844" s="1"/>
  <c r="H202" i="47845" s="1"/>
  <c r="H202" i="47846" s="1"/>
  <c r="H202" i="47847" s="1"/>
  <c r="H201" i="47843"/>
  <c r="H201" i="47844" s="1"/>
  <c r="H201" i="47845" s="1"/>
  <c r="H201" i="47846" s="1"/>
  <c r="H201" i="47847" s="1"/>
  <c r="H200" i="47843"/>
  <c r="H200" i="47844" s="1"/>
  <c r="H200" i="47845" s="1"/>
  <c r="H200" i="47846" s="1"/>
  <c r="H200" i="47847" s="1"/>
  <c r="H199" i="47843"/>
  <c r="H199" i="47844" s="1"/>
  <c r="H199" i="47845" s="1"/>
  <c r="H199" i="47846" s="1"/>
  <c r="H199" i="47847" s="1"/>
  <c r="H198" i="47843"/>
  <c r="H198" i="47844" s="1"/>
  <c r="H198" i="47845" s="1"/>
  <c r="H198" i="47846" s="1"/>
  <c r="H198" i="47847" s="1"/>
  <c r="H197" i="47843"/>
  <c r="H197" i="47844" s="1"/>
  <c r="H197" i="47845" s="1"/>
  <c r="H197" i="47846" s="1"/>
  <c r="H197" i="47847" s="1"/>
  <c r="H196" i="47843"/>
  <c r="H196" i="47844" s="1"/>
  <c r="H196" i="47845" s="1"/>
  <c r="H196" i="47846" s="1"/>
  <c r="H196" i="47847" s="1"/>
  <c r="H195" i="47843"/>
  <c r="H195" i="47844" s="1"/>
  <c r="H195" i="47845" s="1"/>
  <c r="H195" i="47846" s="1"/>
  <c r="H195" i="47847" s="1"/>
  <c r="H194" i="47843"/>
  <c r="H194" i="47844" s="1"/>
  <c r="H194" i="47845" s="1"/>
  <c r="H194" i="47846" s="1"/>
  <c r="H194" i="47847" s="1"/>
  <c r="H193" i="47843"/>
  <c r="H193" i="47844" s="1"/>
  <c r="H193" i="47845" s="1"/>
  <c r="H193" i="47846" s="1"/>
  <c r="H193" i="47847" s="1"/>
  <c r="H192" i="47843"/>
  <c r="H192" i="47844" s="1"/>
  <c r="H192" i="47845" s="1"/>
  <c r="H192" i="47846" s="1"/>
  <c r="H192" i="47847" s="1"/>
  <c r="H191" i="47843"/>
  <c r="H190" i="47843"/>
  <c r="H190" i="47844" s="1"/>
  <c r="H190" i="47845" s="1"/>
  <c r="H190" i="47846" s="1"/>
  <c r="H190" i="47847" s="1"/>
  <c r="H189" i="47843"/>
  <c r="H189" i="47844" s="1"/>
  <c r="H189" i="47845" s="1"/>
  <c r="H189" i="47846" s="1"/>
  <c r="H189" i="47847" s="1"/>
  <c r="H188" i="47843"/>
  <c r="H188" i="47844" s="1"/>
  <c r="H188" i="47845" s="1"/>
  <c r="H188" i="47846" s="1"/>
  <c r="H188" i="47847" s="1"/>
  <c r="H187" i="47843"/>
  <c r="H187" i="47844" s="1"/>
  <c r="H187" i="47845" s="1"/>
  <c r="H187" i="47846" s="1"/>
  <c r="H187" i="47847" s="1"/>
  <c r="H186" i="47843"/>
  <c r="H186" i="47844" s="1"/>
  <c r="H186" i="47845" s="1"/>
  <c r="H186" i="47846" s="1"/>
  <c r="H186" i="47847" s="1"/>
  <c r="H185" i="47843"/>
  <c r="H185" i="47844" s="1"/>
  <c r="H185" i="47845" s="1"/>
  <c r="H185" i="47846" s="1"/>
  <c r="H185" i="47847" s="1"/>
  <c r="H184" i="47843"/>
  <c r="H184" i="47844" s="1"/>
  <c r="H184" i="47845" s="1"/>
  <c r="H184" i="47846" s="1"/>
  <c r="H184" i="47847" s="1"/>
  <c r="H183" i="47843"/>
  <c r="H183" i="47844" s="1"/>
  <c r="H183" i="47845" s="1"/>
  <c r="H183" i="47846" s="1"/>
  <c r="H183" i="47847" s="1"/>
  <c r="H182" i="47843"/>
  <c r="H182" i="47844" s="1"/>
  <c r="H182" i="47845" s="1"/>
  <c r="H182" i="47846" s="1"/>
  <c r="H182" i="47847" s="1"/>
  <c r="H181" i="47843"/>
  <c r="H181" i="47844" s="1"/>
  <c r="H181" i="47845" s="1"/>
  <c r="H181" i="47846" s="1"/>
  <c r="H181" i="47847" s="1"/>
  <c r="H180" i="47843"/>
  <c r="H180" i="47844" s="1"/>
  <c r="H180" i="47845" s="1"/>
  <c r="H180" i="47846" s="1"/>
  <c r="H180" i="47847" s="1"/>
  <c r="H179" i="47843"/>
  <c r="H179" i="47844" s="1"/>
  <c r="H179" i="47845" s="1"/>
  <c r="H179" i="47846" s="1"/>
  <c r="H179" i="47847" s="1"/>
  <c r="H178" i="47843"/>
  <c r="H178" i="47844" s="1"/>
  <c r="H178" i="47845" s="1"/>
  <c r="H178" i="47846" s="1"/>
  <c r="H178" i="47847" s="1"/>
  <c r="H177" i="47843"/>
  <c r="H177" i="47844" s="1"/>
  <c r="H177" i="47845" s="1"/>
  <c r="H177" i="47846" s="1"/>
  <c r="H177" i="47847" s="1"/>
  <c r="H176" i="47843"/>
  <c r="H176" i="47844" s="1"/>
  <c r="H176" i="47845" s="1"/>
  <c r="H176" i="47846" s="1"/>
  <c r="H176" i="47847" s="1"/>
  <c r="H175" i="47843"/>
  <c r="H175" i="47844" s="1"/>
  <c r="H175" i="47845" s="1"/>
  <c r="H175" i="47846" s="1"/>
  <c r="H175" i="47847" s="1"/>
  <c r="H174" i="47843"/>
  <c r="H174" i="47844" s="1"/>
  <c r="H174" i="47845" s="1"/>
  <c r="H174" i="47846" s="1"/>
  <c r="H174" i="47847" s="1"/>
  <c r="H173" i="47843"/>
  <c r="H173" i="47844" s="1"/>
  <c r="H173" i="47845" s="1"/>
  <c r="H173" i="47846" s="1"/>
  <c r="H173" i="47847" s="1"/>
  <c r="H172" i="47843"/>
  <c r="H172" i="47844" s="1"/>
  <c r="H172" i="47845" s="1"/>
  <c r="H172" i="47846" s="1"/>
  <c r="H172" i="47847" s="1"/>
  <c r="H171" i="47843"/>
  <c r="H171" i="47844" s="1"/>
  <c r="H171" i="47845" s="1"/>
  <c r="H171" i="47846" s="1"/>
  <c r="H171" i="47847" s="1"/>
  <c r="H170" i="47843"/>
  <c r="H170" i="47844" s="1"/>
  <c r="H170" i="47845" s="1"/>
  <c r="H170" i="47846" s="1"/>
  <c r="H170" i="47847" s="1"/>
  <c r="H169" i="47843"/>
  <c r="H169" i="47844" s="1"/>
  <c r="H169" i="47845" s="1"/>
  <c r="H169" i="47846" s="1"/>
  <c r="H169" i="47847" s="1"/>
  <c r="H168" i="47843"/>
  <c r="H168" i="47844" s="1"/>
  <c r="H168" i="47845" s="1"/>
  <c r="H168" i="47846" s="1"/>
  <c r="H168" i="47847" s="1"/>
  <c r="F206" i="47843"/>
  <c r="F206" i="47844" s="1"/>
  <c r="F206" i="47845" s="1"/>
  <c r="F206" i="47846" s="1"/>
  <c r="F206" i="47847" s="1"/>
  <c r="F205" i="47843"/>
  <c r="F205" i="47844" s="1"/>
  <c r="F205" i="47845" s="1"/>
  <c r="F205" i="47846" s="1"/>
  <c r="F205" i="47847" s="1"/>
  <c r="F204" i="47843"/>
  <c r="F203" i="47843"/>
  <c r="F203" i="47844" s="1"/>
  <c r="F203" i="47845" s="1"/>
  <c r="F203" i="47846" s="1"/>
  <c r="F203" i="47847" s="1"/>
  <c r="F202" i="47843"/>
  <c r="F202" i="47844" s="1"/>
  <c r="F202" i="47845" s="1"/>
  <c r="F202" i="47846" s="1"/>
  <c r="F202" i="47847" s="1"/>
  <c r="F201" i="47843"/>
  <c r="F201" i="47844" s="1"/>
  <c r="F201" i="47845" s="1"/>
  <c r="F201" i="47846" s="1"/>
  <c r="F201" i="47847" s="1"/>
  <c r="F200" i="47843"/>
  <c r="F200" i="47844" s="1"/>
  <c r="F200" i="47845" s="1"/>
  <c r="F200" i="47846" s="1"/>
  <c r="F200" i="47847" s="1"/>
  <c r="F199" i="47843"/>
  <c r="F199" i="47844" s="1"/>
  <c r="F199" i="47845" s="1"/>
  <c r="F199" i="47846" s="1"/>
  <c r="F199" i="47847" s="1"/>
  <c r="F198" i="47843"/>
  <c r="F198" i="47844" s="1"/>
  <c r="F198" i="47845" s="1"/>
  <c r="F198" i="47846" s="1"/>
  <c r="F198" i="47847" s="1"/>
  <c r="F197" i="47843"/>
  <c r="F196" i="47843"/>
  <c r="F195" i="47843"/>
  <c r="F195" i="47844" s="1"/>
  <c r="F195" i="47845" s="1"/>
  <c r="F195" i="47846" s="1"/>
  <c r="F195" i="47847" s="1"/>
  <c r="F194" i="47843"/>
  <c r="F193" i="47843"/>
  <c r="F192" i="47843"/>
  <c r="F191" i="47843"/>
  <c r="F190" i="47843"/>
  <c r="F189" i="47843"/>
  <c r="F188" i="47843"/>
  <c r="F188" i="47844" s="1"/>
  <c r="F188" i="47845" s="1"/>
  <c r="F188" i="47846" s="1"/>
  <c r="F188" i="47847" s="1"/>
  <c r="F187" i="47843"/>
  <c r="F187" i="47844" s="1"/>
  <c r="F187" i="47845" s="1"/>
  <c r="F187" i="47846" s="1"/>
  <c r="F187" i="47847" s="1"/>
  <c r="F186" i="47843"/>
  <c r="F185" i="47843"/>
  <c r="F184" i="47843"/>
  <c r="F184" i="47844" s="1"/>
  <c r="F184" i="47845" s="1"/>
  <c r="F184" i="47846" s="1"/>
  <c r="F184" i="47847" s="1"/>
  <c r="F183" i="47843"/>
  <c r="F183" i="47844" s="1"/>
  <c r="F183" i="47845" s="1"/>
  <c r="F183" i="47846" s="1"/>
  <c r="F183" i="47847" s="1"/>
  <c r="F182" i="47843"/>
  <c r="F182" i="47844" s="1"/>
  <c r="F182" i="47845" s="1"/>
  <c r="F182" i="47846" s="1"/>
  <c r="F182" i="47847" s="1"/>
  <c r="F181" i="47843"/>
  <c r="F181" i="47844" s="1"/>
  <c r="F181" i="47845" s="1"/>
  <c r="F181" i="47846" s="1"/>
  <c r="F181" i="47847" s="1"/>
  <c r="F180" i="47843"/>
  <c r="F179" i="47843"/>
  <c r="F179" i="47844" s="1"/>
  <c r="F179" i="47845" s="1"/>
  <c r="F179" i="47846" s="1"/>
  <c r="F179" i="47847" s="1"/>
  <c r="F178" i="47843"/>
  <c r="F178" i="47844" s="1"/>
  <c r="F178" i="47845" s="1"/>
  <c r="F178" i="47846" s="1"/>
  <c r="F178" i="47847" s="1"/>
  <c r="F177" i="47843"/>
  <c r="F176" i="47843"/>
  <c r="F176" i="47844" s="1"/>
  <c r="F176" i="47845" s="1"/>
  <c r="F176" i="47846" s="1"/>
  <c r="F176" i="47847" s="1"/>
  <c r="F175" i="47843"/>
  <c r="F174" i="47843"/>
  <c r="F173" i="47843"/>
  <c r="F173" i="47844" s="1"/>
  <c r="F173" i="47845" s="1"/>
  <c r="F173" i="47846" s="1"/>
  <c r="F173" i="47847" s="1"/>
  <c r="F172" i="47843"/>
  <c r="F172" i="47844" s="1"/>
  <c r="F172" i="47845" s="1"/>
  <c r="F172" i="47846" s="1"/>
  <c r="F172" i="47847" s="1"/>
  <c r="F171" i="47843"/>
  <c r="F170" i="47843"/>
  <c r="F170" i="47844" s="1"/>
  <c r="F170" i="47845" s="1"/>
  <c r="F170" i="47846" s="1"/>
  <c r="F170" i="47847" s="1"/>
  <c r="F169" i="47843"/>
  <c r="F168" i="47843"/>
  <c r="F168" i="47844" s="1"/>
  <c r="F168" i="47845" s="1"/>
  <c r="F168" i="47846" s="1"/>
  <c r="F168" i="47847" s="1"/>
  <c r="T153" i="47843"/>
  <c r="T152" i="47843"/>
  <c r="T151" i="47843"/>
  <c r="T150" i="47843"/>
  <c r="T149" i="47843"/>
  <c r="T148" i="47843"/>
  <c r="T147" i="47843"/>
  <c r="T146" i="47843"/>
  <c r="H157" i="47843"/>
  <c r="H157" i="47844" s="1"/>
  <c r="H157" i="47845" s="1"/>
  <c r="H157" i="47846" s="1"/>
  <c r="H157" i="47847" s="1"/>
  <c r="H156" i="47843"/>
  <c r="H156" i="47844" s="1"/>
  <c r="H156" i="47845" s="1"/>
  <c r="H156" i="47846" s="1"/>
  <c r="H156" i="47847" s="1"/>
  <c r="H155" i="47843"/>
  <c r="H155" i="47844" s="1"/>
  <c r="H155" i="47845" s="1"/>
  <c r="H155" i="47846" s="1"/>
  <c r="H155" i="47847" s="1"/>
  <c r="H154" i="47843"/>
  <c r="H154" i="47844" s="1"/>
  <c r="H154" i="47845" s="1"/>
  <c r="H154" i="47846" s="1"/>
  <c r="H154" i="47847" s="1"/>
  <c r="H153" i="47843"/>
  <c r="H153" i="47844" s="1"/>
  <c r="H153" i="47845" s="1"/>
  <c r="H153" i="47846" s="1"/>
  <c r="H153" i="47847" s="1"/>
  <c r="H152" i="47843"/>
  <c r="H152" i="47844" s="1"/>
  <c r="H152" i="47845" s="1"/>
  <c r="H152" i="47846" s="1"/>
  <c r="H152" i="47847" s="1"/>
  <c r="H151" i="47843"/>
  <c r="H151" i="47844" s="1"/>
  <c r="H151" i="47845" s="1"/>
  <c r="H151" i="47846" s="1"/>
  <c r="H151" i="47847" s="1"/>
  <c r="H150" i="47843"/>
  <c r="H149" i="47843"/>
  <c r="H149" i="47844" s="1"/>
  <c r="H149" i="47845" s="1"/>
  <c r="H149" i="47846" s="1"/>
  <c r="H149" i="47847" s="1"/>
  <c r="H148" i="47843"/>
  <c r="H148" i="47844" s="1"/>
  <c r="H148" i="47845" s="1"/>
  <c r="H148" i="47846" s="1"/>
  <c r="H148" i="47847" s="1"/>
  <c r="H147" i="47843"/>
  <c r="H146" i="47843"/>
  <c r="H146" i="47844" s="1"/>
  <c r="H146" i="47845" s="1"/>
  <c r="H146" i="47846" s="1"/>
  <c r="H146" i="47847" s="1"/>
  <c r="F157" i="47843"/>
  <c r="F156" i="47843"/>
  <c r="F155" i="47843"/>
  <c r="F154" i="47843"/>
  <c r="F153" i="47843"/>
  <c r="F152" i="47843"/>
  <c r="F151" i="47843"/>
  <c r="F150" i="47843"/>
  <c r="F150" i="47844" s="1"/>
  <c r="F150" i="47845" s="1"/>
  <c r="F150" i="47846" s="1"/>
  <c r="F150" i="47847" s="1"/>
  <c r="F149" i="47843"/>
  <c r="F148" i="47843"/>
  <c r="F147" i="47843"/>
  <c r="F147" i="47844" s="1"/>
  <c r="F147" i="47845" s="1"/>
  <c r="F147" i="47846" s="1"/>
  <c r="F147" i="47847" s="1"/>
  <c r="F146" i="47843"/>
  <c r="U153" i="47843"/>
  <c r="U152" i="47843"/>
  <c r="U151" i="47843"/>
  <c r="U150" i="47843"/>
  <c r="U149" i="47843"/>
  <c r="U148" i="47843"/>
  <c r="U147" i="47843"/>
  <c r="U146" i="47843"/>
  <c r="I157" i="47843"/>
  <c r="I156" i="47843"/>
  <c r="I155" i="47843"/>
  <c r="I154" i="47843"/>
  <c r="I153" i="47843"/>
  <c r="I152" i="47843"/>
  <c r="I151" i="47843"/>
  <c r="I150" i="47843"/>
  <c r="I149" i="47843"/>
  <c r="I148" i="47843"/>
  <c r="I147" i="47843"/>
  <c r="I146" i="47843"/>
  <c r="G157" i="47843"/>
  <c r="G156" i="47843"/>
  <c r="G155" i="47843"/>
  <c r="G154" i="47843"/>
  <c r="G153" i="47843"/>
  <c r="G152" i="47843"/>
  <c r="G151" i="47843"/>
  <c r="G150" i="47843"/>
  <c r="G149" i="47843"/>
  <c r="G148" i="47843"/>
  <c r="G147" i="47843"/>
  <c r="G146" i="47843"/>
  <c r="M137" i="47843"/>
  <c r="M136" i="47843"/>
  <c r="M135" i="47843"/>
  <c r="M134" i="47843"/>
  <c r="M133" i="47843"/>
  <c r="M132" i="47843"/>
  <c r="M131" i="47843"/>
  <c r="M130" i="47843"/>
  <c r="M129" i="47843"/>
  <c r="M128" i="47843"/>
  <c r="M127" i="47843"/>
  <c r="M126" i="47843"/>
  <c r="M125" i="47843"/>
  <c r="M124" i="47843"/>
  <c r="M123" i="47843"/>
  <c r="M122" i="47843"/>
  <c r="M121" i="47843"/>
  <c r="M120" i="47843"/>
  <c r="M119" i="47843"/>
  <c r="M118" i="47843"/>
  <c r="K137" i="47843"/>
  <c r="K136" i="47843"/>
  <c r="K135" i="47843"/>
  <c r="K134" i="47843"/>
  <c r="K133" i="47843"/>
  <c r="K132" i="47843"/>
  <c r="K131" i="47843"/>
  <c r="K130" i="47843"/>
  <c r="K129" i="47843"/>
  <c r="K128" i="47843"/>
  <c r="K127" i="47843"/>
  <c r="K126" i="47843"/>
  <c r="K125" i="47843"/>
  <c r="K124" i="47843"/>
  <c r="K123" i="47843"/>
  <c r="K122" i="47843"/>
  <c r="K121" i="47843"/>
  <c r="K120" i="47843"/>
  <c r="K119" i="47843"/>
  <c r="K118" i="47843"/>
  <c r="I137" i="47843"/>
  <c r="I136" i="47843"/>
  <c r="I135" i="47843"/>
  <c r="I134" i="47843"/>
  <c r="I133" i="47843"/>
  <c r="I132" i="47843"/>
  <c r="I131" i="47843"/>
  <c r="I130" i="47843"/>
  <c r="I129" i="47843"/>
  <c r="I128" i="47843"/>
  <c r="I127" i="47843"/>
  <c r="I126" i="47843"/>
  <c r="I125" i="47843"/>
  <c r="I124" i="47843"/>
  <c r="I123" i="47843"/>
  <c r="I122" i="47843"/>
  <c r="I121" i="47843"/>
  <c r="I120" i="47843"/>
  <c r="I119" i="47843"/>
  <c r="I118" i="47843"/>
  <c r="G137" i="47843"/>
  <c r="G136" i="47843"/>
  <c r="G135" i="47843"/>
  <c r="G134" i="47843"/>
  <c r="G133" i="47843"/>
  <c r="G132" i="47843"/>
  <c r="G131" i="47843"/>
  <c r="G130" i="47843"/>
  <c r="G129" i="47843"/>
  <c r="G128" i="47843"/>
  <c r="G127" i="47843"/>
  <c r="G126" i="47843"/>
  <c r="G125" i="47843"/>
  <c r="G124" i="47843"/>
  <c r="G123" i="47843"/>
  <c r="G122" i="47843"/>
  <c r="G121" i="47843"/>
  <c r="G120" i="47843"/>
  <c r="G119" i="47843"/>
  <c r="G118" i="47843"/>
  <c r="L137" i="47843"/>
  <c r="L137" i="47844" s="1"/>
  <c r="L137" i="47845" s="1"/>
  <c r="L137" i="47846" s="1"/>
  <c r="L137" i="47847" s="1"/>
  <c r="L136" i="47843"/>
  <c r="L136" i="47844" s="1"/>
  <c r="L136" i="47845" s="1"/>
  <c r="L136" i="47846" s="1"/>
  <c r="L136" i="47847" s="1"/>
  <c r="L135" i="47843"/>
  <c r="L135" i="47844" s="1"/>
  <c r="L135" i="47845" s="1"/>
  <c r="L135" i="47846" s="1"/>
  <c r="L135" i="47847" s="1"/>
  <c r="L134" i="47843"/>
  <c r="L134" i="47844" s="1"/>
  <c r="L134" i="47845" s="1"/>
  <c r="L134" i="47846" s="1"/>
  <c r="L134" i="47847" s="1"/>
  <c r="L133" i="47843"/>
  <c r="L133" i="47844" s="1"/>
  <c r="L133" i="47845" s="1"/>
  <c r="L133" i="47846" s="1"/>
  <c r="L133" i="47847" s="1"/>
  <c r="L132" i="47843"/>
  <c r="L132" i="47844" s="1"/>
  <c r="L132" i="47845" s="1"/>
  <c r="L132" i="47846" s="1"/>
  <c r="L132" i="47847" s="1"/>
  <c r="L131" i="47843"/>
  <c r="L131" i="47844" s="1"/>
  <c r="L131" i="47845" s="1"/>
  <c r="L131" i="47846" s="1"/>
  <c r="L131" i="47847" s="1"/>
  <c r="L130" i="47843"/>
  <c r="L130" i="47844" s="1"/>
  <c r="L130" i="47845" s="1"/>
  <c r="L130" i="47846" s="1"/>
  <c r="L130" i="47847" s="1"/>
  <c r="L129" i="47843"/>
  <c r="L129" i="47844" s="1"/>
  <c r="L129" i="47845" s="1"/>
  <c r="L129" i="47846" s="1"/>
  <c r="L129" i="47847" s="1"/>
  <c r="L128" i="47843"/>
  <c r="L128" i="47844" s="1"/>
  <c r="L128" i="47845" s="1"/>
  <c r="L128" i="47846" s="1"/>
  <c r="L128" i="47847" s="1"/>
  <c r="L127" i="47843"/>
  <c r="L127" i="47844" s="1"/>
  <c r="L127" i="47845" s="1"/>
  <c r="L127" i="47846" s="1"/>
  <c r="L127" i="47847" s="1"/>
  <c r="L126" i="47843"/>
  <c r="L126" i="47844" s="1"/>
  <c r="L126" i="47845" s="1"/>
  <c r="L126" i="47846" s="1"/>
  <c r="L126" i="47847" s="1"/>
  <c r="L125" i="47843"/>
  <c r="L125" i="47844" s="1"/>
  <c r="L125" i="47845" s="1"/>
  <c r="L125" i="47846" s="1"/>
  <c r="L125" i="47847" s="1"/>
  <c r="L124" i="47843"/>
  <c r="L124" i="47844" s="1"/>
  <c r="L124" i="47845" s="1"/>
  <c r="L124" i="47846" s="1"/>
  <c r="L124" i="47847" s="1"/>
  <c r="L123" i="47843"/>
  <c r="L123" i="47844" s="1"/>
  <c r="L123" i="47845" s="1"/>
  <c r="L123" i="47846" s="1"/>
  <c r="L123" i="47847" s="1"/>
  <c r="L122" i="47843"/>
  <c r="L122" i="47844" s="1"/>
  <c r="L122" i="47845" s="1"/>
  <c r="L122" i="47846" s="1"/>
  <c r="L122" i="47847" s="1"/>
  <c r="L121" i="47843"/>
  <c r="L120" i="47843"/>
  <c r="L119" i="47843"/>
  <c r="L119" i="47844" s="1"/>
  <c r="L119" i="47845" s="1"/>
  <c r="L119" i="47846" s="1"/>
  <c r="L119" i="47847" s="1"/>
  <c r="L118" i="47843"/>
  <c r="L118" i="47844" s="1"/>
  <c r="L118" i="47845" s="1"/>
  <c r="L118" i="47846" s="1"/>
  <c r="L118" i="47847" s="1"/>
  <c r="J137" i="47843"/>
  <c r="J137" i="47844" s="1"/>
  <c r="J137" i="47845" s="1"/>
  <c r="J137" i="47846" s="1"/>
  <c r="J137" i="47847" s="1"/>
  <c r="J136" i="47843"/>
  <c r="J136" i="47844" s="1"/>
  <c r="J136" i="47845" s="1"/>
  <c r="J136" i="47846" s="1"/>
  <c r="J136" i="47847" s="1"/>
  <c r="J135" i="47843"/>
  <c r="J135" i="47844" s="1"/>
  <c r="J135" i="47845" s="1"/>
  <c r="J135" i="47846" s="1"/>
  <c r="J135" i="47847" s="1"/>
  <c r="J134" i="47843"/>
  <c r="J134" i="47844" s="1"/>
  <c r="J134" i="47845" s="1"/>
  <c r="J134" i="47846" s="1"/>
  <c r="J134" i="47847" s="1"/>
  <c r="J133" i="47843"/>
  <c r="J133" i="47844" s="1"/>
  <c r="J133" i="47845" s="1"/>
  <c r="J133" i="47846" s="1"/>
  <c r="J133" i="47847" s="1"/>
  <c r="J132" i="47843"/>
  <c r="J132" i="47844" s="1"/>
  <c r="J132" i="47845" s="1"/>
  <c r="J132" i="47846" s="1"/>
  <c r="J132" i="47847" s="1"/>
  <c r="J131" i="47843"/>
  <c r="J131" i="47844" s="1"/>
  <c r="J131" i="47845" s="1"/>
  <c r="J131" i="47846" s="1"/>
  <c r="J131" i="47847" s="1"/>
  <c r="J130" i="47843"/>
  <c r="J130" i="47844" s="1"/>
  <c r="J130" i="47845" s="1"/>
  <c r="J130" i="47846" s="1"/>
  <c r="J130" i="47847" s="1"/>
  <c r="J129" i="47843"/>
  <c r="J129" i="47844" s="1"/>
  <c r="J129" i="47845" s="1"/>
  <c r="J129" i="47846" s="1"/>
  <c r="J129" i="47847" s="1"/>
  <c r="J128" i="47843"/>
  <c r="J128" i="47844" s="1"/>
  <c r="J128" i="47845" s="1"/>
  <c r="J128" i="47846" s="1"/>
  <c r="J128" i="47847" s="1"/>
  <c r="J127" i="47843"/>
  <c r="J126" i="47843"/>
  <c r="J126" i="47844" s="1"/>
  <c r="J126" i="47845" s="1"/>
  <c r="J126" i="47846" s="1"/>
  <c r="J126" i="47847" s="1"/>
  <c r="J125" i="47843"/>
  <c r="J125" i="47844" s="1"/>
  <c r="J125" i="47845" s="1"/>
  <c r="J125" i="47846" s="1"/>
  <c r="J125" i="47847" s="1"/>
  <c r="J124" i="47843"/>
  <c r="J124" i="47844" s="1"/>
  <c r="J124" i="47845" s="1"/>
  <c r="J124" i="47846" s="1"/>
  <c r="J124" i="47847" s="1"/>
  <c r="J123" i="47843"/>
  <c r="J123" i="47844" s="1"/>
  <c r="J123" i="47845" s="1"/>
  <c r="J123" i="47846" s="1"/>
  <c r="J123" i="47847" s="1"/>
  <c r="J122" i="47843"/>
  <c r="J122" i="47844" s="1"/>
  <c r="J122" i="47845" s="1"/>
  <c r="J122" i="47846" s="1"/>
  <c r="J122" i="47847" s="1"/>
  <c r="J121" i="47843"/>
  <c r="J121" i="47844" s="1"/>
  <c r="J121" i="47845" s="1"/>
  <c r="J121" i="47846" s="1"/>
  <c r="J121" i="47847" s="1"/>
  <c r="J120" i="47843"/>
  <c r="J120" i="47844" s="1"/>
  <c r="J120" i="47845" s="1"/>
  <c r="J120" i="47846" s="1"/>
  <c r="J120" i="47847" s="1"/>
  <c r="J119" i="47843"/>
  <c r="J119" i="47844" s="1"/>
  <c r="J119" i="47845" s="1"/>
  <c r="J119" i="47846" s="1"/>
  <c r="J119" i="47847" s="1"/>
  <c r="J118" i="47843"/>
  <c r="J118" i="47844" s="1"/>
  <c r="J118" i="47845" s="1"/>
  <c r="J118" i="47846" s="1"/>
  <c r="J118" i="47847" s="1"/>
  <c r="H137" i="47843"/>
  <c r="H136" i="47843"/>
  <c r="H135" i="47843"/>
  <c r="H134" i="47843"/>
  <c r="H133" i="47843"/>
  <c r="H132" i="47843"/>
  <c r="H131" i="47843"/>
  <c r="H130" i="47843"/>
  <c r="H129" i="47843"/>
  <c r="H129" i="47844" s="1"/>
  <c r="H129" i="47845" s="1"/>
  <c r="H129" i="47846" s="1"/>
  <c r="H129" i="47847" s="1"/>
  <c r="H128" i="47843"/>
  <c r="H127" i="47843"/>
  <c r="H127" i="47844" s="1"/>
  <c r="H127" i="47845" s="1"/>
  <c r="H127" i="47846" s="1"/>
  <c r="H127" i="47847" s="1"/>
  <c r="H126" i="47843"/>
  <c r="H126" i="47844" s="1"/>
  <c r="H126" i="47845" s="1"/>
  <c r="H126" i="47846" s="1"/>
  <c r="H126" i="47847" s="1"/>
  <c r="H125" i="47843"/>
  <c r="H124" i="47843"/>
  <c r="H123" i="47843"/>
  <c r="H122" i="47843"/>
  <c r="H121" i="47843"/>
  <c r="H121" i="47844" s="1"/>
  <c r="H121" i="47845" s="1"/>
  <c r="H121" i="47846" s="1"/>
  <c r="H121" i="47847" s="1"/>
  <c r="H120" i="47843"/>
  <c r="H120" i="47844" s="1"/>
  <c r="H120" i="47845" s="1"/>
  <c r="H120" i="47846" s="1"/>
  <c r="H120" i="47847" s="1"/>
  <c r="H119" i="47843"/>
  <c r="H118" i="47843"/>
  <c r="F137" i="47843"/>
  <c r="F137" i="47844" s="1"/>
  <c r="F137" i="47845" s="1"/>
  <c r="F137" i="47846" s="1"/>
  <c r="F137" i="47847" s="1"/>
  <c r="F136" i="47843"/>
  <c r="F136" i="47844" s="1"/>
  <c r="F136" i="47845" s="1"/>
  <c r="F136" i="47846" s="1"/>
  <c r="F136" i="47847" s="1"/>
  <c r="F135" i="47843"/>
  <c r="F135" i="47844" s="1"/>
  <c r="F135" i="47845" s="1"/>
  <c r="F135" i="47846" s="1"/>
  <c r="F135" i="47847" s="1"/>
  <c r="F134" i="47843"/>
  <c r="F134" i="47844" s="1"/>
  <c r="F134" i="47845" s="1"/>
  <c r="F134" i="47846" s="1"/>
  <c r="F134" i="47847" s="1"/>
  <c r="F133" i="47843"/>
  <c r="F133" i="47844" s="1"/>
  <c r="F133" i="47845" s="1"/>
  <c r="F133" i="47846" s="1"/>
  <c r="F133" i="47847" s="1"/>
  <c r="F132" i="47843"/>
  <c r="F132" i="47844" s="1"/>
  <c r="F132" i="47845" s="1"/>
  <c r="F132" i="47846" s="1"/>
  <c r="F132" i="47847" s="1"/>
  <c r="F131" i="47843"/>
  <c r="F131" i="47844" s="1"/>
  <c r="F131" i="47845" s="1"/>
  <c r="F131" i="47846" s="1"/>
  <c r="F131" i="47847" s="1"/>
  <c r="F130" i="47843"/>
  <c r="F130" i="47844" s="1"/>
  <c r="F130" i="47845" s="1"/>
  <c r="F130" i="47846" s="1"/>
  <c r="F130" i="47847" s="1"/>
  <c r="F129" i="47843"/>
  <c r="F128" i="47843"/>
  <c r="F128" i="47844" s="1"/>
  <c r="F128" i="47845" s="1"/>
  <c r="F128" i="47846" s="1"/>
  <c r="F128" i="47847" s="1"/>
  <c r="F127" i="47843"/>
  <c r="F127" i="47844" s="1"/>
  <c r="F127" i="47845" s="1"/>
  <c r="F127" i="47846" s="1"/>
  <c r="F127" i="47847" s="1"/>
  <c r="F126" i="47843"/>
  <c r="F125" i="47843"/>
  <c r="F125" i="47844" s="1"/>
  <c r="F125" i="47845" s="1"/>
  <c r="F125" i="47846" s="1"/>
  <c r="F125" i="47847" s="1"/>
  <c r="F124" i="47843"/>
  <c r="F124" i="47844" s="1"/>
  <c r="F124" i="47845" s="1"/>
  <c r="F124" i="47846" s="1"/>
  <c r="F124" i="47847" s="1"/>
  <c r="F123" i="47843"/>
  <c r="F123" i="47844" s="1"/>
  <c r="F123" i="47845" s="1"/>
  <c r="F123" i="47846" s="1"/>
  <c r="F123" i="47847" s="1"/>
  <c r="F122" i="47843"/>
  <c r="F122" i="47844" s="1"/>
  <c r="F122" i="47845" s="1"/>
  <c r="F122" i="47846" s="1"/>
  <c r="F122" i="47847" s="1"/>
  <c r="F121" i="47843"/>
  <c r="F121" i="47844" s="1"/>
  <c r="F121" i="47845" s="1"/>
  <c r="F121" i="47846" s="1"/>
  <c r="F121" i="47847" s="1"/>
  <c r="F120" i="47843"/>
  <c r="F120" i="47844" s="1"/>
  <c r="F120" i="47845" s="1"/>
  <c r="F120" i="47846" s="1"/>
  <c r="F120" i="47847" s="1"/>
  <c r="F119" i="47843"/>
  <c r="F119" i="47844" s="1"/>
  <c r="F119" i="47845" s="1"/>
  <c r="F119" i="47846" s="1"/>
  <c r="F119" i="47847" s="1"/>
  <c r="F118" i="47843"/>
  <c r="F118" i="47844" s="1"/>
  <c r="F118" i="47845" s="1"/>
  <c r="F118" i="47846" s="1"/>
  <c r="F118" i="47847" s="1"/>
  <c r="S95" i="47843"/>
  <c r="S94" i="47843"/>
  <c r="S93" i="47843"/>
  <c r="S92" i="47843"/>
  <c r="S91" i="47843"/>
  <c r="S90" i="47843"/>
  <c r="S89" i="47843"/>
  <c r="S88" i="47843"/>
  <c r="S87" i="47843"/>
  <c r="S86" i="47843"/>
  <c r="S85" i="47843"/>
  <c r="S84" i="47843"/>
  <c r="S83" i="47843"/>
  <c r="S82" i="47843"/>
  <c r="S81" i="47843"/>
  <c r="S80" i="47843"/>
  <c r="S79" i="47843"/>
  <c r="S78" i="47843"/>
  <c r="S77" i="47843"/>
  <c r="S76" i="47843"/>
  <c r="S75" i="47843"/>
  <c r="S74" i="47843"/>
  <c r="S73" i="47843"/>
  <c r="S72" i="47843"/>
  <c r="S71" i="47843"/>
  <c r="S70" i="47843"/>
  <c r="S69" i="47843"/>
  <c r="S68" i="47843"/>
  <c r="S67" i="47843"/>
  <c r="Q95" i="47843"/>
  <c r="Q94" i="47843"/>
  <c r="Q93" i="47843"/>
  <c r="Q92" i="47843"/>
  <c r="Q91" i="47843"/>
  <c r="Q90" i="47843"/>
  <c r="Q89" i="47843"/>
  <c r="Q88" i="47843"/>
  <c r="Q87" i="47843"/>
  <c r="Q86" i="47843"/>
  <c r="Q85" i="47843"/>
  <c r="Q84" i="47843"/>
  <c r="Q83" i="47843"/>
  <c r="Q82" i="47843"/>
  <c r="Q81" i="47843"/>
  <c r="Q80" i="47843"/>
  <c r="Q79" i="47843"/>
  <c r="Q78" i="47843"/>
  <c r="Q77" i="47843"/>
  <c r="Q76" i="47843"/>
  <c r="Q75" i="47843"/>
  <c r="Q74" i="47843"/>
  <c r="Q73" i="47843"/>
  <c r="Q72" i="47843"/>
  <c r="Q71" i="47843"/>
  <c r="Q70" i="47843"/>
  <c r="Q69" i="47843"/>
  <c r="Q68" i="47843"/>
  <c r="Q67" i="47843"/>
  <c r="I108" i="47843"/>
  <c r="I107" i="47843"/>
  <c r="I106" i="47843"/>
  <c r="I105" i="47843"/>
  <c r="I104" i="47843"/>
  <c r="I103" i="47843"/>
  <c r="I102" i="47843"/>
  <c r="I101" i="47843"/>
  <c r="I100" i="47843"/>
  <c r="I99" i="47843"/>
  <c r="I98" i="47843"/>
  <c r="I97" i="47843"/>
  <c r="I96" i="47843"/>
  <c r="I95" i="47843"/>
  <c r="I94" i="47843"/>
  <c r="I93" i="47843"/>
  <c r="I92" i="47843"/>
  <c r="I91" i="47843"/>
  <c r="I90" i="47843"/>
  <c r="I89" i="47843"/>
  <c r="I88" i="47843"/>
  <c r="I87" i="47843"/>
  <c r="I86" i="47843"/>
  <c r="I85" i="47843"/>
  <c r="I84" i="47843"/>
  <c r="I83" i="47843"/>
  <c r="I82" i="47843"/>
  <c r="I81" i="47843"/>
  <c r="I80" i="47843"/>
  <c r="I79" i="47843"/>
  <c r="I78" i="47843"/>
  <c r="I77" i="47843"/>
  <c r="I76" i="47843"/>
  <c r="I75" i="47843"/>
  <c r="I74" i="47843"/>
  <c r="I73" i="47843"/>
  <c r="I72" i="47843"/>
  <c r="I71" i="47843"/>
  <c r="I70" i="47843"/>
  <c r="I69" i="47843"/>
  <c r="I68" i="47843"/>
  <c r="I67" i="47843"/>
  <c r="G108" i="47843"/>
  <c r="G107" i="47843"/>
  <c r="G106" i="47843"/>
  <c r="G105" i="47843"/>
  <c r="G104" i="47843"/>
  <c r="G103" i="47843"/>
  <c r="G102" i="47843"/>
  <c r="G101" i="47843"/>
  <c r="G100" i="47843"/>
  <c r="G99" i="47843"/>
  <c r="G98" i="47843"/>
  <c r="G97" i="47843"/>
  <c r="G96" i="47843"/>
  <c r="G95" i="47843"/>
  <c r="G94" i="47843"/>
  <c r="G93" i="47843"/>
  <c r="G92" i="47843"/>
  <c r="G91" i="47843"/>
  <c r="G90" i="47843"/>
  <c r="G89" i="47843"/>
  <c r="G88" i="47843"/>
  <c r="G87" i="47843"/>
  <c r="G86" i="47843"/>
  <c r="G85" i="47843"/>
  <c r="G84" i="47843"/>
  <c r="G83" i="47843"/>
  <c r="G82" i="47843"/>
  <c r="G81" i="47843"/>
  <c r="G80" i="47843"/>
  <c r="G79" i="47843"/>
  <c r="G78" i="47843"/>
  <c r="G77" i="47843"/>
  <c r="G76" i="47843"/>
  <c r="G75" i="47843"/>
  <c r="G74" i="47843"/>
  <c r="G73" i="47843"/>
  <c r="G72" i="47843"/>
  <c r="G71" i="47843"/>
  <c r="G70" i="47843"/>
  <c r="G69" i="47843"/>
  <c r="G68" i="47843"/>
  <c r="G67" i="47843"/>
  <c r="R95" i="47843"/>
  <c r="R94" i="47843"/>
  <c r="R93" i="47843"/>
  <c r="R92" i="47843"/>
  <c r="R91" i="47843"/>
  <c r="R90" i="47843"/>
  <c r="R89" i="47843"/>
  <c r="R88" i="47843"/>
  <c r="R87" i="47843"/>
  <c r="R87" i="47844" s="1"/>
  <c r="R87" i="47845" s="1"/>
  <c r="R87" i="47846" s="1"/>
  <c r="R87" i="47847" s="1"/>
  <c r="R86" i="47843"/>
  <c r="R86" i="47844" s="1"/>
  <c r="R86" i="47845" s="1"/>
  <c r="R86" i="47846" s="1"/>
  <c r="R86" i="47847" s="1"/>
  <c r="R85" i="47843"/>
  <c r="R84" i="47843"/>
  <c r="R83" i="47843"/>
  <c r="R82" i="47843"/>
  <c r="R81" i="47843"/>
  <c r="R80" i="47843"/>
  <c r="R79" i="47843"/>
  <c r="R78" i="47843"/>
  <c r="R77" i="47843"/>
  <c r="R76" i="47843"/>
  <c r="R75" i="47843"/>
  <c r="R74" i="47843"/>
  <c r="R73" i="47843"/>
  <c r="R72" i="47843"/>
  <c r="R71" i="47843"/>
  <c r="R70" i="47843"/>
  <c r="R69" i="47843"/>
  <c r="R69" i="47844" s="1"/>
  <c r="R69" i="47845" s="1"/>
  <c r="R69" i="47846" s="1"/>
  <c r="R69" i="47847" s="1"/>
  <c r="R68" i="47843"/>
  <c r="R67" i="47843"/>
  <c r="P95" i="47843"/>
  <c r="P95" i="47844" s="1"/>
  <c r="P95" i="47845" s="1"/>
  <c r="P95" i="47846" s="1"/>
  <c r="P95" i="47847" s="1"/>
  <c r="P94" i="47843"/>
  <c r="P94" i="47844" s="1"/>
  <c r="P94" i="47845" s="1"/>
  <c r="P94" i="47846" s="1"/>
  <c r="P94" i="47847" s="1"/>
  <c r="P93" i="47843"/>
  <c r="P93" i="47844" s="1"/>
  <c r="P93" i="47845" s="1"/>
  <c r="P93" i="47846" s="1"/>
  <c r="P93" i="47847" s="1"/>
  <c r="P92" i="47843"/>
  <c r="P92" i="47844" s="1"/>
  <c r="P92" i="47845" s="1"/>
  <c r="P92" i="47846" s="1"/>
  <c r="P92" i="47847" s="1"/>
  <c r="P91" i="47843"/>
  <c r="P90" i="47843"/>
  <c r="P89" i="47843"/>
  <c r="P88" i="47843"/>
  <c r="P88" i="47844" s="1"/>
  <c r="P88" i="47845" s="1"/>
  <c r="P88" i="47846" s="1"/>
  <c r="P88" i="47847" s="1"/>
  <c r="P87" i="47843"/>
  <c r="P86" i="47843"/>
  <c r="P85" i="47843"/>
  <c r="P84" i="47843"/>
  <c r="P83" i="47843"/>
  <c r="P82" i="47843"/>
  <c r="P81" i="47843"/>
  <c r="P81" i="47844" s="1"/>
  <c r="P81" i="47845" s="1"/>
  <c r="P81" i="47846" s="1"/>
  <c r="P81" i="47847" s="1"/>
  <c r="P80" i="47843"/>
  <c r="P80" i="47844" s="1"/>
  <c r="P80" i="47845" s="1"/>
  <c r="P80" i="47846" s="1"/>
  <c r="P80" i="47847" s="1"/>
  <c r="P79" i="47843"/>
  <c r="P78" i="47843"/>
  <c r="P77" i="47843"/>
  <c r="P76" i="47843"/>
  <c r="P76" i="47844" s="1"/>
  <c r="P76" i="47845" s="1"/>
  <c r="P76" i="47846" s="1"/>
  <c r="P76" i="47847" s="1"/>
  <c r="P75" i="47843"/>
  <c r="P74" i="47843"/>
  <c r="P73" i="47843"/>
  <c r="P72" i="47843"/>
  <c r="P71" i="47843"/>
  <c r="P71" i="47844" s="1"/>
  <c r="P71" i="47845" s="1"/>
  <c r="P71" i="47846" s="1"/>
  <c r="P71" i="47847" s="1"/>
  <c r="P70" i="47843"/>
  <c r="P70" i="47844" s="1"/>
  <c r="P70" i="47845" s="1"/>
  <c r="P70" i="47846" s="1"/>
  <c r="P70" i="47847" s="1"/>
  <c r="P69" i="47843"/>
  <c r="P68" i="47843"/>
  <c r="P67" i="47843"/>
  <c r="P67" i="47844" s="1"/>
  <c r="P67" i="47845" s="1"/>
  <c r="P67" i="47846" s="1"/>
  <c r="P67" i="47847" s="1"/>
  <c r="H108" i="47843"/>
  <c r="H108" i="47844" s="1"/>
  <c r="H108" i="47845" s="1"/>
  <c r="H108" i="47846" s="1"/>
  <c r="H108" i="47847" s="1"/>
  <c r="H107" i="47843"/>
  <c r="H106" i="47843"/>
  <c r="H106" i="47844" s="1"/>
  <c r="H106" i="47845" s="1"/>
  <c r="H106" i="47846" s="1"/>
  <c r="H106" i="47847" s="1"/>
  <c r="H105" i="47843"/>
  <c r="H104" i="47843"/>
  <c r="H103" i="47843"/>
  <c r="H102" i="47843"/>
  <c r="H101" i="47843"/>
  <c r="H100" i="47843"/>
  <c r="H100" i="47844" s="1"/>
  <c r="H100" i="47845" s="1"/>
  <c r="H100" i="47846" s="1"/>
  <c r="H100" i="47847" s="1"/>
  <c r="H99" i="47843"/>
  <c r="H98" i="47843"/>
  <c r="H98" i="47844" s="1"/>
  <c r="H98" i="47845" s="1"/>
  <c r="H98" i="47846" s="1"/>
  <c r="H98" i="47847" s="1"/>
  <c r="H97" i="47843"/>
  <c r="H96" i="47843"/>
  <c r="H96" i="47844" s="1"/>
  <c r="H96" i="47845" s="1"/>
  <c r="H96" i="47846" s="1"/>
  <c r="H96" i="47847" s="1"/>
  <c r="H95" i="47843"/>
  <c r="H94" i="47843"/>
  <c r="H93" i="47843"/>
  <c r="H92" i="47843"/>
  <c r="H92" i="47844" s="1"/>
  <c r="H92" i="47845" s="1"/>
  <c r="H92" i="47846" s="1"/>
  <c r="H92" i="47847" s="1"/>
  <c r="H91" i="47843"/>
  <c r="H90" i="47843"/>
  <c r="H90" i="47844" s="1"/>
  <c r="H90" i="47845" s="1"/>
  <c r="H90" i="47846" s="1"/>
  <c r="H90" i="47847" s="1"/>
  <c r="H89" i="47843"/>
  <c r="H88" i="47843"/>
  <c r="H88" i="47844" s="1"/>
  <c r="H88" i="47845" s="1"/>
  <c r="H88" i="47846" s="1"/>
  <c r="H88" i="47847" s="1"/>
  <c r="H87" i="47843"/>
  <c r="H87" i="47844" s="1"/>
  <c r="H87" i="47845" s="1"/>
  <c r="H87" i="47846" s="1"/>
  <c r="H87" i="47847" s="1"/>
  <c r="H86" i="47843"/>
  <c r="H85" i="47843"/>
  <c r="H84" i="47843"/>
  <c r="H83" i="47843"/>
  <c r="H83" i="47844" s="1"/>
  <c r="H83" i="47845" s="1"/>
  <c r="H83" i="47846" s="1"/>
  <c r="H83" i="47847" s="1"/>
  <c r="H82" i="47843"/>
  <c r="H81" i="47843"/>
  <c r="H81" i="47844" s="1"/>
  <c r="H81" i="47845" s="1"/>
  <c r="H81" i="47846" s="1"/>
  <c r="H81" i="47847" s="1"/>
  <c r="H80" i="47843"/>
  <c r="H79" i="47843"/>
  <c r="H78" i="47843"/>
  <c r="H78" i="47844" s="1"/>
  <c r="H78" i="47845" s="1"/>
  <c r="H78" i="47846" s="1"/>
  <c r="H78" i="47847" s="1"/>
  <c r="H77" i="47843"/>
  <c r="H76" i="47843"/>
  <c r="H75" i="47843"/>
  <c r="H75" i="47844" s="1"/>
  <c r="H75" i="47845" s="1"/>
  <c r="H75" i="47846" s="1"/>
  <c r="H75" i="47847" s="1"/>
  <c r="H74" i="47843"/>
  <c r="H73" i="47843"/>
  <c r="H72" i="47843"/>
  <c r="H72" i="47844" s="1"/>
  <c r="H72" i="47845" s="1"/>
  <c r="H72" i="47846" s="1"/>
  <c r="H72" i="47847" s="1"/>
  <c r="H71" i="47843"/>
  <c r="H71" i="47844" s="1"/>
  <c r="H71" i="47845" s="1"/>
  <c r="H71" i="47846" s="1"/>
  <c r="H71" i="47847" s="1"/>
  <c r="H70" i="47843"/>
  <c r="H70" i="47844" s="1"/>
  <c r="H70" i="47845" s="1"/>
  <c r="H70" i="47846" s="1"/>
  <c r="H70" i="47847" s="1"/>
  <c r="H69" i="47843"/>
  <c r="H69" i="47844" s="1"/>
  <c r="H69" i="47845" s="1"/>
  <c r="H69" i="47846" s="1"/>
  <c r="H69" i="47847" s="1"/>
  <c r="H68" i="47843"/>
  <c r="H68" i="47844" s="1"/>
  <c r="H68" i="47845" s="1"/>
  <c r="H68" i="47846" s="1"/>
  <c r="H68" i="47847" s="1"/>
  <c r="H67" i="47843"/>
  <c r="H67" i="47844" s="1"/>
  <c r="H67" i="47845" s="1"/>
  <c r="H67" i="47846" s="1"/>
  <c r="H67" i="47847" s="1"/>
  <c r="F108" i="47843"/>
  <c r="F107" i="47843"/>
  <c r="F107" i="47844" s="1"/>
  <c r="F107" i="47845" s="1"/>
  <c r="F107" i="47846" s="1"/>
  <c r="F107" i="47847" s="1"/>
  <c r="F106" i="47843"/>
  <c r="F105" i="47843"/>
  <c r="F104" i="47843"/>
  <c r="F103" i="47843"/>
  <c r="F103" i="47844" s="1"/>
  <c r="F103" i="47845" s="1"/>
  <c r="F103" i="47846" s="1"/>
  <c r="F103" i="47847" s="1"/>
  <c r="F102" i="47843"/>
  <c r="F101" i="47843"/>
  <c r="F100" i="47843"/>
  <c r="F99" i="47843"/>
  <c r="F98" i="47843"/>
  <c r="F97" i="47843"/>
  <c r="F97" i="47844" s="1"/>
  <c r="F97" i="47845" s="1"/>
  <c r="F97" i="47846" s="1"/>
  <c r="F97" i="47847" s="1"/>
  <c r="F96" i="47843"/>
  <c r="F95" i="47843"/>
  <c r="F94" i="47843"/>
  <c r="F94" i="47844" s="1"/>
  <c r="F94" i="47845" s="1"/>
  <c r="F94" i="47846" s="1"/>
  <c r="F94" i="47847" s="1"/>
  <c r="F93" i="47843"/>
  <c r="F92" i="47843"/>
  <c r="F91" i="47843"/>
  <c r="F90" i="47843"/>
  <c r="F89" i="47843"/>
  <c r="F88" i="47843"/>
  <c r="F87" i="47843"/>
  <c r="F86" i="47843"/>
  <c r="F85" i="47843"/>
  <c r="F84" i="47843"/>
  <c r="F83" i="47843"/>
  <c r="F82" i="47843"/>
  <c r="F81" i="47843"/>
  <c r="F80" i="47843"/>
  <c r="F80" i="47844" s="1"/>
  <c r="F80" i="47845" s="1"/>
  <c r="F80" i="47846" s="1"/>
  <c r="F80" i="47847" s="1"/>
  <c r="F79" i="47843"/>
  <c r="F78" i="47843"/>
  <c r="F77" i="47843"/>
  <c r="F76" i="47843"/>
  <c r="F76" i="47844" s="1"/>
  <c r="F76" i="47845" s="1"/>
  <c r="F76" i="47846" s="1"/>
  <c r="F76" i="47847" s="1"/>
  <c r="F75" i="47843"/>
  <c r="F74" i="47843"/>
  <c r="F73" i="47843"/>
  <c r="F72" i="47843"/>
  <c r="F71" i="47843"/>
  <c r="F70" i="47843"/>
  <c r="F69" i="47843"/>
  <c r="F68" i="47843"/>
  <c r="F67" i="47843"/>
  <c r="S50" i="47843"/>
  <c r="S49" i="47843"/>
  <c r="S48" i="47843"/>
  <c r="S47" i="47843"/>
  <c r="S46" i="47843"/>
  <c r="S45" i="47843"/>
  <c r="S44" i="47843"/>
  <c r="S43" i="47843"/>
  <c r="S42" i="47843"/>
  <c r="S41" i="47843"/>
  <c r="S40" i="47843"/>
  <c r="S39" i="47843"/>
  <c r="S38" i="47843"/>
  <c r="S37" i="47843"/>
  <c r="S36" i="47843"/>
  <c r="S35" i="47843"/>
  <c r="S34" i="47843"/>
  <c r="S33" i="47843"/>
  <c r="S32" i="47843"/>
  <c r="S31" i="47843"/>
  <c r="S30" i="47843"/>
  <c r="S29" i="47843"/>
  <c r="S28" i="47843"/>
  <c r="S27" i="47843"/>
  <c r="S26" i="47843"/>
  <c r="S25" i="47843"/>
  <c r="S24" i="47843"/>
  <c r="S23" i="47843"/>
  <c r="S22" i="47843"/>
  <c r="S21" i="47843"/>
  <c r="S20" i="47843"/>
  <c r="S19" i="47843"/>
  <c r="S18" i="47843"/>
  <c r="S17" i="47843"/>
  <c r="S16" i="47843"/>
  <c r="S15" i="47843"/>
  <c r="S14" i="47843"/>
  <c r="S13" i="47843"/>
  <c r="S12" i="47843"/>
  <c r="S11" i="47843"/>
  <c r="Q50" i="47843"/>
  <c r="Q49" i="47843"/>
  <c r="Q48" i="47843"/>
  <c r="Q47" i="47843"/>
  <c r="Q46" i="47843"/>
  <c r="Q45" i="47843"/>
  <c r="Q44" i="47843"/>
  <c r="Q43" i="47843"/>
  <c r="Q42" i="47843"/>
  <c r="Q41" i="47843"/>
  <c r="Q40" i="47843"/>
  <c r="Q39" i="47843"/>
  <c r="Q38" i="47843"/>
  <c r="Q37" i="47843"/>
  <c r="Q36" i="47843"/>
  <c r="Q35" i="47843"/>
  <c r="Q34" i="47843"/>
  <c r="Q33" i="47843"/>
  <c r="Q32" i="47843"/>
  <c r="Q31" i="47843"/>
  <c r="Q30" i="47843"/>
  <c r="Q29" i="47843"/>
  <c r="Q28" i="47843"/>
  <c r="Q27" i="47843"/>
  <c r="Q26" i="47843"/>
  <c r="Q25" i="47843"/>
  <c r="Q24" i="47843"/>
  <c r="Q23" i="47843"/>
  <c r="Q22" i="47843"/>
  <c r="Q21" i="47843"/>
  <c r="Q20" i="47843"/>
  <c r="Q19" i="47843"/>
  <c r="Q18" i="47843"/>
  <c r="Q17" i="47843"/>
  <c r="Q16" i="47843"/>
  <c r="Q15" i="47843"/>
  <c r="Q14" i="47843"/>
  <c r="Q13" i="47843"/>
  <c r="Q12" i="47843"/>
  <c r="Q11" i="47843"/>
  <c r="I36" i="47843"/>
  <c r="I35" i="47843"/>
  <c r="I34" i="47843"/>
  <c r="I33" i="47843"/>
  <c r="I32" i="47843"/>
  <c r="I31" i="47843"/>
  <c r="I30" i="47843"/>
  <c r="I29" i="47843"/>
  <c r="I28" i="47843"/>
  <c r="I27" i="47843"/>
  <c r="I26" i="47843"/>
  <c r="I25" i="47843"/>
  <c r="I24" i="47843"/>
  <c r="I23" i="47843"/>
  <c r="I22" i="47843"/>
  <c r="I21" i="47843"/>
  <c r="I20" i="47843"/>
  <c r="I19" i="47843"/>
  <c r="I18" i="47843"/>
  <c r="I17" i="47843"/>
  <c r="I16" i="47843"/>
  <c r="I15" i="47843"/>
  <c r="I14" i="47843"/>
  <c r="I13" i="47843"/>
  <c r="I12" i="47843"/>
  <c r="I11" i="47843"/>
  <c r="G36" i="47843"/>
  <c r="G35" i="47843"/>
  <c r="G34" i="47843"/>
  <c r="G33" i="47843"/>
  <c r="G32" i="47843"/>
  <c r="G31" i="47843"/>
  <c r="G30" i="47843"/>
  <c r="G29" i="47843"/>
  <c r="G28" i="47843"/>
  <c r="G27" i="47843"/>
  <c r="G26" i="47843"/>
  <c r="G25" i="47843"/>
  <c r="G24" i="47843"/>
  <c r="G23" i="47843"/>
  <c r="G22" i="47843"/>
  <c r="G21" i="47843"/>
  <c r="G20" i="47843"/>
  <c r="G19" i="47843"/>
  <c r="G18" i="47843"/>
  <c r="G17" i="47843"/>
  <c r="G16" i="47843"/>
  <c r="G15" i="47843"/>
  <c r="G14" i="47843"/>
  <c r="G13" i="47843"/>
  <c r="G12" i="47843"/>
  <c r="G11" i="47843"/>
  <c r="R50" i="47843"/>
  <c r="R50" i="47844" s="1"/>
  <c r="R50" i="47845" s="1"/>
  <c r="R50" i="47846" s="1"/>
  <c r="R50" i="47847" s="1"/>
  <c r="R49" i="47843"/>
  <c r="R48" i="47843"/>
  <c r="R47" i="47843"/>
  <c r="R46" i="47843"/>
  <c r="R46" i="47844" s="1"/>
  <c r="R46" i="47845" s="1"/>
  <c r="R46" i="47846" s="1"/>
  <c r="R46" i="47847" s="1"/>
  <c r="R45" i="47843"/>
  <c r="R44" i="47843"/>
  <c r="R43" i="47843"/>
  <c r="R43" i="47844" s="1"/>
  <c r="R43" i="47845" s="1"/>
  <c r="R43" i="47846" s="1"/>
  <c r="R43" i="47847" s="1"/>
  <c r="R42" i="47843"/>
  <c r="R42" i="47844" s="1"/>
  <c r="R42" i="47845" s="1"/>
  <c r="R42" i="47846" s="1"/>
  <c r="R42" i="47847" s="1"/>
  <c r="R41" i="47843"/>
  <c r="R40" i="47843"/>
  <c r="R39" i="47843"/>
  <c r="R39" i="47844" s="1"/>
  <c r="R39" i="47845" s="1"/>
  <c r="R39" i="47846" s="1"/>
  <c r="R39" i="47847" s="1"/>
  <c r="R38" i="47843"/>
  <c r="R38" i="47844" s="1"/>
  <c r="R38" i="47845" s="1"/>
  <c r="R38" i="47846" s="1"/>
  <c r="R38" i="47847" s="1"/>
  <c r="R37" i="47843"/>
  <c r="R37" i="47844" s="1"/>
  <c r="R37" i="47845" s="1"/>
  <c r="R37" i="47846" s="1"/>
  <c r="R37" i="47847" s="1"/>
  <c r="R36" i="47843"/>
  <c r="R36" i="47844" s="1"/>
  <c r="R36" i="47845" s="1"/>
  <c r="R36" i="47846" s="1"/>
  <c r="R36" i="47847" s="1"/>
  <c r="R35" i="47843"/>
  <c r="R34" i="47843"/>
  <c r="R34" i="47844" s="1"/>
  <c r="R34" i="47845" s="1"/>
  <c r="R34" i="47846" s="1"/>
  <c r="R34" i="47847" s="1"/>
  <c r="R33" i="47843"/>
  <c r="R32" i="47843"/>
  <c r="R32" i="47844" s="1"/>
  <c r="R32" i="47845" s="1"/>
  <c r="R32" i="47846" s="1"/>
  <c r="R32" i="47847" s="1"/>
  <c r="R31" i="47843"/>
  <c r="R31" i="47844" s="1"/>
  <c r="R31" i="47845" s="1"/>
  <c r="R31" i="47846" s="1"/>
  <c r="R31" i="47847" s="1"/>
  <c r="R30" i="47843"/>
  <c r="R30" i="47844" s="1"/>
  <c r="R30" i="47845" s="1"/>
  <c r="R30" i="47846" s="1"/>
  <c r="R30" i="47847" s="1"/>
  <c r="R29" i="47843"/>
  <c r="R29" i="47844" s="1"/>
  <c r="R29" i="47845" s="1"/>
  <c r="R29" i="47846" s="1"/>
  <c r="R29" i="47847" s="1"/>
  <c r="R28" i="47843"/>
  <c r="R28" i="47844" s="1"/>
  <c r="R28" i="47845" s="1"/>
  <c r="R28" i="47846" s="1"/>
  <c r="R28" i="47847" s="1"/>
  <c r="R27" i="47843"/>
  <c r="R27" i="47844" s="1"/>
  <c r="R27" i="47845" s="1"/>
  <c r="R27" i="47846" s="1"/>
  <c r="R27" i="47847" s="1"/>
  <c r="R26" i="47843"/>
  <c r="R26" i="47844" s="1"/>
  <c r="R26" i="47845" s="1"/>
  <c r="R26" i="47846" s="1"/>
  <c r="R26" i="47847" s="1"/>
  <c r="R25" i="47843"/>
  <c r="R24" i="47843"/>
  <c r="R23" i="47843"/>
  <c r="R23" i="47844" s="1"/>
  <c r="R23" i="47845" s="1"/>
  <c r="R23" i="47846" s="1"/>
  <c r="R23" i="47847" s="1"/>
  <c r="R22" i="47843"/>
  <c r="R22" i="47844" s="1"/>
  <c r="R22" i="47845" s="1"/>
  <c r="R22" i="47846" s="1"/>
  <c r="R22" i="47847" s="1"/>
  <c r="R21" i="47843"/>
  <c r="R21" i="47844" s="1"/>
  <c r="R21" i="47845" s="1"/>
  <c r="R21" i="47846" s="1"/>
  <c r="R21" i="47847" s="1"/>
  <c r="R20" i="47843"/>
  <c r="R20" i="47844" s="1"/>
  <c r="R20" i="47845" s="1"/>
  <c r="R20" i="47846" s="1"/>
  <c r="R20" i="47847" s="1"/>
  <c r="R19" i="47843"/>
  <c r="R18" i="47843"/>
  <c r="R18" i="47844" s="1"/>
  <c r="R18" i="47845" s="1"/>
  <c r="R18" i="47846" s="1"/>
  <c r="R18" i="47847" s="1"/>
  <c r="R17" i="47843"/>
  <c r="R17" i="47844" s="1"/>
  <c r="R17" i="47845" s="1"/>
  <c r="R17" i="47846" s="1"/>
  <c r="R17" i="47847" s="1"/>
  <c r="R16" i="47843"/>
  <c r="R16" i="47844" s="1"/>
  <c r="R16" i="47845" s="1"/>
  <c r="R16" i="47846" s="1"/>
  <c r="R16" i="47847" s="1"/>
  <c r="R15" i="47843"/>
  <c r="R15" i="47844" s="1"/>
  <c r="R15" i="47845" s="1"/>
  <c r="R15" i="47846" s="1"/>
  <c r="R15" i="47847" s="1"/>
  <c r="R14" i="47843"/>
  <c r="R14" i="47844" s="1"/>
  <c r="R14" i="47845" s="1"/>
  <c r="R14" i="47846" s="1"/>
  <c r="R14" i="47847" s="1"/>
  <c r="R13" i="47843"/>
  <c r="R13" i="47844" s="1"/>
  <c r="R13" i="47845" s="1"/>
  <c r="R13" i="47846" s="1"/>
  <c r="R13" i="47847" s="1"/>
  <c r="R12" i="47843"/>
  <c r="R12" i="47844" s="1"/>
  <c r="R12" i="47845" s="1"/>
  <c r="R12" i="47846" s="1"/>
  <c r="R12" i="47847" s="1"/>
  <c r="R11" i="47843"/>
  <c r="R11" i="47844" s="1"/>
  <c r="R11" i="47845" s="1"/>
  <c r="R11" i="47846" s="1"/>
  <c r="R11" i="47847" s="1"/>
  <c r="P50" i="47843"/>
  <c r="P49" i="47843"/>
  <c r="P48" i="47843"/>
  <c r="P47" i="47843"/>
  <c r="P46" i="47843"/>
  <c r="P45" i="47843"/>
  <c r="P44" i="47843"/>
  <c r="P43" i="47843"/>
  <c r="P42" i="47843"/>
  <c r="P41" i="47843"/>
  <c r="P40" i="47843"/>
  <c r="P39" i="47843"/>
  <c r="P38" i="47843"/>
  <c r="P37" i="47843"/>
  <c r="P36" i="47843"/>
  <c r="P35" i="47843"/>
  <c r="P34" i="47843"/>
  <c r="P33" i="47843"/>
  <c r="P32" i="47843"/>
  <c r="P31" i="47843"/>
  <c r="P30" i="47843"/>
  <c r="P29" i="47843"/>
  <c r="P28" i="47843"/>
  <c r="P27" i="47843"/>
  <c r="P26" i="47843"/>
  <c r="P25" i="47843"/>
  <c r="P24" i="47843"/>
  <c r="P23" i="47843"/>
  <c r="P22" i="47843"/>
  <c r="P21" i="47843"/>
  <c r="P20" i="47843"/>
  <c r="P19" i="47843"/>
  <c r="P18" i="47843"/>
  <c r="P17" i="47843"/>
  <c r="P16" i="47843"/>
  <c r="P15" i="47843"/>
  <c r="P14" i="47843"/>
  <c r="P13" i="47843"/>
  <c r="P12" i="47843"/>
  <c r="P11" i="47843"/>
  <c r="H36" i="47843"/>
  <c r="H36" i="47844" s="1"/>
  <c r="H36" i="47845" s="1"/>
  <c r="H36" i="47846" s="1"/>
  <c r="H36" i="47847" s="1"/>
  <c r="H35" i="47843"/>
  <c r="H35" i="47844" s="1"/>
  <c r="H35" i="47845" s="1"/>
  <c r="H35" i="47846" s="1"/>
  <c r="H35" i="47847" s="1"/>
  <c r="H34" i="47843"/>
  <c r="H34" i="47844" s="1"/>
  <c r="H34" i="47845" s="1"/>
  <c r="H34" i="47846" s="1"/>
  <c r="H34" i="47847" s="1"/>
  <c r="H33" i="47843"/>
  <c r="H33" i="47844" s="1"/>
  <c r="H33" i="47845" s="1"/>
  <c r="H33" i="47846" s="1"/>
  <c r="H33" i="47847" s="1"/>
  <c r="H32" i="47843"/>
  <c r="H32" i="47844" s="1"/>
  <c r="H32" i="47845" s="1"/>
  <c r="H32" i="47846" s="1"/>
  <c r="H32" i="47847" s="1"/>
  <c r="H31" i="47843"/>
  <c r="H31" i="47844" s="1"/>
  <c r="H31" i="47845" s="1"/>
  <c r="H31" i="47846" s="1"/>
  <c r="H31" i="47847" s="1"/>
  <c r="H30" i="47843"/>
  <c r="H30" i="47844" s="1"/>
  <c r="H30" i="47845" s="1"/>
  <c r="H30" i="47846" s="1"/>
  <c r="H30" i="47847" s="1"/>
  <c r="H29" i="47843"/>
  <c r="H29" i="47844" s="1"/>
  <c r="H29" i="47845" s="1"/>
  <c r="H29" i="47846" s="1"/>
  <c r="H29" i="47847" s="1"/>
  <c r="H28" i="47843"/>
  <c r="H28" i="47844" s="1"/>
  <c r="H28" i="47845" s="1"/>
  <c r="H28" i="47846" s="1"/>
  <c r="H28" i="47847" s="1"/>
  <c r="H27" i="47843"/>
  <c r="H27" i="47844" s="1"/>
  <c r="H27" i="47845" s="1"/>
  <c r="H27" i="47846" s="1"/>
  <c r="H27" i="47847" s="1"/>
  <c r="H26" i="47843"/>
  <c r="H26" i="47844" s="1"/>
  <c r="H26" i="47845" s="1"/>
  <c r="H26" i="47846" s="1"/>
  <c r="H26" i="47847" s="1"/>
  <c r="H25" i="47843"/>
  <c r="H25" i="47844" s="1"/>
  <c r="H25" i="47845" s="1"/>
  <c r="H25" i="47846" s="1"/>
  <c r="H25" i="47847" s="1"/>
  <c r="H24" i="47843"/>
  <c r="H23" i="47843"/>
  <c r="H23" i="47844" s="1"/>
  <c r="H23" i="47845" s="1"/>
  <c r="H23" i="47846" s="1"/>
  <c r="H23" i="47847" s="1"/>
  <c r="H22" i="47843"/>
  <c r="H22" i="47844" s="1"/>
  <c r="H22" i="47845" s="1"/>
  <c r="H22" i="47846" s="1"/>
  <c r="H22" i="47847" s="1"/>
  <c r="H21" i="47843"/>
  <c r="H21" i="47844" s="1"/>
  <c r="H21" i="47845" s="1"/>
  <c r="H21" i="47846" s="1"/>
  <c r="H21" i="47847" s="1"/>
  <c r="H20" i="47843"/>
  <c r="H20" i="47844" s="1"/>
  <c r="H20" i="47845" s="1"/>
  <c r="H20" i="47846" s="1"/>
  <c r="H20" i="47847" s="1"/>
  <c r="H19" i="47843"/>
  <c r="H19" i="47844" s="1"/>
  <c r="H19" i="47845" s="1"/>
  <c r="H19" i="47846" s="1"/>
  <c r="H19" i="47847" s="1"/>
  <c r="H18" i="47843"/>
  <c r="H18" i="47844" s="1"/>
  <c r="H18" i="47845" s="1"/>
  <c r="H18" i="47846" s="1"/>
  <c r="H18" i="47847" s="1"/>
  <c r="H17" i="47843"/>
  <c r="H17" i="47844" s="1"/>
  <c r="H17" i="47845" s="1"/>
  <c r="H17" i="47846" s="1"/>
  <c r="H17" i="47847" s="1"/>
  <c r="H16" i="47843"/>
  <c r="H16" i="47844" s="1"/>
  <c r="H16" i="47845" s="1"/>
  <c r="H16" i="47846" s="1"/>
  <c r="H16" i="47847" s="1"/>
  <c r="H15" i="47843"/>
  <c r="H15" i="47844" s="1"/>
  <c r="H15" i="47845" s="1"/>
  <c r="H15" i="47846" s="1"/>
  <c r="H15" i="47847" s="1"/>
  <c r="H14" i="47843"/>
  <c r="H14" i="47844" s="1"/>
  <c r="H14" i="47845" s="1"/>
  <c r="H14" i="47846" s="1"/>
  <c r="H14" i="47847" s="1"/>
  <c r="H13" i="47843"/>
  <c r="H13" i="47844" s="1"/>
  <c r="H13" i="47845" s="1"/>
  <c r="H13" i="47846" s="1"/>
  <c r="H13" i="47847" s="1"/>
  <c r="H12" i="47843"/>
  <c r="H12" i="47844" s="1"/>
  <c r="H12" i="47845" s="1"/>
  <c r="H12" i="47846" s="1"/>
  <c r="H12" i="47847" s="1"/>
  <c r="H11" i="47843"/>
  <c r="H11" i="47844" s="1"/>
  <c r="H11" i="47845" s="1"/>
  <c r="H11" i="47846" s="1"/>
  <c r="H11" i="47847" s="1"/>
  <c r="F36" i="47843"/>
  <c r="F35" i="47843"/>
  <c r="F34" i="47843"/>
  <c r="F33" i="47843"/>
  <c r="F32" i="47843"/>
  <c r="F31" i="47843"/>
  <c r="F30" i="47843"/>
  <c r="F29" i="47843"/>
  <c r="F28" i="47843"/>
  <c r="F27" i="47843"/>
  <c r="F26" i="47843"/>
  <c r="F25" i="47843"/>
  <c r="F24" i="47843"/>
  <c r="F23" i="47843"/>
  <c r="F22" i="47843"/>
  <c r="F21" i="47843"/>
  <c r="F20" i="47843"/>
  <c r="F19" i="47843"/>
  <c r="F18" i="47843"/>
  <c r="F17" i="47843"/>
  <c r="F16" i="47843"/>
  <c r="F15" i="47843"/>
  <c r="F14" i="47843"/>
  <c r="F13" i="47843"/>
  <c r="F12" i="47843"/>
  <c r="F11" i="47843"/>
  <c r="AA3" i="47843"/>
  <c r="AA1" i="47843"/>
  <c r="B1" i="47843"/>
  <c r="E375" i="47842"/>
  <c r="E374" i="47842"/>
  <c r="E373" i="47842"/>
  <c r="E370" i="47842"/>
  <c r="E369" i="47842"/>
  <c r="E368" i="47842"/>
  <c r="E367" i="47842"/>
  <c r="E366" i="47842"/>
  <c r="E365" i="47842"/>
  <c r="Q351" i="47842"/>
  <c r="Q350" i="47842"/>
  <c r="Q349" i="47842"/>
  <c r="Q348" i="47842"/>
  <c r="Q347" i="47842"/>
  <c r="Q346" i="47842"/>
  <c r="Q345" i="47842"/>
  <c r="G359" i="47842"/>
  <c r="G358" i="47842"/>
  <c r="G357" i="47842"/>
  <c r="G356" i="47842"/>
  <c r="G355" i="47842"/>
  <c r="G349" i="47842"/>
  <c r="G348" i="47842"/>
  <c r="G347" i="47842"/>
  <c r="G346" i="47842"/>
  <c r="G345" i="47842"/>
  <c r="S328" i="47842"/>
  <c r="S327" i="47842"/>
  <c r="S326" i="47842"/>
  <c r="S325" i="47842"/>
  <c r="S324" i="47842"/>
  <c r="S323" i="47842"/>
  <c r="S322" i="47842"/>
  <c r="S321" i="47842"/>
  <c r="S320" i="47842"/>
  <c r="S319" i="47842"/>
  <c r="S318" i="47842"/>
  <c r="S317" i="47842"/>
  <c r="S316" i="47842"/>
  <c r="S315" i="47842"/>
  <c r="Q328" i="47842"/>
  <c r="Q327" i="47842"/>
  <c r="Q326" i="47842"/>
  <c r="Q325" i="47842"/>
  <c r="Q324" i="47842"/>
  <c r="Q323" i="47842"/>
  <c r="Q322" i="47842"/>
  <c r="Q321" i="47842"/>
  <c r="Q320" i="47842"/>
  <c r="Q319" i="47842"/>
  <c r="Q318" i="47842"/>
  <c r="Q317" i="47842"/>
  <c r="Q316" i="47842"/>
  <c r="Q315" i="47842"/>
  <c r="G324" i="47842"/>
  <c r="G323" i="47842"/>
  <c r="G322" i="47842"/>
  <c r="G321" i="47842"/>
  <c r="G320" i="47842"/>
  <c r="G319" i="47842"/>
  <c r="G318" i="47842"/>
  <c r="G317" i="47842"/>
  <c r="G316" i="47842"/>
  <c r="G315" i="47842"/>
  <c r="K307" i="47842"/>
  <c r="K306" i="47842"/>
  <c r="K305" i="47842"/>
  <c r="K304" i="47842"/>
  <c r="K303" i="47842"/>
  <c r="K302" i="47842"/>
  <c r="K301" i="47842"/>
  <c r="K300" i="47842"/>
  <c r="K299" i="47842"/>
  <c r="K298" i="47842"/>
  <c r="K297" i="47842"/>
  <c r="K296" i="47842"/>
  <c r="I307" i="47842"/>
  <c r="I306" i="47842"/>
  <c r="I305" i="47842"/>
  <c r="I304" i="47842"/>
  <c r="I303" i="47842"/>
  <c r="I302" i="47842"/>
  <c r="I301" i="47842"/>
  <c r="I300" i="47842"/>
  <c r="I299" i="47842"/>
  <c r="I298" i="47842"/>
  <c r="I297" i="47842"/>
  <c r="I296" i="47842"/>
  <c r="G307" i="47842"/>
  <c r="G306" i="47842"/>
  <c r="G305" i="47842"/>
  <c r="G304" i="47842"/>
  <c r="G303" i="47842"/>
  <c r="G302" i="47842"/>
  <c r="G301" i="47842"/>
  <c r="G300" i="47842"/>
  <c r="G299" i="47842"/>
  <c r="G298" i="47842"/>
  <c r="G297" i="47842"/>
  <c r="G296" i="47842"/>
  <c r="R321" i="47842"/>
  <c r="R320" i="47842"/>
  <c r="R319" i="47842"/>
  <c r="R318" i="47842"/>
  <c r="P328" i="47842"/>
  <c r="P327" i="47842"/>
  <c r="P326" i="47842"/>
  <c r="P325" i="47842"/>
  <c r="P324" i="47842"/>
  <c r="P323" i="47842"/>
  <c r="P322" i="47842"/>
  <c r="P317" i="47842"/>
  <c r="P316" i="47842"/>
  <c r="P315" i="47842"/>
  <c r="J305" i="47842"/>
  <c r="J304" i="47842"/>
  <c r="J303" i="47842"/>
  <c r="J300" i="47842"/>
  <c r="J299" i="47842"/>
  <c r="J298" i="47842"/>
  <c r="J297" i="47842"/>
  <c r="J296" i="47842"/>
  <c r="H307" i="47842"/>
  <c r="H306" i="47842"/>
  <c r="H302" i="47842"/>
  <c r="H301" i="47842"/>
  <c r="H300" i="47842"/>
  <c r="H299" i="47842"/>
  <c r="H296" i="47842"/>
  <c r="F307" i="47842"/>
  <c r="F306" i="47842"/>
  <c r="F305" i="47842"/>
  <c r="F304" i="47842"/>
  <c r="F303" i="47842"/>
  <c r="F302" i="47842"/>
  <c r="F301" i="47842"/>
  <c r="F298" i="47842"/>
  <c r="F297" i="47842"/>
  <c r="AA277" i="47842"/>
  <c r="AA276" i="47842"/>
  <c r="AA275" i="47842"/>
  <c r="AA274" i="47842"/>
  <c r="AA273" i="47842"/>
  <c r="AA272" i="47842"/>
  <c r="AA271" i="47842"/>
  <c r="AA270" i="47842"/>
  <c r="AA269" i="47842"/>
  <c r="AA268" i="47842"/>
  <c r="AA267" i="47842"/>
  <c r="AA266" i="47842"/>
  <c r="AA265" i="47842"/>
  <c r="AA264" i="47842"/>
  <c r="AA263" i="47842"/>
  <c r="AA262" i="47842"/>
  <c r="AA261" i="47842"/>
  <c r="AA260" i="47842"/>
  <c r="AA259" i="47842"/>
  <c r="AA258" i="47842"/>
  <c r="AA257" i="47842"/>
  <c r="Y277" i="47842"/>
  <c r="Y276" i="47842"/>
  <c r="Y275" i="47842"/>
  <c r="Y274" i="47842"/>
  <c r="Y273" i="47842"/>
  <c r="Y272" i="47842"/>
  <c r="Y271" i="47842"/>
  <c r="Y270" i="47842"/>
  <c r="Y269" i="47842"/>
  <c r="Y268" i="47842"/>
  <c r="Y267" i="47842"/>
  <c r="Y266" i="47842"/>
  <c r="Y265" i="47842"/>
  <c r="Y264" i="47842"/>
  <c r="Y263" i="47842"/>
  <c r="Y262" i="47842"/>
  <c r="Y261" i="47842"/>
  <c r="Y260" i="47842"/>
  <c r="Y259" i="47842"/>
  <c r="Y258" i="47842"/>
  <c r="Y257" i="47842"/>
  <c r="W277" i="47842"/>
  <c r="W276" i="47842"/>
  <c r="W275" i="47842"/>
  <c r="W274" i="47842"/>
  <c r="W273" i="47842"/>
  <c r="W272" i="47842"/>
  <c r="W271" i="47842"/>
  <c r="W270" i="47842"/>
  <c r="W269" i="47842"/>
  <c r="W268" i="47842"/>
  <c r="W267" i="47842"/>
  <c r="W266" i="47842"/>
  <c r="W265" i="47842"/>
  <c r="W264" i="47842"/>
  <c r="W263" i="47842"/>
  <c r="W262" i="47842"/>
  <c r="W261" i="47842"/>
  <c r="W260" i="47842"/>
  <c r="W259" i="47842"/>
  <c r="W258" i="47842"/>
  <c r="W257" i="47842"/>
  <c r="U277" i="47842"/>
  <c r="U276" i="47842"/>
  <c r="U275" i="47842"/>
  <c r="U274" i="47842"/>
  <c r="U273" i="47842"/>
  <c r="U272" i="47842"/>
  <c r="U271" i="47842"/>
  <c r="U270" i="47842"/>
  <c r="U269" i="47842"/>
  <c r="U268" i="47842"/>
  <c r="U267" i="47842"/>
  <c r="U266" i="47842"/>
  <c r="U265" i="47842"/>
  <c r="U264" i="47842"/>
  <c r="U263" i="47842"/>
  <c r="U262" i="47842"/>
  <c r="U261" i="47842"/>
  <c r="U260" i="47842"/>
  <c r="U259" i="47842"/>
  <c r="U258" i="47842"/>
  <c r="U257" i="47842"/>
  <c r="M285" i="47842"/>
  <c r="M284" i="47842"/>
  <c r="M283" i="47842"/>
  <c r="M282" i="47842"/>
  <c r="M281" i="47842"/>
  <c r="M280" i="47842"/>
  <c r="M279" i="47842"/>
  <c r="M278" i="47842"/>
  <c r="M277" i="47842"/>
  <c r="M276" i="47842"/>
  <c r="M275" i="47842"/>
  <c r="M274" i="47842"/>
  <c r="M273" i="47842"/>
  <c r="M272" i="47842"/>
  <c r="M271" i="47842"/>
  <c r="M270" i="47842"/>
  <c r="M269" i="47842"/>
  <c r="M268" i="47842"/>
  <c r="M267" i="47842"/>
  <c r="M266" i="47842"/>
  <c r="M265" i="47842"/>
  <c r="M264" i="47842"/>
  <c r="M263" i="47842"/>
  <c r="M262" i="47842"/>
  <c r="M261" i="47842"/>
  <c r="M260" i="47842"/>
  <c r="M259" i="47842"/>
  <c r="M258" i="47842"/>
  <c r="M257" i="47842"/>
  <c r="K285" i="47842"/>
  <c r="K284" i="47842"/>
  <c r="K283" i="47842"/>
  <c r="K282" i="47842"/>
  <c r="K281" i="47842"/>
  <c r="K280" i="47842"/>
  <c r="K279" i="47842"/>
  <c r="K278" i="47842"/>
  <c r="K277" i="47842"/>
  <c r="K276" i="47842"/>
  <c r="K275" i="47842"/>
  <c r="K274" i="47842"/>
  <c r="K273" i="47842"/>
  <c r="K272" i="47842"/>
  <c r="K271" i="47842"/>
  <c r="K270" i="47842"/>
  <c r="K269" i="47842"/>
  <c r="K268" i="47842"/>
  <c r="K267" i="47842"/>
  <c r="K266" i="47842"/>
  <c r="K265" i="47842"/>
  <c r="K264" i="47842"/>
  <c r="K263" i="47842"/>
  <c r="K262" i="47842"/>
  <c r="K261" i="47842"/>
  <c r="K260" i="47842"/>
  <c r="K259" i="47842"/>
  <c r="K258" i="47842"/>
  <c r="K257" i="47842"/>
  <c r="I285" i="47842"/>
  <c r="I284" i="47842"/>
  <c r="I283" i="47842"/>
  <c r="I282" i="47842"/>
  <c r="I281" i="47842"/>
  <c r="I280" i="47842"/>
  <c r="I279" i="47842"/>
  <c r="I278" i="47842"/>
  <c r="I277" i="47842"/>
  <c r="I276" i="47842"/>
  <c r="I275" i="47842"/>
  <c r="I274" i="47842"/>
  <c r="I273" i="47842"/>
  <c r="I272" i="47842"/>
  <c r="I271" i="47842"/>
  <c r="I270" i="47842"/>
  <c r="I269" i="47842"/>
  <c r="I268" i="47842"/>
  <c r="I267" i="47842"/>
  <c r="I266" i="47842"/>
  <c r="I265" i="47842"/>
  <c r="I264" i="47842"/>
  <c r="I263" i="47842"/>
  <c r="I262" i="47842"/>
  <c r="I261" i="47842"/>
  <c r="I260" i="47842"/>
  <c r="I259" i="47842"/>
  <c r="I258" i="47842"/>
  <c r="I257" i="47842"/>
  <c r="G285" i="47842"/>
  <c r="G284" i="47842"/>
  <c r="G283" i="47842"/>
  <c r="G282" i="47842"/>
  <c r="G281" i="47842"/>
  <c r="G280" i="47842"/>
  <c r="G279" i="47842"/>
  <c r="G278" i="47842"/>
  <c r="G277" i="47842"/>
  <c r="G276" i="47842"/>
  <c r="G275" i="47842"/>
  <c r="G274" i="47842"/>
  <c r="G273" i="47842"/>
  <c r="G272" i="47842"/>
  <c r="G271" i="47842"/>
  <c r="G270" i="47842"/>
  <c r="G269" i="47842"/>
  <c r="G268" i="47842"/>
  <c r="G267" i="47842"/>
  <c r="G266" i="47842"/>
  <c r="G265" i="47842"/>
  <c r="G264" i="47842"/>
  <c r="G263" i="47842"/>
  <c r="G262" i="47842"/>
  <c r="G261" i="47842"/>
  <c r="G260" i="47842"/>
  <c r="G259" i="47842"/>
  <c r="G258" i="47842"/>
  <c r="G257" i="47842"/>
  <c r="Z277" i="47842"/>
  <c r="Z276" i="47842"/>
  <c r="Z275" i="47842"/>
  <c r="Z274" i="47842"/>
  <c r="Z273" i="47842"/>
  <c r="Z272" i="47842"/>
  <c r="Z271" i="47842"/>
  <c r="Z270" i="47842"/>
  <c r="Z269" i="47842"/>
  <c r="Z268" i="47842"/>
  <c r="Z267" i="47842"/>
  <c r="Z266" i="47842"/>
  <c r="Z265" i="47842"/>
  <c r="Z264" i="47842"/>
  <c r="Z263" i="47842"/>
  <c r="Z262" i="47842"/>
  <c r="Z261" i="47842"/>
  <c r="Z260" i="47842"/>
  <c r="Z259" i="47842"/>
  <c r="X274" i="47842"/>
  <c r="X273" i="47842"/>
  <c r="X272" i="47842"/>
  <c r="X271" i="47842"/>
  <c r="X270" i="47842"/>
  <c r="X269" i="47842"/>
  <c r="X268" i="47842"/>
  <c r="X266" i="47842"/>
  <c r="X265" i="47842"/>
  <c r="X264" i="47842"/>
  <c r="X263" i="47842"/>
  <c r="X258" i="47842"/>
  <c r="X257" i="47842"/>
  <c r="V277" i="47842"/>
  <c r="V276" i="47842"/>
  <c r="V275" i="47842"/>
  <c r="V274" i="47842"/>
  <c r="V271" i="47842"/>
  <c r="V268" i="47842"/>
  <c r="V267" i="47842"/>
  <c r="V266" i="47842"/>
  <c r="V265" i="47842"/>
  <c r="V263" i="47842"/>
  <c r="V262" i="47842"/>
  <c r="V261" i="47842"/>
  <c r="V260" i="47842"/>
  <c r="V259" i="47842"/>
  <c r="V258" i="47842"/>
  <c r="V257" i="47842"/>
  <c r="T277" i="47842"/>
  <c r="T276" i="47842"/>
  <c r="T275" i="47842"/>
  <c r="T273" i="47842"/>
  <c r="T272" i="47842"/>
  <c r="T270" i="47842"/>
  <c r="T269" i="47842"/>
  <c r="T267" i="47842"/>
  <c r="T264" i="47842"/>
  <c r="T262" i="47842"/>
  <c r="T261" i="47842"/>
  <c r="T260" i="47842"/>
  <c r="T259" i="47842"/>
  <c r="T258" i="47842"/>
  <c r="T257" i="47842"/>
  <c r="L285" i="47842"/>
  <c r="L284" i="47842"/>
  <c r="L283" i="47842"/>
  <c r="L282" i="47842"/>
  <c r="L281" i="47842"/>
  <c r="L280" i="47842"/>
  <c r="L279" i="47842"/>
  <c r="L278" i="47842"/>
  <c r="L277" i="47842"/>
  <c r="L276" i="47842"/>
  <c r="L275" i="47842"/>
  <c r="L274" i="47842"/>
  <c r="L273" i="47842"/>
  <c r="L272" i="47842"/>
  <c r="L271" i="47842"/>
  <c r="L270" i="47842"/>
  <c r="L269" i="47842"/>
  <c r="L268" i="47842"/>
  <c r="L267" i="47842"/>
  <c r="L266" i="47842"/>
  <c r="L265" i="47842"/>
  <c r="L264" i="47842"/>
  <c r="L263" i="47842"/>
  <c r="L262" i="47842"/>
  <c r="L261" i="47842"/>
  <c r="L260" i="47842"/>
  <c r="L259" i="47842"/>
  <c r="L258" i="47842"/>
  <c r="J285" i="47842"/>
  <c r="J283" i="47842"/>
  <c r="J280" i="47842"/>
  <c r="J277" i="47842"/>
  <c r="J276" i="47842"/>
  <c r="J275" i="47842"/>
  <c r="J273" i="47842"/>
  <c r="J272" i="47842"/>
  <c r="J271" i="47842"/>
  <c r="J270" i="47842"/>
  <c r="J268" i="47842"/>
  <c r="J267" i="47842"/>
  <c r="J266" i="47842"/>
  <c r="J265" i="47842"/>
  <c r="J264" i="47842"/>
  <c r="J263" i="47842"/>
  <c r="J262" i="47842"/>
  <c r="J261" i="47842"/>
  <c r="J260" i="47842"/>
  <c r="J259" i="47842"/>
  <c r="J258" i="47842"/>
  <c r="J257" i="47842"/>
  <c r="H285" i="47842"/>
  <c r="H284" i="47842"/>
  <c r="H283" i="47842"/>
  <c r="H282" i="47842"/>
  <c r="H281" i="47842"/>
  <c r="H280" i="47842"/>
  <c r="H279" i="47842"/>
  <c r="H278" i="47842"/>
  <c r="H277" i="47842"/>
  <c r="H276" i="47842"/>
  <c r="H274" i="47842"/>
  <c r="H273" i="47842"/>
  <c r="H270" i="47842"/>
  <c r="H269" i="47842"/>
  <c r="H268" i="47842"/>
  <c r="H267" i="47842"/>
  <c r="H266" i="47842"/>
  <c r="H265" i="47842"/>
  <c r="H264" i="47842"/>
  <c r="H263" i="47842"/>
  <c r="H262" i="47842"/>
  <c r="H261" i="47842"/>
  <c r="H258" i="47842"/>
  <c r="H257" i="47842"/>
  <c r="F284" i="47842"/>
  <c r="F282" i="47842"/>
  <c r="F281" i="47842"/>
  <c r="F279" i="47842"/>
  <c r="F278" i="47842"/>
  <c r="F274" i="47842"/>
  <c r="F272" i="47842"/>
  <c r="F271" i="47842"/>
  <c r="F269" i="47842"/>
  <c r="F260" i="47842"/>
  <c r="F259" i="47842"/>
  <c r="F257" i="47842"/>
  <c r="W242" i="47842"/>
  <c r="W241" i="47842"/>
  <c r="W240" i="47842"/>
  <c r="W239" i="47842"/>
  <c r="W238" i="47842"/>
  <c r="W237" i="47842"/>
  <c r="W236" i="47842"/>
  <c r="W235" i="47842"/>
  <c r="W234" i="47842"/>
  <c r="W233" i="47842"/>
  <c r="U242" i="47842"/>
  <c r="U241" i="47842"/>
  <c r="U240" i="47842"/>
  <c r="U239" i="47842"/>
  <c r="U238" i="47842"/>
  <c r="U237" i="47842"/>
  <c r="U236" i="47842"/>
  <c r="U235" i="47842"/>
  <c r="U234" i="47842"/>
  <c r="U233" i="47842"/>
  <c r="S242" i="47842"/>
  <c r="S241" i="47842"/>
  <c r="S240" i="47842"/>
  <c r="S239" i="47842"/>
  <c r="S238" i="47842"/>
  <c r="S237" i="47842"/>
  <c r="S236" i="47842"/>
  <c r="S235" i="47842"/>
  <c r="S234" i="47842"/>
  <c r="S233" i="47842"/>
  <c r="K249" i="47842"/>
  <c r="K248" i="47842"/>
  <c r="K247" i="47842"/>
  <c r="K246" i="47842"/>
  <c r="K245" i="47842"/>
  <c r="K244" i="47842"/>
  <c r="K243" i="47842"/>
  <c r="K242" i="47842"/>
  <c r="K241" i="47842"/>
  <c r="K240" i="47842"/>
  <c r="K239" i="47842"/>
  <c r="K238" i="47842"/>
  <c r="K237" i="47842"/>
  <c r="K236" i="47842"/>
  <c r="K235" i="47842"/>
  <c r="K234" i="47842"/>
  <c r="K233" i="47842"/>
  <c r="I249" i="47842"/>
  <c r="I248" i="47842"/>
  <c r="I247" i="47842"/>
  <c r="I246" i="47842"/>
  <c r="I245" i="47842"/>
  <c r="I244" i="47842"/>
  <c r="I243" i="47842"/>
  <c r="I242" i="47842"/>
  <c r="I241" i="47842"/>
  <c r="I240" i="47842"/>
  <c r="I239" i="47842"/>
  <c r="I238" i="47842"/>
  <c r="I237" i="47842"/>
  <c r="I236" i="47842"/>
  <c r="I235" i="47842"/>
  <c r="I234" i="47842"/>
  <c r="I233" i="47842"/>
  <c r="G249" i="47842"/>
  <c r="G248" i="47842"/>
  <c r="G247" i="47842"/>
  <c r="G246" i="47842"/>
  <c r="G245" i="47842"/>
  <c r="G244" i="47842"/>
  <c r="G243" i="47842"/>
  <c r="G242" i="47842"/>
  <c r="G241" i="47842"/>
  <c r="G240" i="47842"/>
  <c r="G239" i="47842"/>
  <c r="G238" i="47842"/>
  <c r="G237" i="47842"/>
  <c r="G236" i="47842"/>
  <c r="G235" i="47842"/>
  <c r="G234" i="47842"/>
  <c r="G233" i="47842"/>
  <c r="I224" i="47842"/>
  <c r="I223" i="47842"/>
  <c r="I222" i="47842"/>
  <c r="I221" i="47842"/>
  <c r="I220" i="47842"/>
  <c r="G224" i="47842"/>
  <c r="G223" i="47842"/>
  <c r="G222" i="47842"/>
  <c r="G221" i="47842"/>
  <c r="G220" i="47842"/>
  <c r="V242" i="47842"/>
  <c r="V241" i="47842"/>
  <c r="V240" i="47842"/>
  <c r="V239" i="47842"/>
  <c r="V237" i="47842"/>
  <c r="V236" i="47842"/>
  <c r="V235" i="47842"/>
  <c r="V234" i="47842"/>
  <c r="V233" i="47842"/>
  <c r="T241" i="47842"/>
  <c r="T238" i="47842"/>
  <c r="T237" i="47842"/>
  <c r="T236" i="47842"/>
  <c r="T235" i="47842"/>
  <c r="T234" i="47842"/>
  <c r="T233" i="47842"/>
  <c r="R242" i="47842"/>
  <c r="R238" i="47842"/>
  <c r="J249" i="47842"/>
  <c r="J248" i="47842"/>
  <c r="J247" i="47842"/>
  <c r="J246" i="47842"/>
  <c r="J245" i="47842"/>
  <c r="J244" i="47842"/>
  <c r="J243" i="47842"/>
  <c r="J242" i="47842"/>
  <c r="J240" i="47842"/>
  <c r="J239" i="47842"/>
  <c r="J238" i="47842"/>
  <c r="J237" i="47842"/>
  <c r="J236" i="47842"/>
  <c r="J234" i="47842"/>
  <c r="H249" i="47842"/>
  <c r="H248" i="47842"/>
  <c r="H246" i="47842"/>
  <c r="H245" i="47842"/>
  <c r="H243" i="47842"/>
  <c r="H241" i="47842"/>
  <c r="H239" i="47842"/>
  <c r="H238" i="47842"/>
  <c r="H237" i="47842"/>
  <c r="H236" i="47842"/>
  <c r="H235" i="47842"/>
  <c r="H234" i="47842"/>
  <c r="H233" i="47842"/>
  <c r="F240" i="47842"/>
  <c r="F235" i="47842"/>
  <c r="F233" i="47842"/>
  <c r="H221" i="47842"/>
  <c r="H220" i="47842"/>
  <c r="F224" i="47842"/>
  <c r="F223" i="47842"/>
  <c r="F222" i="47842"/>
  <c r="AA200" i="47842"/>
  <c r="AA199" i="47842"/>
  <c r="AA198" i="47842"/>
  <c r="AA197" i="47842"/>
  <c r="AA196" i="47842"/>
  <c r="AA195" i="47842"/>
  <c r="AA194" i="47842"/>
  <c r="AA193" i="47842"/>
  <c r="AA192" i="47842"/>
  <c r="AA191" i="47842"/>
  <c r="AA190" i="47842"/>
  <c r="AA189" i="47842"/>
  <c r="AA188" i="47842"/>
  <c r="AA187" i="47842"/>
  <c r="AA186" i="47842"/>
  <c r="AA185" i="47842"/>
  <c r="AA184" i="47842"/>
  <c r="AA183" i="47842"/>
  <c r="AA182" i="47842"/>
  <c r="AA181" i="47842"/>
  <c r="AA180" i="47842"/>
  <c r="AA179" i="47842"/>
  <c r="AA178" i="47842"/>
  <c r="AA177" i="47842"/>
  <c r="AA176" i="47842"/>
  <c r="AA175" i="47842"/>
  <c r="AA174" i="47842"/>
  <c r="AA173" i="47842"/>
  <c r="AA172" i="47842"/>
  <c r="AA171" i="47842"/>
  <c r="AA170" i="47842"/>
  <c r="AA169" i="47842"/>
  <c r="AA168" i="47842"/>
  <c r="Y200" i="47842"/>
  <c r="Y199" i="47842"/>
  <c r="Y198" i="47842"/>
  <c r="Y197" i="47842"/>
  <c r="Y196" i="47842"/>
  <c r="Y195" i="47842"/>
  <c r="Y194" i="47842"/>
  <c r="Y193" i="47842"/>
  <c r="Y192" i="47842"/>
  <c r="Y191" i="47842"/>
  <c r="Y190" i="47842"/>
  <c r="Y189" i="47842"/>
  <c r="Y188" i="47842"/>
  <c r="Y187" i="47842"/>
  <c r="Y186" i="47842"/>
  <c r="Y185" i="47842"/>
  <c r="Y184" i="47842"/>
  <c r="Y183" i="47842"/>
  <c r="Y182" i="47842"/>
  <c r="Y181" i="47842"/>
  <c r="Y180" i="47842"/>
  <c r="Y179" i="47842"/>
  <c r="Y178" i="47842"/>
  <c r="Y177" i="47842"/>
  <c r="Y176" i="47842"/>
  <c r="Y175" i="47842"/>
  <c r="Y174" i="47842"/>
  <c r="Y173" i="47842"/>
  <c r="Y172" i="47842"/>
  <c r="Y171" i="47842"/>
  <c r="Y170" i="47842"/>
  <c r="Y169" i="47842"/>
  <c r="Y168" i="47842"/>
  <c r="W200" i="47842"/>
  <c r="W199" i="47842"/>
  <c r="W198" i="47842"/>
  <c r="W197" i="47842"/>
  <c r="W196" i="47842"/>
  <c r="W195" i="47842"/>
  <c r="W194" i="47842"/>
  <c r="W193" i="47842"/>
  <c r="W192" i="47842"/>
  <c r="W191" i="47842"/>
  <c r="W190" i="47842"/>
  <c r="W189" i="47842"/>
  <c r="W188" i="47842"/>
  <c r="W187" i="47842"/>
  <c r="W186" i="47842"/>
  <c r="W185" i="47842"/>
  <c r="W184" i="47842"/>
  <c r="W183" i="47842"/>
  <c r="W182" i="47842"/>
  <c r="W181" i="47842"/>
  <c r="W180" i="47842"/>
  <c r="W179" i="47842"/>
  <c r="W178" i="47842"/>
  <c r="W177" i="47842"/>
  <c r="W176" i="47842"/>
  <c r="W175" i="47842"/>
  <c r="W174" i="47842"/>
  <c r="W173" i="47842"/>
  <c r="W172" i="47842"/>
  <c r="W171" i="47842"/>
  <c r="W170" i="47842"/>
  <c r="W169" i="47842"/>
  <c r="W168" i="47842"/>
  <c r="U200" i="47842"/>
  <c r="U199" i="47842"/>
  <c r="U198" i="47842"/>
  <c r="U197" i="47842"/>
  <c r="U196" i="47842"/>
  <c r="U195" i="47842"/>
  <c r="U194" i="47842"/>
  <c r="U193" i="47842"/>
  <c r="U192" i="47842"/>
  <c r="U191" i="47842"/>
  <c r="U190" i="47842"/>
  <c r="U189" i="47842"/>
  <c r="U188" i="47842"/>
  <c r="U187" i="47842"/>
  <c r="U186" i="47842"/>
  <c r="U185" i="47842"/>
  <c r="U184" i="47842"/>
  <c r="U183" i="47842"/>
  <c r="U182" i="47842"/>
  <c r="U181" i="47842"/>
  <c r="U180" i="47842"/>
  <c r="U179" i="47842"/>
  <c r="U178" i="47842"/>
  <c r="U177" i="47842"/>
  <c r="U176" i="47842"/>
  <c r="U175" i="47842"/>
  <c r="U174" i="47842"/>
  <c r="U173" i="47842"/>
  <c r="U172" i="47842"/>
  <c r="U171" i="47842"/>
  <c r="U170" i="47842"/>
  <c r="U169" i="47842"/>
  <c r="U168" i="47842"/>
  <c r="S200" i="47842"/>
  <c r="S199" i="47842"/>
  <c r="S198" i="47842"/>
  <c r="S197" i="47842"/>
  <c r="S196" i="47842"/>
  <c r="S195" i="47842"/>
  <c r="S194" i="47842"/>
  <c r="S193" i="47842"/>
  <c r="S192" i="47842"/>
  <c r="S191" i="47842"/>
  <c r="S190" i="47842"/>
  <c r="S189" i="47842"/>
  <c r="S188" i="47842"/>
  <c r="S187" i="47842"/>
  <c r="S186" i="47842"/>
  <c r="S185" i="47842"/>
  <c r="S184" i="47842"/>
  <c r="S183" i="47842"/>
  <c r="S182" i="47842"/>
  <c r="S181" i="47842"/>
  <c r="S180" i="47842"/>
  <c r="S179" i="47842"/>
  <c r="S178" i="47842"/>
  <c r="S177" i="47842"/>
  <c r="S176" i="47842"/>
  <c r="S175" i="47842"/>
  <c r="S174" i="47842"/>
  <c r="S173" i="47842"/>
  <c r="S172" i="47842"/>
  <c r="S171" i="47842"/>
  <c r="S170" i="47842"/>
  <c r="S169" i="47842"/>
  <c r="S168" i="47842"/>
  <c r="K206" i="47842"/>
  <c r="K205" i="47842"/>
  <c r="K204" i="47842"/>
  <c r="K203" i="47842"/>
  <c r="K202" i="47842"/>
  <c r="K201" i="47842"/>
  <c r="K200" i="47842"/>
  <c r="K199" i="47842"/>
  <c r="K198" i="47842"/>
  <c r="K197" i="47842"/>
  <c r="K196" i="47842"/>
  <c r="K195" i="47842"/>
  <c r="K194" i="47842"/>
  <c r="K193" i="47842"/>
  <c r="K192" i="47842"/>
  <c r="K191" i="47842"/>
  <c r="K190" i="47842"/>
  <c r="K189" i="47842"/>
  <c r="K188" i="47842"/>
  <c r="K187" i="47842"/>
  <c r="K186" i="47842"/>
  <c r="K185" i="47842"/>
  <c r="K184" i="47842"/>
  <c r="K183" i="47842"/>
  <c r="K182" i="47842"/>
  <c r="K181" i="47842"/>
  <c r="K180" i="47842"/>
  <c r="K179" i="47842"/>
  <c r="K178" i="47842"/>
  <c r="K177" i="47842"/>
  <c r="K176" i="47842"/>
  <c r="K175" i="47842"/>
  <c r="K174" i="47842"/>
  <c r="K173" i="47842"/>
  <c r="K172" i="47842"/>
  <c r="K171" i="47842"/>
  <c r="K170" i="47842"/>
  <c r="K169" i="47842"/>
  <c r="K168" i="47842"/>
  <c r="I206" i="47842"/>
  <c r="I205" i="47842"/>
  <c r="I204" i="47842"/>
  <c r="I203" i="47842"/>
  <c r="I202" i="47842"/>
  <c r="I201" i="47842"/>
  <c r="I200" i="47842"/>
  <c r="I199" i="47842"/>
  <c r="I198" i="47842"/>
  <c r="I197" i="47842"/>
  <c r="I196" i="47842"/>
  <c r="I195" i="47842"/>
  <c r="I194" i="47842"/>
  <c r="I193" i="47842"/>
  <c r="I192" i="47842"/>
  <c r="I191" i="47842"/>
  <c r="I190" i="47842"/>
  <c r="I189" i="47842"/>
  <c r="I188" i="47842"/>
  <c r="I187" i="47842"/>
  <c r="I186" i="47842"/>
  <c r="I185" i="47842"/>
  <c r="I184" i="47842"/>
  <c r="I183" i="47842"/>
  <c r="I182" i="47842"/>
  <c r="I181" i="47842"/>
  <c r="I180" i="47842"/>
  <c r="I179" i="47842"/>
  <c r="I178" i="47842"/>
  <c r="I177" i="47842"/>
  <c r="I176" i="47842"/>
  <c r="I175" i="47842"/>
  <c r="I174" i="47842"/>
  <c r="I173" i="47842"/>
  <c r="I172" i="47842"/>
  <c r="I171" i="47842"/>
  <c r="I170" i="47842"/>
  <c r="I169" i="47842"/>
  <c r="I168" i="47842"/>
  <c r="G206" i="47842"/>
  <c r="G205" i="47842"/>
  <c r="G204" i="47842"/>
  <c r="G203" i="47842"/>
  <c r="G202" i="47842"/>
  <c r="G201" i="47842"/>
  <c r="G200" i="47842"/>
  <c r="G199" i="47842"/>
  <c r="G198" i="47842"/>
  <c r="G197" i="47842"/>
  <c r="G196" i="47842"/>
  <c r="G195" i="47842"/>
  <c r="G194" i="47842"/>
  <c r="G193" i="47842"/>
  <c r="G192" i="47842"/>
  <c r="G191" i="47842"/>
  <c r="G190" i="47842"/>
  <c r="G189" i="47842"/>
  <c r="G188" i="47842"/>
  <c r="G187" i="47842"/>
  <c r="G186" i="47842"/>
  <c r="G185" i="47842"/>
  <c r="G184" i="47842"/>
  <c r="G183" i="47842"/>
  <c r="G182" i="47842"/>
  <c r="G181" i="47842"/>
  <c r="G180" i="47842"/>
  <c r="G179" i="47842"/>
  <c r="G178" i="47842"/>
  <c r="G177" i="47842"/>
  <c r="G176" i="47842"/>
  <c r="G175" i="47842"/>
  <c r="G174" i="47842"/>
  <c r="G173" i="47842"/>
  <c r="G172" i="47842"/>
  <c r="G171" i="47842"/>
  <c r="G170" i="47842"/>
  <c r="G169" i="47842"/>
  <c r="G168" i="47842"/>
  <c r="Z200" i="47842"/>
  <c r="Z199" i="47842"/>
  <c r="Z198" i="47842"/>
  <c r="Z197" i="47842"/>
  <c r="Z196" i="47842"/>
  <c r="Z195" i="47842"/>
  <c r="Z194" i="47842"/>
  <c r="Z193" i="47842"/>
  <c r="Z191" i="47842"/>
  <c r="Z190" i="47842"/>
  <c r="Z189" i="47842"/>
  <c r="Z188" i="47842"/>
  <c r="Z187" i="47842"/>
  <c r="Z186" i="47842"/>
  <c r="Z185" i="47842"/>
  <c r="Z184" i="47842"/>
  <c r="Z183" i="47842"/>
  <c r="Z182" i="47842"/>
  <c r="Z181" i="47842"/>
  <c r="Z180" i="47842"/>
  <c r="Z179" i="47842"/>
  <c r="Z178" i="47842"/>
  <c r="Z177" i="47842"/>
  <c r="Z176" i="47842"/>
  <c r="Z175" i="47842"/>
  <c r="Z174" i="47842"/>
  <c r="Z173" i="47842"/>
  <c r="Z172" i="47842"/>
  <c r="Z171" i="47842"/>
  <c r="Z170" i="47842"/>
  <c r="Z169" i="47842"/>
  <c r="Z168" i="47842"/>
  <c r="X200" i="47842"/>
  <c r="X199" i="47842"/>
  <c r="X198" i="47842"/>
  <c r="X197" i="47842"/>
  <c r="X196" i="47842"/>
  <c r="X195" i="47842"/>
  <c r="X194" i="47842"/>
  <c r="X193" i="47842"/>
  <c r="X192" i="47842"/>
  <c r="X190" i="47842"/>
  <c r="X189" i="47842"/>
  <c r="X188" i="47842"/>
  <c r="X187" i="47842"/>
  <c r="X186" i="47842"/>
  <c r="X185" i="47842"/>
  <c r="X184" i="47842"/>
  <c r="X183" i="47842"/>
  <c r="X182" i="47842"/>
  <c r="X181" i="47842"/>
  <c r="X180" i="47842"/>
  <c r="X179" i="47842"/>
  <c r="X178" i="47842"/>
  <c r="X177" i="47842"/>
  <c r="X176" i="47842"/>
  <c r="X175" i="47842"/>
  <c r="X174" i="47842"/>
  <c r="X173" i="47842"/>
  <c r="X172" i="47842"/>
  <c r="X171" i="47842"/>
  <c r="X170" i="47842"/>
  <c r="X169" i="47842"/>
  <c r="X168" i="47842"/>
  <c r="V193" i="47842"/>
  <c r="V192" i="47842"/>
  <c r="V191" i="47842"/>
  <c r="V182" i="47842"/>
  <c r="V170" i="47842"/>
  <c r="V169" i="47842"/>
  <c r="V168" i="47842"/>
  <c r="T200" i="47842"/>
  <c r="T199" i="47842"/>
  <c r="T198" i="47842"/>
  <c r="T197" i="47842"/>
  <c r="T196" i="47842"/>
  <c r="T195" i="47842"/>
  <c r="T194" i="47842"/>
  <c r="T192" i="47842"/>
  <c r="T191" i="47842"/>
  <c r="T190" i="47842"/>
  <c r="T189" i="47842"/>
  <c r="T188" i="47842"/>
  <c r="T187" i="47842"/>
  <c r="T186" i="47842"/>
  <c r="T185" i="47842"/>
  <c r="T184" i="47842"/>
  <c r="T181" i="47842"/>
  <c r="T180" i="47842"/>
  <c r="T179" i="47842"/>
  <c r="T178" i="47842"/>
  <c r="T177" i="47842"/>
  <c r="T176" i="47842"/>
  <c r="T175" i="47842"/>
  <c r="T174" i="47842"/>
  <c r="T173" i="47842"/>
  <c r="T169" i="47842"/>
  <c r="R200" i="47842"/>
  <c r="R199" i="47842"/>
  <c r="R198" i="47842"/>
  <c r="R197" i="47842"/>
  <c r="R196" i="47842"/>
  <c r="R194" i="47842"/>
  <c r="R192" i="47842"/>
  <c r="R191" i="47842"/>
  <c r="R190" i="47842"/>
  <c r="R189" i="47842"/>
  <c r="R188" i="47842"/>
  <c r="R187" i="47842"/>
  <c r="R186" i="47842"/>
  <c r="R185" i="47842"/>
  <c r="R181" i="47842"/>
  <c r="R180" i="47842"/>
  <c r="R179" i="47842"/>
  <c r="R178" i="47842"/>
  <c r="R177" i="47842"/>
  <c r="R176" i="47842"/>
  <c r="R174" i="47842"/>
  <c r="R173" i="47842"/>
  <c r="J192" i="47842"/>
  <c r="J191" i="47842"/>
  <c r="J190" i="47842"/>
  <c r="J175" i="47842"/>
  <c r="J171" i="47842"/>
  <c r="J169" i="47842"/>
  <c r="H206" i="47842"/>
  <c r="H205" i="47842"/>
  <c r="H204" i="47842"/>
  <c r="H203" i="47842"/>
  <c r="H202" i="47842"/>
  <c r="H201" i="47842"/>
  <c r="H200" i="47842"/>
  <c r="H199" i="47842"/>
  <c r="H198" i="47842"/>
  <c r="H197" i="47842"/>
  <c r="H196" i="47842"/>
  <c r="H195" i="47842"/>
  <c r="H194" i="47842"/>
  <c r="H193" i="47842"/>
  <c r="H192" i="47842"/>
  <c r="H190" i="47842"/>
  <c r="H189" i="47842"/>
  <c r="H188" i="47842"/>
  <c r="H187" i="47842"/>
  <c r="H186" i="47842"/>
  <c r="H185" i="47842"/>
  <c r="H184" i="47842"/>
  <c r="H183" i="47842"/>
  <c r="H182" i="47842"/>
  <c r="H181" i="47842"/>
  <c r="H180" i="47842"/>
  <c r="H179" i="47842"/>
  <c r="H178" i="47842"/>
  <c r="H177" i="47842"/>
  <c r="H176" i="47842"/>
  <c r="H175" i="47842"/>
  <c r="H174" i="47842"/>
  <c r="H173" i="47842"/>
  <c r="H172" i="47842"/>
  <c r="H171" i="47842"/>
  <c r="H170" i="47842"/>
  <c r="H169" i="47842"/>
  <c r="H168" i="47842"/>
  <c r="F206" i="47842"/>
  <c r="F205" i="47842"/>
  <c r="F203" i="47842"/>
  <c r="F202" i="47842"/>
  <c r="F201" i="47842"/>
  <c r="F200" i="47842"/>
  <c r="F199" i="47842"/>
  <c r="F198" i="47842"/>
  <c r="F195" i="47842"/>
  <c r="F188" i="47842"/>
  <c r="F187" i="47842"/>
  <c r="F184" i="47842"/>
  <c r="F183" i="47842"/>
  <c r="F182" i="47842"/>
  <c r="F181" i="47842"/>
  <c r="F179" i="47842"/>
  <c r="F178" i="47842"/>
  <c r="F176" i="47842"/>
  <c r="F173" i="47842"/>
  <c r="F172" i="47842"/>
  <c r="F170" i="47842"/>
  <c r="F168" i="47842"/>
  <c r="U153" i="47842"/>
  <c r="U152" i="47842"/>
  <c r="U151" i="47842"/>
  <c r="U150" i="47842"/>
  <c r="U149" i="47842"/>
  <c r="U148" i="47842"/>
  <c r="U147" i="47842"/>
  <c r="U146" i="47842"/>
  <c r="I157" i="47842"/>
  <c r="I156" i="47842"/>
  <c r="I155" i="47842"/>
  <c r="I154" i="47842"/>
  <c r="I153" i="47842"/>
  <c r="I152" i="47842"/>
  <c r="I151" i="47842"/>
  <c r="I150" i="47842"/>
  <c r="I149" i="47842"/>
  <c r="I148" i="47842"/>
  <c r="I147" i="47842"/>
  <c r="I146" i="47842"/>
  <c r="G157" i="47842"/>
  <c r="G156" i="47842"/>
  <c r="G155" i="47842"/>
  <c r="G154" i="47842"/>
  <c r="G153" i="47842"/>
  <c r="G152" i="47842"/>
  <c r="G151" i="47842"/>
  <c r="G150" i="47842"/>
  <c r="G149" i="47842"/>
  <c r="G148" i="47842"/>
  <c r="G147" i="47842"/>
  <c r="G146" i="47842"/>
  <c r="M137" i="47842"/>
  <c r="M136" i="47842"/>
  <c r="M135" i="47842"/>
  <c r="M134" i="47842"/>
  <c r="M133" i="47842"/>
  <c r="M132" i="47842"/>
  <c r="M131" i="47842"/>
  <c r="M130" i="47842"/>
  <c r="M129" i="47842"/>
  <c r="M128" i="47842"/>
  <c r="M127" i="47842"/>
  <c r="M126" i="47842"/>
  <c r="M125" i="47842"/>
  <c r="M124" i="47842"/>
  <c r="M123" i="47842"/>
  <c r="M122" i="47842"/>
  <c r="M121" i="47842"/>
  <c r="M120" i="47842"/>
  <c r="M119" i="47842"/>
  <c r="M118" i="47842"/>
  <c r="K137" i="47842"/>
  <c r="K136" i="47842"/>
  <c r="K135" i="47842"/>
  <c r="K134" i="47842"/>
  <c r="K133" i="47842"/>
  <c r="K132" i="47842"/>
  <c r="K131" i="47842"/>
  <c r="K130" i="47842"/>
  <c r="K129" i="47842"/>
  <c r="K128" i="47842"/>
  <c r="K127" i="47842"/>
  <c r="K126" i="47842"/>
  <c r="K125" i="47842"/>
  <c r="K124" i="47842"/>
  <c r="K123" i="47842"/>
  <c r="K122" i="47842"/>
  <c r="K121" i="47842"/>
  <c r="K120" i="47842"/>
  <c r="K119" i="47842"/>
  <c r="K118" i="47842"/>
  <c r="I137" i="47842"/>
  <c r="I136" i="47842"/>
  <c r="I135" i="47842"/>
  <c r="I134" i="47842"/>
  <c r="I133" i="47842"/>
  <c r="I132" i="47842"/>
  <c r="I131" i="47842"/>
  <c r="I130" i="47842"/>
  <c r="I129" i="47842"/>
  <c r="I128" i="47842"/>
  <c r="I127" i="47842"/>
  <c r="I126" i="47842"/>
  <c r="I125" i="47842"/>
  <c r="I124" i="47842"/>
  <c r="I123" i="47842"/>
  <c r="I122" i="47842"/>
  <c r="I121" i="47842"/>
  <c r="I120" i="47842"/>
  <c r="I119" i="47842"/>
  <c r="I118" i="47842"/>
  <c r="G137" i="47842"/>
  <c r="G136" i="47842"/>
  <c r="G135" i="47842"/>
  <c r="G134" i="47842"/>
  <c r="G133" i="47842"/>
  <c r="G132" i="47842"/>
  <c r="G131" i="47842"/>
  <c r="G130" i="47842"/>
  <c r="G129" i="47842"/>
  <c r="G128" i="47842"/>
  <c r="G127" i="47842"/>
  <c r="G126" i="47842"/>
  <c r="G125" i="47842"/>
  <c r="G124" i="47842"/>
  <c r="G123" i="47842"/>
  <c r="G122" i="47842"/>
  <c r="G121" i="47842"/>
  <c r="G120" i="47842"/>
  <c r="G119" i="47842"/>
  <c r="G118" i="47842"/>
  <c r="H157" i="47842"/>
  <c r="H156" i="47842"/>
  <c r="H155" i="47842"/>
  <c r="H154" i="47842"/>
  <c r="H153" i="47842"/>
  <c r="H152" i="47842"/>
  <c r="H151" i="47842"/>
  <c r="H149" i="47842"/>
  <c r="H148" i="47842"/>
  <c r="H146" i="47842"/>
  <c r="F150" i="47842"/>
  <c r="F147" i="47842"/>
  <c r="L137" i="47842"/>
  <c r="L136" i="47842"/>
  <c r="L135" i="47842"/>
  <c r="L134" i="47842"/>
  <c r="L133" i="47842"/>
  <c r="L132" i="47842"/>
  <c r="L131" i="47842"/>
  <c r="L130" i="47842"/>
  <c r="L129" i="47842"/>
  <c r="L128" i="47842"/>
  <c r="L127" i="47842"/>
  <c r="L126" i="47842"/>
  <c r="L125" i="47842"/>
  <c r="L124" i="47842"/>
  <c r="L123" i="47842"/>
  <c r="L122" i="47842"/>
  <c r="L119" i="47842"/>
  <c r="L118" i="47842"/>
  <c r="J137" i="47842"/>
  <c r="J136" i="47842"/>
  <c r="J135" i="47842"/>
  <c r="J134" i="47842"/>
  <c r="J133" i="47842"/>
  <c r="J132" i="47842"/>
  <c r="J131" i="47842"/>
  <c r="J130" i="47842"/>
  <c r="J129" i="47842"/>
  <c r="J128" i="47842"/>
  <c r="J126" i="47842"/>
  <c r="J125" i="47842"/>
  <c r="J124" i="47842"/>
  <c r="J123" i="47842"/>
  <c r="J122" i="47842"/>
  <c r="J121" i="47842"/>
  <c r="J120" i="47842"/>
  <c r="J119" i="47842"/>
  <c r="J118" i="47842"/>
  <c r="H129" i="47842"/>
  <c r="H127" i="47842"/>
  <c r="H126" i="47842"/>
  <c r="H121" i="47842"/>
  <c r="H120" i="47842"/>
  <c r="F137" i="47842"/>
  <c r="F136" i="47842"/>
  <c r="F135" i="47842"/>
  <c r="F134" i="47842"/>
  <c r="F133" i="47842"/>
  <c r="F132" i="47842"/>
  <c r="F131" i="47842"/>
  <c r="F130" i="47842"/>
  <c r="F128" i="47842"/>
  <c r="F127" i="47842"/>
  <c r="F125" i="47842"/>
  <c r="F124" i="47842"/>
  <c r="F123" i="47842"/>
  <c r="F122" i="47842"/>
  <c r="F121" i="47842"/>
  <c r="F120" i="47842"/>
  <c r="F119" i="47842"/>
  <c r="F118" i="47842"/>
  <c r="S95" i="47842"/>
  <c r="S94" i="47842"/>
  <c r="S93" i="47842"/>
  <c r="S92" i="47842"/>
  <c r="S91" i="47842"/>
  <c r="S90" i="47842"/>
  <c r="S89" i="47842"/>
  <c r="S88" i="47842"/>
  <c r="S87" i="47842"/>
  <c r="S86" i="47842"/>
  <c r="S85" i="47842"/>
  <c r="S84" i="47842"/>
  <c r="S83" i="47842"/>
  <c r="S82" i="47842"/>
  <c r="S81" i="47842"/>
  <c r="S80" i="47842"/>
  <c r="S79" i="47842"/>
  <c r="S78" i="47842"/>
  <c r="S77" i="47842"/>
  <c r="S76" i="47842"/>
  <c r="S75" i="47842"/>
  <c r="S74" i="47842"/>
  <c r="S73" i="47842"/>
  <c r="S72" i="47842"/>
  <c r="S71" i="47842"/>
  <c r="S70" i="47842"/>
  <c r="S69" i="47842"/>
  <c r="S68" i="47842"/>
  <c r="S67" i="47842"/>
  <c r="Q95" i="47842"/>
  <c r="Q94" i="47842"/>
  <c r="Q93" i="47842"/>
  <c r="Q92" i="47842"/>
  <c r="Q91" i="47842"/>
  <c r="Q90" i="47842"/>
  <c r="Q89" i="47842"/>
  <c r="Q88" i="47842"/>
  <c r="Q87" i="47842"/>
  <c r="Q86" i="47842"/>
  <c r="Q85" i="47842"/>
  <c r="Q84" i="47842"/>
  <c r="Q83" i="47842"/>
  <c r="Q82" i="47842"/>
  <c r="Q81" i="47842"/>
  <c r="Q80" i="47842"/>
  <c r="Q79" i="47842"/>
  <c r="Q78" i="47842"/>
  <c r="Q77" i="47842"/>
  <c r="Q76" i="47842"/>
  <c r="Q75" i="47842"/>
  <c r="Q74" i="47842"/>
  <c r="Q73" i="47842"/>
  <c r="Q72" i="47842"/>
  <c r="Q71" i="47842"/>
  <c r="Q70" i="47842"/>
  <c r="Q69" i="47842"/>
  <c r="Q68" i="47842"/>
  <c r="Q67" i="47842"/>
  <c r="I108" i="47842"/>
  <c r="I107" i="47842"/>
  <c r="I106" i="47842"/>
  <c r="I105" i="47842"/>
  <c r="I104" i="47842"/>
  <c r="I103" i="47842"/>
  <c r="I102" i="47842"/>
  <c r="I101" i="47842"/>
  <c r="I100" i="47842"/>
  <c r="I99" i="47842"/>
  <c r="I98" i="47842"/>
  <c r="I97" i="47842"/>
  <c r="I96" i="47842"/>
  <c r="I95" i="47842"/>
  <c r="I94" i="47842"/>
  <c r="I93" i="47842"/>
  <c r="I92" i="47842"/>
  <c r="I91" i="47842"/>
  <c r="I90" i="47842"/>
  <c r="I89" i="47842"/>
  <c r="I88" i="47842"/>
  <c r="I87" i="47842"/>
  <c r="I86" i="47842"/>
  <c r="I85" i="47842"/>
  <c r="I84" i="47842"/>
  <c r="I83" i="47842"/>
  <c r="I82" i="47842"/>
  <c r="I81" i="47842"/>
  <c r="I80" i="47842"/>
  <c r="I79" i="47842"/>
  <c r="I78" i="47842"/>
  <c r="I77" i="47842"/>
  <c r="I76" i="47842"/>
  <c r="I75" i="47842"/>
  <c r="I74" i="47842"/>
  <c r="I73" i="47842"/>
  <c r="I72" i="47842"/>
  <c r="I71" i="47842"/>
  <c r="I70" i="47842"/>
  <c r="I69" i="47842"/>
  <c r="I68" i="47842"/>
  <c r="I67" i="47842"/>
  <c r="G108" i="47842"/>
  <c r="G107" i="47842"/>
  <c r="G106" i="47842"/>
  <c r="G105" i="47842"/>
  <c r="G104" i="47842"/>
  <c r="G103" i="47842"/>
  <c r="G102" i="47842"/>
  <c r="G101" i="47842"/>
  <c r="G100" i="47842"/>
  <c r="G99" i="47842"/>
  <c r="G98" i="47842"/>
  <c r="G97" i="47842"/>
  <c r="G96" i="47842"/>
  <c r="G95" i="47842"/>
  <c r="G94" i="47842"/>
  <c r="G93" i="47842"/>
  <c r="G92" i="47842"/>
  <c r="G91" i="47842"/>
  <c r="G90" i="47842"/>
  <c r="G89" i="47842"/>
  <c r="G88" i="47842"/>
  <c r="G87" i="47842"/>
  <c r="G86" i="47842"/>
  <c r="G85" i="47842"/>
  <c r="G84" i="47842"/>
  <c r="G83" i="47842"/>
  <c r="G82" i="47842"/>
  <c r="G81" i="47842"/>
  <c r="G80" i="47842"/>
  <c r="G79" i="47842"/>
  <c r="G78" i="47842"/>
  <c r="G77" i="47842"/>
  <c r="G76" i="47842"/>
  <c r="G75" i="47842"/>
  <c r="G74" i="47842"/>
  <c r="G73" i="47842"/>
  <c r="G72" i="47842"/>
  <c r="G71" i="47842"/>
  <c r="G70" i="47842"/>
  <c r="G69" i="47842"/>
  <c r="G68" i="47842"/>
  <c r="G67" i="47842"/>
  <c r="R87" i="47842"/>
  <c r="R86" i="47842"/>
  <c r="R69" i="47842"/>
  <c r="P95" i="47842"/>
  <c r="P94" i="47842"/>
  <c r="P93" i="47842"/>
  <c r="P92" i="47842"/>
  <c r="P88" i="47842"/>
  <c r="P81" i="47842"/>
  <c r="P80" i="47842"/>
  <c r="P76" i="47842"/>
  <c r="P71" i="47842"/>
  <c r="P70" i="47842"/>
  <c r="P67" i="47842"/>
  <c r="H108" i="47842"/>
  <c r="H106" i="47842"/>
  <c r="H100" i="47842"/>
  <c r="H98" i="47842"/>
  <c r="H96" i="47842"/>
  <c r="H92" i="47842"/>
  <c r="H90" i="47842"/>
  <c r="H88" i="47842"/>
  <c r="H87" i="47842"/>
  <c r="H83" i="47842"/>
  <c r="H81" i="47842"/>
  <c r="H78" i="47842"/>
  <c r="H75" i="47842"/>
  <c r="H72" i="47842"/>
  <c r="H71" i="47842"/>
  <c r="H70" i="47842"/>
  <c r="H69" i="47842"/>
  <c r="H68" i="47842"/>
  <c r="H67" i="47842"/>
  <c r="F107" i="47842"/>
  <c r="F103" i="47842"/>
  <c r="F97" i="47842"/>
  <c r="F94" i="47842"/>
  <c r="F80" i="47842"/>
  <c r="F76" i="47842"/>
  <c r="S50" i="47842"/>
  <c r="S49" i="47842"/>
  <c r="S48" i="47842"/>
  <c r="S47" i="47842"/>
  <c r="S46" i="47842"/>
  <c r="S45" i="47842"/>
  <c r="S44" i="47842"/>
  <c r="S43" i="47842"/>
  <c r="S42" i="47842"/>
  <c r="S41" i="47842"/>
  <c r="S40" i="47842"/>
  <c r="S39" i="47842"/>
  <c r="S38" i="47842"/>
  <c r="S37" i="47842"/>
  <c r="S36" i="47842"/>
  <c r="S35" i="47842"/>
  <c r="S34" i="47842"/>
  <c r="S33" i="47842"/>
  <c r="S32" i="47842"/>
  <c r="S31" i="47842"/>
  <c r="S30" i="47842"/>
  <c r="S29" i="47842"/>
  <c r="S28" i="47842"/>
  <c r="S27" i="47842"/>
  <c r="S26" i="47842"/>
  <c r="S25" i="47842"/>
  <c r="S24" i="47842"/>
  <c r="S23" i="47842"/>
  <c r="S22" i="47842"/>
  <c r="S21" i="47842"/>
  <c r="S20" i="47842"/>
  <c r="S19" i="47842"/>
  <c r="S18" i="47842"/>
  <c r="S17" i="47842"/>
  <c r="S16" i="47842"/>
  <c r="S15" i="47842"/>
  <c r="S14" i="47842"/>
  <c r="S13" i="47842"/>
  <c r="S12" i="47842"/>
  <c r="S11" i="47842"/>
  <c r="Q50" i="47842"/>
  <c r="Q49" i="47842"/>
  <c r="Q48" i="47842"/>
  <c r="Q47" i="47842"/>
  <c r="Q46" i="47842"/>
  <c r="Q45" i="47842"/>
  <c r="Q44" i="47842"/>
  <c r="Q43" i="47842"/>
  <c r="Q42" i="47842"/>
  <c r="Q41" i="47842"/>
  <c r="Q40" i="47842"/>
  <c r="Q39" i="47842"/>
  <c r="Q38" i="47842"/>
  <c r="Q37" i="47842"/>
  <c r="Q36" i="47842"/>
  <c r="Q35" i="47842"/>
  <c r="Q34" i="47842"/>
  <c r="Q33" i="47842"/>
  <c r="Q32" i="47842"/>
  <c r="Q31" i="47842"/>
  <c r="Q30" i="47842"/>
  <c r="Q29" i="47842"/>
  <c r="Q28" i="47842"/>
  <c r="Q27" i="47842"/>
  <c r="Q26" i="47842"/>
  <c r="Q25" i="47842"/>
  <c r="Q24" i="47842"/>
  <c r="Q23" i="47842"/>
  <c r="Q22" i="47842"/>
  <c r="Q21" i="47842"/>
  <c r="Q20" i="47842"/>
  <c r="Q19" i="47842"/>
  <c r="Q18" i="47842"/>
  <c r="Q17" i="47842"/>
  <c r="Q16" i="47842"/>
  <c r="Q15" i="47842"/>
  <c r="Q14" i="47842"/>
  <c r="Q13" i="47842"/>
  <c r="Q12" i="47842"/>
  <c r="Q11" i="47842"/>
  <c r="I36" i="47842"/>
  <c r="I35" i="47842"/>
  <c r="I34" i="47842"/>
  <c r="I33" i="47842"/>
  <c r="I32" i="47842"/>
  <c r="I31" i="47842"/>
  <c r="I30" i="47842"/>
  <c r="I29" i="47842"/>
  <c r="I28" i="47842"/>
  <c r="I27" i="47842"/>
  <c r="I26" i="47842"/>
  <c r="I25" i="47842"/>
  <c r="I24" i="47842"/>
  <c r="I23" i="47842"/>
  <c r="I22" i="47842"/>
  <c r="I21" i="47842"/>
  <c r="I20" i="47842"/>
  <c r="I19" i="47842"/>
  <c r="I18" i="47842"/>
  <c r="I17" i="47842"/>
  <c r="I16" i="47842"/>
  <c r="I15" i="47842"/>
  <c r="I14" i="47842"/>
  <c r="I13" i="47842"/>
  <c r="I12" i="47842"/>
  <c r="I11" i="47842"/>
  <c r="G36" i="47842"/>
  <c r="G35" i="47842"/>
  <c r="G34" i="47842"/>
  <c r="G33" i="47842"/>
  <c r="G32" i="47842"/>
  <c r="G31" i="47842"/>
  <c r="G30" i="47842"/>
  <c r="G29" i="47842"/>
  <c r="G28" i="47842"/>
  <c r="G27" i="47842"/>
  <c r="G26" i="47842"/>
  <c r="G25" i="47842"/>
  <c r="G24" i="47842"/>
  <c r="G23" i="47842"/>
  <c r="G22" i="47842"/>
  <c r="G21" i="47842"/>
  <c r="G20" i="47842"/>
  <c r="G19" i="47842"/>
  <c r="G18" i="47842"/>
  <c r="G17" i="47842"/>
  <c r="G16" i="47842"/>
  <c r="G15" i="47842"/>
  <c r="G14" i="47842"/>
  <c r="G13" i="47842"/>
  <c r="G12" i="47842"/>
  <c r="G11" i="47842"/>
  <c r="R50" i="47842"/>
  <c r="R46" i="47842"/>
  <c r="R43" i="47842"/>
  <c r="R42" i="47842"/>
  <c r="R39" i="47842"/>
  <c r="R38" i="47842"/>
  <c r="R37" i="47842"/>
  <c r="R36" i="47842"/>
  <c r="R34" i="47842"/>
  <c r="R32" i="47842"/>
  <c r="R31" i="47842"/>
  <c r="R30" i="47842"/>
  <c r="R29" i="47842"/>
  <c r="R28" i="47842"/>
  <c r="R27" i="47842"/>
  <c r="R26" i="47842"/>
  <c r="R23" i="47842"/>
  <c r="R22" i="47842"/>
  <c r="R21" i="47842"/>
  <c r="R20" i="47842"/>
  <c r="R18" i="47842"/>
  <c r="R17" i="47842"/>
  <c r="R16" i="47842"/>
  <c r="R15" i="47842"/>
  <c r="R14" i="47842"/>
  <c r="R13" i="47842"/>
  <c r="R12" i="47842"/>
  <c r="R11" i="47842"/>
  <c r="H36" i="47842"/>
  <c r="H35" i="47842"/>
  <c r="H34" i="47842"/>
  <c r="H33" i="47842"/>
  <c r="H32" i="47842"/>
  <c r="H31" i="47842"/>
  <c r="H30" i="47842"/>
  <c r="H29" i="47842"/>
  <c r="H28" i="47842"/>
  <c r="H27" i="47842"/>
  <c r="H26" i="47842"/>
  <c r="H25" i="47842"/>
  <c r="H23" i="47842"/>
  <c r="H22" i="47842"/>
  <c r="H21" i="47842"/>
  <c r="H20" i="47842"/>
  <c r="H19" i="47842"/>
  <c r="H18" i="47842"/>
  <c r="H17" i="47842"/>
  <c r="H16" i="47842"/>
  <c r="H15" i="47842"/>
  <c r="H14" i="47842"/>
  <c r="H13" i="47842"/>
  <c r="H12" i="47842"/>
  <c r="H11" i="47842"/>
  <c r="AA3" i="47842"/>
  <c r="AA1" i="47842"/>
  <c r="B1" i="47842"/>
  <c r="Q351" i="47841"/>
  <c r="Q350" i="47841"/>
  <c r="Q349" i="47841"/>
  <c r="Q348" i="47841"/>
  <c r="Q347" i="47841"/>
  <c r="Q346" i="47841"/>
  <c r="Q345" i="47841"/>
  <c r="G359" i="47841"/>
  <c r="G358" i="47841"/>
  <c r="G357" i="47841"/>
  <c r="G356" i="47841"/>
  <c r="G355" i="47841"/>
  <c r="G349" i="47841"/>
  <c r="G348" i="47841"/>
  <c r="G347" i="47841"/>
  <c r="G346" i="47841"/>
  <c r="G345" i="47841"/>
  <c r="E375" i="47841"/>
  <c r="E374" i="47841"/>
  <c r="E373" i="47841"/>
  <c r="E370" i="47841"/>
  <c r="E369" i="47841"/>
  <c r="E368" i="47841"/>
  <c r="E367" i="47841"/>
  <c r="E366" i="47841"/>
  <c r="E365" i="47841"/>
  <c r="S328" i="47841"/>
  <c r="S327" i="47841"/>
  <c r="S326" i="47841"/>
  <c r="S325" i="47841"/>
  <c r="S324" i="47841"/>
  <c r="S323" i="47841"/>
  <c r="S322" i="47841"/>
  <c r="S321" i="47841"/>
  <c r="S320" i="47841"/>
  <c r="S319" i="47841"/>
  <c r="S318" i="47841"/>
  <c r="S317" i="47841"/>
  <c r="S316" i="47841"/>
  <c r="S315" i="47841"/>
  <c r="Q328" i="47841"/>
  <c r="Q327" i="47841"/>
  <c r="Q326" i="47841"/>
  <c r="Q325" i="47841"/>
  <c r="Q324" i="47841"/>
  <c r="Q323" i="47841"/>
  <c r="Q322" i="47841"/>
  <c r="Q321" i="47841"/>
  <c r="Q320" i="47841"/>
  <c r="Q319" i="47841"/>
  <c r="Q318" i="47841"/>
  <c r="Q317" i="47841"/>
  <c r="Q316" i="47841"/>
  <c r="Q315" i="47841"/>
  <c r="G324" i="47841"/>
  <c r="G323" i="47841"/>
  <c r="G322" i="47841"/>
  <c r="G321" i="47841"/>
  <c r="G320" i="47841"/>
  <c r="G319" i="47841"/>
  <c r="G318" i="47841"/>
  <c r="G317" i="47841"/>
  <c r="G316" i="47841"/>
  <c r="G315" i="47841"/>
  <c r="R321" i="47841"/>
  <c r="R320" i="47841"/>
  <c r="R319" i="47841"/>
  <c r="R318" i="47841"/>
  <c r="P328" i="47841"/>
  <c r="P327" i="47841"/>
  <c r="P326" i="47841"/>
  <c r="P325" i="47841"/>
  <c r="P324" i="47841"/>
  <c r="P323" i="47841"/>
  <c r="P322" i="47841"/>
  <c r="P317" i="47841"/>
  <c r="P316" i="47841"/>
  <c r="P315" i="47841"/>
  <c r="K307" i="47841"/>
  <c r="K306" i="47841"/>
  <c r="K305" i="47841"/>
  <c r="K304" i="47841"/>
  <c r="K303" i="47841"/>
  <c r="K302" i="47841"/>
  <c r="K301" i="47841"/>
  <c r="K300" i="47841"/>
  <c r="K299" i="47841"/>
  <c r="K298" i="47841"/>
  <c r="K297" i="47841"/>
  <c r="K296" i="47841"/>
  <c r="I307" i="47841"/>
  <c r="I306" i="47841"/>
  <c r="I305" i="47841"/>
  <c r="I304" i="47841"/>
  <c r="I303" i="47841"/>
  <c r="I302" i="47841"/>
  <c r="I301" i="47841"/>
  <c r="I300" i="47841"/>
  <c r="I299" i="47841"/>
  <c r="I298" i="47841"/>
  <c r="I297" i="47841"/>
  <c r="I296" i="47841"/>
  <c r="G307" i="47841"/>
  <c r="G306" i="47841"/>
  <c r="G305" i="47841"/>
  <c r="G304" i="47841"/>
  <c r="G303" i="47841"/>
  <c r="G302" i="47841"/>
  <c r="G301" i="47841"/>
  <c r="G300" i="47841"/>
  <c r="G299" i="47841"/>
  <c r="G298" i="47841"/>
  <c r="G297" i="47841"/>
  <c r="G296" i="47841"/>
  <c r="J305" i="47841"/>
  <c r="J304" i="47841"/>
  <c r="J303" i="47841"/>
  <c r="J300" i="47841"/>
  <c r="J299" i="47841"/>
  <c r="J298" i="47841"/>
  <c r="J297" i="47841"/>
  <c r="J296" i="47841"/>
  <c r="H307" i="47841"/>
  <c r="H306" i="47841"/>
  <c r="H302" i="47841"/>
  <c r="H301" i="47841"/>
  <c r="H300" i="47841"/>
  <c r="H299" i="47841"/>
  <c r="H296" i="47841"/>
  <c r="F307" i="47841"/>
  <c r="F306" i="47841"/>
  <c r="F305" i="47841"/>
  <c r="F304" i="47841"/>
  <c r="F303" i="47841"/>
  <c r="F302" i="47841"/>
  <c r="F301" i="47841"/>
  <c r="F298" i="47841"/>
  <c r="F297" i="47841"/>
  <c r="AA277" i="47841"/>
  <c r="AA276" i="47841"/>
  <c r="AA275" i="47841"/>
  <c r="AA274" i="47841"/>
  <c r="AA273" i="47841"/>
  <c r="AA272" i="47841"/>
  <c r="AA271" i="47841"/>
  <c r="AA270" i="47841"/>
  <c r="AA269" i="47841"/>
  <c r="AA268" i="47841"/>
  <c r="AA267" i="47841"/>
  <c r="AA266" i="47841"/>
  <c r="AA265" i="47841"/>
  <c r="AA264" i="47841"/>
  <c r="AA263" i="47841"/>
  <c r="AA262" i="47841"/>
  <c r="AA261" i="47841"/>
  <c r="AA260" i="47841"/>
  <c r="AA259" i="47841"/>
  <c r="AA258" i="47841"/>
  <c r="AA257" i="47841"/>
  <c r="Y277" i="47841"/>
  <c r="Y276" i="47841"/>
  <c r="Y275" i="47841"/>
  <c r="Y274" i="47841"/>
  <c r="Y273" i="47841"/>
  <c r="Y272" i="47841"/>
  <c r="Y271" i="47841"/>
  <c r="Y270" i="47841"/>
  <c r="Y269" i="47841"/>
  <c r="Y268" i="47841"/>
  <c r="Y267" i="47841"/>
  <c r="Y266" i="47841"/>
  <c r="Y265" i="47841"/>
  <c r="Y264" i="47841"/>
  <c r="Y263" i="47841"/>
  <c r="Y262" i="47841"/>
  <c r="Y261" i="47841"/>
  <c r="Y260" i="47841"/>
  <c r="Y259" i="47841"/>
  <c r="Y258" i="47841"/>
  <c r="Y257" i="47841"/>
  <c r="W277" i="47841"/>
  <c r="W276" i="47841"/>
  <c r="W275" i="47841"/>
  <c r="W274" i="47841"/>
  <c r="W273" i="47841"/>
  <c r="W272" i="47841"/>
  <c r="W271" i="47841"/>
  <c r="W270" i="47841"/>
  <c r="W269" i="47841"/>
  <c r="W268" i="47841"/>
  <c r="W267" i="47841"/>
  <c r="W266" i="47841"/>
  <c r="W265" i="47841"/>
  <c r="W264" i="47841"/>
  <c r="W263" i="47841"/>
  <c r="W262" i="47841"/>
  <c r="W261" i="47841"/>
  <c r="W260" i="47841"/>
  <c r="W259" i="47841"/>
  <c r="W258" i="47841"/>
  <c r="W257" i="47841"/>
  <c r="U277" i="47841"/>
  <c r="U276" i="47841"/>
  <c r="U275" i="47841"/>
  <c r="U274" i="47841"/>
  <c r="U273" i="47841"/>
  <c r="U272" i="47841"/>
  <c r="U271" i="47841"/>
  <c r="U270" i="47841"/>
  <c r="U269" i="47841"/>
  <c r="U268" i="47841"/>
  <c r="U267" i="47841"/>
  <c r="U266" i="47841"/>
  <c r="U265" i="47841"/>
  <c r="U264" i="47841"/>
  <c r="U263" i="47841"/>
  <c r="U262" i="47841"/>
  <c r="U261" i="47841"/>
  <c r="U260" i="47841"/>
  <c r="U259" i="47841"/>
  <c r="U258" i="47841"/>
  <c r="U257" i="47841"/>
  <c r="M285" i="47841"/>
  <c r="M284" i="47841"/>
  <c r="M283" i="47841"/>
  <c r="M282" i="47841"/>
  <c r="M281" i="47841"/>
  <c r="M280" i="47841"/>
  <c r="M279" i="47841"/>
  <c r="M278" i="47841"/>
  <c r="M277" i="47841"/>
  <c r="M276" i="47841"/>
  <c r="M275" i="47841"/>
  <c r="M274" i="47841"/>
  <c r="M273" i="47841"/>
  <c r="M272" i="47841"/>
  <c r="M271" i="47841"/>
  <c r="M270" i="47841"/>
  <c r="M269" i="47841"/>
  <c r="M268" i="47841"/>
  <c r="M267" i="47841"/>
  <c r="M266" i="47841"/>
  <c r="M265" i="47841"/>
  <c r="M264" i="47841"/>
  <c r="M263" i="47841"/>
  <c r="M262" i="47841"/>
  <c r="M261" i="47841"/>
  <c r="M260" i="47841"/>
  <c r="M259" i="47841"/>
  <c r="M258" i="47841"/>
  <c r="M257" i="47841"/>
  <c r="K285" i="47841"/>
  <c r="K284" i="47841"/>
  <c r="K283" i="47841"/>
  <c r="K282" i="47841"/>
  <c r="K281" i="47841"/>
  <c r="K280" i="47841"/>
  <c r="K279" i="47841"/>
  <c r="K278" i="47841"/>
  <c r="K277" i="47841"/>
  <c r="K276" i="47841"/>
  <c r="K275" i="47841"/>
  <c r="K274" i="47841"/>
  <c r="K273" i="47841"/>
  <c r="K272" i="47841"/>
  <c r="K271" i="47841"/>
  <c r="K270" i="47841"/>
  <c r="K269" i="47841"/>
  <c r="K268" i="47841"/>
  <c r="K267" i="47841"/>
  <c r="K266" i="47841"/>
  <c r="K265" i="47841"/>
  <c r="K264" i="47841"/>
  <c r="K263" i="47841"/>
  <c r="K262" i="47841"/>
  <c r="K261" i="47841"/>
  <c r="K260" i="47841"/>
  <c r="K259" i="47841"/>
  <c r="K258" i="47841"/>
  <c r="K257" i="47841"/>
  <c r="I285" i="47841"/>
  <c r="I284" i="47841"/>
  <c r="I283" i="47841"/>
  <c r="I282" i="47841"/>
  <c r="I281" i="47841"/>
  <c r="I280" i="47841"/>
  <c r="I279" i="47841"/>
  <c r="I278" i="47841"/>
  <c r="I277" i="47841"/>
  <c r="I276" i="47841"/>
  <c r="I275" i="47841"/>
  <c r="I274" i="47841"/>
  <c r="I273" i="47841"/>
  <c r="I272" i="47841"/>
  <c r="I271" i="47841"/>
  <c r="I270" i="47841"/>
  <c r="I269" i="47841"/>
  <c r="I268" i="47841"/>
  <c r="I267" i="47841"/>
  <c r="I266" i="47841"/>
  <c r="I265" i="47841"/>
  <c r="I264" i="47841"/>
  <c r="I263" i="47841"/>
  <c r="I262" i="47841"/>
  <c r="I261" i="47841"/>
  <c r="I260" i="47841"/>
  <c r="I259" i="47841"/>
  <c r="I258" i="47841"/>
  <c r="I257" i="47841"/>
  <c r="G285" i="47841"/>
  <c r="G284" i="47841"/>
  <c r="G283" i="47841"/>
  <c r="G282" i="47841"/>
  <c r="G281" i="47841"/>
  <c r="G280" i="47841"/>
  <c r="G279" i="47841"/>
  <c r="G278" i="47841"/>
  <c r="G277" i="47841"/>
  <c r="G276" i="47841"/>
  <c r="G275" i="47841"/>
  <c r="G274" i="47841"/>
  <c r="G273" i="47841"/>
  <c r="G272" i="47841"/>
  <c r="G271" i="47841"/>
  <c r="G270" i="47841"/>
  <c r="G269" i="47841"/>
  <c r="G268" i="47841"/>
  <c r="G267" i="47841"/>
  <c r="G266" i="47841"/>
  <c r="G265" i="47841"/>
  <c r="G264" i="47841"/>
  <c r="G263" i="47841"/>
  <c r="G262" i="47841"/>
  <c r="G261" i="47841"/>
  <c r="G260" i="47841"/>
  <c r="G259" i="47841"/>
  <c r="G258" i="47841"/>
  <c r="G257" i="47841"/>
  <c r="Z277" i="47841"/>
  <c r="Z276" i="47841"/>
  <c r="Z275" i="47841"/>
  <c r="Z274" i="47841"/>
  <c r="Z273" i="47841"/>
  <c r="Z272" i="47841"/>
  <c r="Z271" i="47841"/>
  <c r="Z270" i="47841"/>
  <c r="Z269" i="47841"/>
  <c r="Z268" i="47841"/>
  <c r="Z267" i="47841"/>
  <c r="Z266" i="47841"/>
  <c r="Z265" i="47841"/>
  <c r="Z264" i="47841"/>
  <c r="Z263" i="47841"/>
  <c r="Z262" i="47841"/>
  <c r="Z261" i="47841"/>
  <c r="Z260" i="47841"/>
  <c r="Z259" i="47841"/>
  <c r="X274" i="47841"/>
  <c r="X273" i="47841"/>
  <c r="X272" i="47841"/>
  <c r="X271" i="47841"/>
  <c r="X270" i="47841"/>
  <c r="X269" i="47841"/>
  <c r="X268" i="47841"/>
  <c r="X266" i="47841"/>
  <c r="X265" i="47841"/>
  <c r="X264" i="47841"/>
  <c r="X263" i="47841"/>
  <c r="X258" i="47841"/>
  <c r="X257" i="47841"/>
  <c r="V277" i="47841"/>
  <c r="V276" i="47841"/>
  <c r="V275" i="47841"/>
  <c r="V274" i="47841"/>
  <c r="V271" i="47841"/>
  <c r="V268" i="47841"/>
  <c r="V267" i="47841"/>
  <c r="V266" i="47841"/>
  <c r="V265" i="47841"/>
  <c r="V263" i="47841"/>
  <c r="V262" i="47841"/>
  <c r="V261" i="47841"/>
  <c r="V260" i="47841"/>
  <c r="V259" i="47841"/>
  <c r="V258" i="47841"/>
  <c r="V257" i="47841"/>
  <c r="T277" i="47841"/>
  <c r="T276" i="47841"/>
  <c r="T275" i="47841"/>
  <c r="T273" i="47841"/>
  <c r="T272" i="47841"/>
  <c r="T270" i="47841"/>
  <c r="T269" i="47841"/>
  <c r="T267" i="47841"/>
  <c r="T264" i="47841"/>
  <c r="T262" i="47841"/>
  <c r="T261" i="47841"/>
  <c r="T260" i="47841"/>
  <c r="T259" i="47841"/>
  <c r="T258" i="47841"/>
  <c r="T257" i="47841"/>
  <c r="L285" i="47841"/>
  <c r="L284" i="47841"/>
  <c r="L283" i="47841"/>
  <c r="L282" i="47841"/>
  <c r="L281" i="47841"/>
  <c r="L280" i="47841"/>
  <c r="L279" i="47841"/>
  <c r="L278" i="47841"/>
  <c r="L277" i="47841"/>
  <c r="L276" i="47841"/>
  <c r="L275" i="47841"/>
  <c r="L274" i="47841"/>
  <c r="L273" i="47841"/>
  <c r="L272" i="47841"/>
  <c r="L271" i="47841"/>
  <c r="L270" i="47841"/>
  <c r="L269" i="47841"/>
  <c r="L268" i="47841"/>
  <c r="L267" i="47841"/>
  <c r="L266" i="47841"/>
  <c r="L265" i="47841"/>
  <c r="L264" i="47841"/>
  <c r="L263" i="47841"/>
  <c r="L262" i="47841"/>
  <c r="L261" i="47841"/>
  <c r="L260" i="47841"/>
  <c r="L259" i="47841"/>
  <c r="L258" i="47841"/>
  <c r="J285" i="47841"/>
  <c r="J283" i="47841"/>
  <c r="J280" i="47841"/>
  <c r="J277" i="47841"/>
  <c r="J276" i="47841"/>
  <c r="J275" i="47841"/>
  <c r="J273" i="47841"/>
  <c r="J272" i="47841"/>
  <c r="J271" i="47841"/>
  <c r="J270" i="47841"/>
  <c r="J268" i="47841"/>
  <c r="J267" i="47841"/>
  <c r="J266" i="47841"/>
  <c r="J265" i="47841"/>
  <c r="J264" i="47841"/>
  <c r="J263" i="47841"/>
  <c r="J262" i="47841"/>
  <c r="J261" i="47841"/>
  <c r="J260" i="47841"/>
  <c r="J259" i="47841"/>
  <c r="J258" i="47841"/>
  <c r="J257" i="47841"/>
  <c r="H285" i="47841"/>
  <c r="H284" i="47841"/>
  <c r="H283" i="47841"/>
  <c r="H282" i="47841"/>
  <c r="H281" i="47841"/>
  <c r="H280" i="47841"/>
  <c r="H279" i="47841"/>
  <c r="H278" i="47841"/>
  <c r="H277" i="47841"/>
  <c r="H276" i="47841"/>
  <c r="H274" i="47841"/>
  <c r="H273" i="47841"/>
  <c r="H270" i="47841"/>
  <c r="H269" i="47841"/>
  <c r="H268" i="47841"/>
  <c r="H267" i="47841"/>
  <c r="H266" i="47841"/>
  <c r="H265" i="47841"/>
  <c r="H264" i="47841"/>
  <c r="H263" i="47841"/>
  <c r="H262" i="47841"/>
  <c r="H261" i="47841"/>
  <c r="H258" i="47841"/>
  <c r="H257" i="47841"/>
  <c r="F284" i="47841"/>
  <c r="F282" i="47841"/>
  <c r="F281" i="47841"/>
  <c r="F279" i="47841"/>
  <c r="F278" i="47841"/>
  <c r="F274" i="47841"/>
  <c r="F272" i="47841"/>
  <c r="F271" i="47841"/>
  <c r="F269" i="47841"/>
  <c r="F260" i="47841"/>
  <c r="F259" i="47841"/>
  <c r="F257" i="47841"/>
  <c r="W242" i="47841"/>
  <c r="W241" i="47841"/>
  <c r="W240" i="47841"/>
  <c r="W239" i="47841"/>
  <c r="W238" i="47841"/>
  <c r="W237" i="47841"/>
  <c r="W236" i="47841"/>
  <c r="W235" i="47841"/>
  <c r="W234" i="47841"/>
  <c r="W233" i="47841"/>
  <c r="U242" i="47841"/>
  <c r="U241" i="47841"/>
  <c r="U240" i="47841"/>
  <c r="U239" i="47841"/>
  <c r="U238" i="47841"/>
  <c r="U237" i="47841"/>
  <c r="U236" i="47841"/>
  <c r="U235" i="47841"/>
  <c r="U234" i="47841"/>
  <c r="U233" i="47841"/>
  <c r="S242" i="47841"/>
  <c r="S241" i="47841"/>
  <c r="S240" i="47841"/>
  <c r="S239" i="47841"/>
  <c r="S238" i="47841"/>
  <c r="S237" i="47841"/>
  <c r="S236" i="47841"/>
  <c r="S235" i="47841"/>
  <c r="S234" i="47841"/>
  <c r="S233" i="47841"/>
  <c r="K249" i="47841"/>
  <c r="K248" i="47841"/>
  <c r="K247" i="47841"/>
  <c r="K246" i="47841"/>
  <c r="K245" i="47841"/>
  <c r="K244" i="47841"/>
  <c r="K243" i="47841"/>
  <c r="K242" i="47841"/>
  <c r="K241" i="47841"/>
  <c r="K240" i="47841"/>
  <c r="K239" i="47841"/>
  <c r="K238" i="47841"/>
  <c r="K237" i="47841"/>
  <c r="K236" i="47841"/>
  <c r="K235" i="47841"/>
  <c r="K234" i="47841"/>
  <c r="K233" i="47841"/>
  <c r="I249" i="47841"/>
  <c r="I248" i="47841"/>
  <c r="I247" i="47841"/>
  <c r="I246" i="47841"/>
  <c r="I245" i="47841"/>
  <c r="I244" i="47841"/>
  <c r="I243" i="47841"/>
  <c r="I242" i="47841"/>
  <c r="I241" i="47841"/>
  <c r="I240" i="47841"/>
  <c r="I239" i="47841"/>
  <c r="I238" i="47841"/>
  <c r="I237" i="47841"/>
  <c r="I236" i="47841"/>
  <c r="I235" i="47841"/>
  <c r="I234" i="47841"/>
  <c r="I233" i="47841"/>
  <c r="G249" i="47841"/>
  <c r="G248" i="47841"/>
  <c r="G247" i="47841"/>
  <c r="G246" i="47841"/>
  <c r="G245" i="47841"/>
  <c r="G244" i="47841"/>
  <c r="G243" i="47841"/>
  <c r="G242" i="47841"/>
  <c r="G241" i="47841"/>
  <c r="G240" i="47841"/>
  <c r="G239" i="47841"/>
  <c r="G238" i="47841"/>
  <c r="G237" i="47841"/>
  <c r="G236" i="47841"/>
  <c r="G235" i="47841"/>
  <c r="G234" i="47841"/>
  <c r="G233" i="47841"/>
  <c r="V242" i="47841"/>
  <c r="V241" i="47841"/>
  <c r="V240" i="47841"/>
  <c r="V239" i="47841"/>
  <c r="V237" i="47841"/>
  <c r="V236" i="47841"/>
  <c r="V235" i="47841"/>
  <c r="V234" i="47841"/>
  <c r="V233" i="47841"/>
  <c r="T241" i="47841"/>
  <c r="T238" i="47841"/>
  <c r="T237" i="47841"/>
  <c r="T236" i="47841"/>
  <c r="T235" i="47841"/>
  <c r="T234" i="47841"/>
  <c r="T233" i="47841"/>
  <c r="R242" i="47841"/>
  <c r="R238" i="47841"/>
  <c r="J249" i="47841"/>
  <c r="J248" i="47841"/>
  <c r="J247" i="47841"/>
  <c r="J246" i="47841"/>
  <c r="J245" i="47841"/>
  <c r="J244" i="47841"/>
  <c r="J243" i="47841"/>
  <c r="J242" i="47841"/>
  <c r="J240" i="47841"/>
  <c r="J239" i="47841"/>
  <c r="J238" i="47841"/>
  <c r="J237" i="47841"/>
  <c r="J236" i="47841"/>
  <c r="J234" i="47841"/>
  <c r="H249" i="47841"/>
  <c r="H248" i="47841"/>
  <c r="H246" i="47841"/>
  <c r="H245" i="47841"/>
  <c r="H243" i="47841"/>
  <c r="H241" i="47841"/>
  <c r="H239" i="47841"/>
  <c r="H238" i="47841"/>
  <c r="H237" i="47841"/>
  <c r="H236" i="47841"/>
  <c r="H235" i="47841"/>
  <c r="H234" i="47841"/>
  <c r="H233" i="47841"/>
  <c r="F240" i="47841"/>
  <c r="F235" i="47841"/>
  <c r="F233" i="47841"/>
  <c r="I224" i="47841"/>
  <c r="I223" i="47841"/>
  <c r="I222" i="47841"/>
  <c r="I221" i="47841"/>
  <c r="I220" i="47841"/>
  <c r="G224" i="47841"/>
  <c r="G223" i="47841"/>
  <c r="G222" i="47841"/>
  <c r="G221" i="47841"/>
  <c r="G220" i="47841"/>
  <c r="H221" i="47841"/>
  <c r="H220" i="47841"/>
  <c r="F224" i="47841"/>
  <c r="F223" i="47841"/>
  <c r="F222" i="47841"/>
  <c r="AA200" i="47841"/>
  <c r="AA199" i="47841"/>
  <c r="AA198" i="47841"/>
  <c r="AA197" i="47841"/>
  <c r="AA196" i="47841"/>
  <c r="AA195" i="47841"/>
  <c r="AA194" i="47841"/>
  <c r="AA193" i="47841"/>
  <c r="AA192" i="47841"/>
  <c r="AA191" i="47841"/>
  <c r="AA190" i="47841"/>
  <c r="AA189" i="47841"/>
  <c r="AA188" i="47841"/>
  <c r="AA187" i="47841"/>
  <c r="AA186" i="47841"/>
  <c r="AA185" i="47841"/>
  <c r="AA184" i="47841"/>
  <c r="AA183" i="47841"/>
  <c r="AA182" i="47841"/>
  <c r="AA181" i="47841"/>
  <c r="AA180" i="47841"/>
  <c r="AA179" i="47841"/>
  <c r="AA178" i="47841"/>
  <c r="AA177" i="47841"/>
  <c r="AA176" i="47841"/>
  <c r="AA175" i="47841"/>
  <c r="AA174" i="47841"/>
  <c r="AA173" i="47841"/>
  <c r="AA172" i="47841"/>
  <c r="AA171" i="47841"/>
  <c r="AA170" i="47841"/>
  <c r="AA169" i="47841"/>
  <c r="AA168" i="47841"/>
  <c r="Y200" i="47841"/>
  <c r="Y199" i="47841"/>
  <c r="Y198" i="47841"/>
  <c r="Y197" i="47841"/>
  <c r="Y196" i="47841"/>
  <c r="Y195" i="47841"/>
  <c r="Y194" i="47841"/>
  <c r="Y193" i="47841"/>
  <c r="Y192" i="47841"/>
  <c r="Y191" i="47841"/>
  <c r="Y190" i="47841"/>
  <c r="Y189" i="47841"/>
  <c r="Y188" i="47841"/>
  <c r="Y187" i="47841"/>
  <c r="Y186" i="47841"/>
  <c r="Y185" i="47841"/>
  <c r="Y184" i="47841"/>
  <c r="Y183" i="47841"/>
  <c r="Y182" i="47841"/>
  <c r="Y181" i="47841"/>
  <c r="Y180" i="47841"/>
  <c r="Y179" i="47841"/>
  <c r="Y178" i="47841"/>
  <c r="Y177" i="47841"/>
  <c r="Y176" i="47841"/>
  <c r="Y175" i="47841"/>
  <c r="Y174" i="47841"/>
  <c r="Y173" i="47841"/>
  <c r="Y172" i="47841"/>
  <c r="Y171" i="47841"/>
  <c r="Y170" i="47841"/>
  <c r="Y169" i="47841"/>
  <c r="Y168" i="47841"/>
  <c r="W200" i="47841"/>
  <c r="W199" i="47841"/>
  <c r="W198" i="47841"/>
  <c r="W197" i="47841"/>
  <c r="W196" i="47841"/>
  <c r="W195" i="47841"/>
  <c r="W194" i="47841"/>
  <c r="W193" i="47841"/>
  <c r="W192" i="47841"/>
  <c r="W191" i="47841"/>
  <c r="W190" i="47841"/>
  <c r="W189" i="47841"/>
  <c r="W188" i="47841"/>
  <c r="W187" i="47841"/>
  <c r="W186" i="47841"/>
  <c r="W185" i="47841"/>
  <c r="W184" i="47841"/>
  <c r="W183" i="47841"/>
  <c r="W182" i="47841"/>
  <c r="W181" i="47841"/>
  <c r="W180" i="47841"/>
  <c r="W179" i="47841"/>
  <c r="W178" i="47841"/>
  <c r="W177" i="47841"/>
  <c r="W176" i="47841"/>
  <c r="W175" i="47841"/>
  <c r="W174" i="47841"/>
  <c r="W173" i="47841"/>
  <c r="W172" i="47841"/>
  <c r="W171" i="47841"/>
  <c r="W170" i="47841"/>
  <c r="W169" i="47841"/>
  <c r="W168" i="47841"/>
  <c r="U200" i="47841"/>
  <c r="U199" i="47841"/>
  <c r="U198" i="47841"/>
  <c r="U197" i="47841"/>
  <c r="U196" i="47841"/>
  <c r="U195" i="47841"/>
  <c r="U194" i="47841"/>
  <c r="U193" i="47841"/>
  <c r="U192" i="47841"/>
  <c r="U191" i="47841"/>
  <c r="U190" i="47841"/>
  <c r="U189" i="47841"/>
  <c r="U188" i="47841"/>
  <c r="U187" i="47841"/>
  <c r="U186" i="47841"/>
  <c r="U185" i="47841"/>
  <c r="U184" i="47841"/>
  <c r="U183" i="47841"/>
  <c r="U182" i="47841"/>
  <c r="U181" i="47841"/>
  <c r="U180" i="47841"/>
  <c r="U179" i="47841"/>
  <c r="U178" i="47841"/>
  <c r="U177" i="47841"/>
  <c r="U176" i="47841"/>
  <c r="U175" i="47841"/>
  <c r="U174" i="47841"/>
  <c r="U173" i="47841"/>
  <c r="U172" i="47841"/>
  <c r="U171" i="47841"/>
  <c r="U170" i="47841"/>
  <c r="U169" i="47841"/>
  <c r="U168" i="47841"/>
  <c r="S200" i="47841"/>
  <c r="S199" i="47841"/>
  <c r="S198" i="47841"/>
  <c r="S197" i="47841"/>
  <c r="S196" i="47841"/>
  <c r="S195" i="47841"/>
  <c r="S194" i="47841"/>
  <c r="S193" i="47841"/>
  <c r="S192" i="47841"/>
  <c r="S191" i="47841"/>
  <c r="S190" i="47841"/>
  <c r="S189" i="47841"/>
  <c r="S188" i="47841"/>
  <c r="S187" i="47841"/>
  <c r="S186" i="47841"/>
  <c r="S185" i="47841"/>
  <c r="S184" i="47841"/>
  <c r="S183" i="47841"/>
  <c r="S182" i="47841"/>
  <c r="S181" i="47841"/>
  <c r="S180" i="47841"/>
  <c r="S179" i="47841"/>
  <c r="S178" i="47841"/>
  <c r="S177" i="47841"/>
  <c r="S176" i="47841"/>
  <c r="S175" i="47841"/>
  <c r="S174" i="47841"/>
  <c r="S173" i="47841"/>
  <c r="S172" i="47841"/>
  <c r="S171" i="47841"/>
  <c r="S170" i="47841"/>
  <c r="S169" i="47841"/>
  <c r="S168" i="47841"/>
  <c r="K206" i="47841"/>
  <c r="K205" i="47841"/>
  <c r="K204" i="47841"/>
  <c r="K203" i="47841"/>
  <c r="K202" i="47841"/>
  <c r="K201" i="47841"/>
  <c r="K200" i="47841"/>
  <c r="K199" i="47841"/>
  <c r="K198" i="47841"/>
  <c r="K197" i="47841"/>
  <c r="K196" i="47841"/>
  <c r="K195" i="47841"/>
  <c r="K194" i="47841"/>
  <c r="K193" i="47841"/>
  <c r="K192" i="47841"/>
  <c r="K191" i="47841"/>
  <c r="K190" i="47841"/>
  <c r="K189" i="47841"/>
  <c r="K188" i="47841"/>
  <c r="K187" i="47841"/>
  <c r="K186" i="47841"/>
  <c r="K185" i="47841"/>
  <c r="K184" i="47841"/>
  <c r="K183" i="47841"/>
  <c r="K182" i="47841"/>
  <c r="K181" i="47841"/>
  <c r="K180" i="47841"/>
  <c r="K179" i="47841"/>
  <c r="K178" i="47841"/>
  <c r="K177" i="47841"/>
  <c r="K176" i="47841"/>
  <c r="K175" i="47841"/>
  <c r="K174" i="47841"/>
  <c r="K173" i="47841"/>
  <c r="K172" i="47841"/>
  <c r="K171" i="47841"/>
  <c r="K170" i="47841"/>
  <c r="K169" i="47841"/>
  <c r="K168" i="47841"/>
  <c r="I206" i="47841"/>
  <c r="I205" i="47841"/>
  <c r="I204" i="47841"/>
  <c r="I203" i="47841"/>
  <c r="I202" i="47841"/>
  <c r="I201" i="47841"/>
  <c r="I200" i="47841"/>
  <c r="I199" i="47841"/>
  <c r="I198" i="47841"/>
  <c r="I197" i="47841"/>
  <c r="I196" i="47841"/>
  <c r="I195" i="47841"/>
  <c r="I194" i="47841"/>
  <c r="I193" i="47841"/>
  <c r="I192" i="47841"/>
  <c r="I191" i="47841"/>
  <c r="I190" i="47841"/>
  <c r="I189" i="47841"/>
  <c r="I188" i="47841"/>
  <c r="I187" i="47841"/>
  <c r="I186" i="47841"/>
  <c r="I185" i="47841"/>
  <c r="I184" i="47841"/>
  <c r="I183" i="47841"/>
  <c r="I182" i="47841"/>
  <c r="I181" i="47841"/>
  <c r="I180" i="47841"/>
  <c r="I179" i="47841"/>
  <c r="I178" i="47841"/>
  <c r="I177" i="47841"/>
  <c r="I176" i="47841"/>
  <c r="I175" i="47841"/>
  <c r="I174" i="47841"/>
  <c r="I173" i="47841"/>
  <c r="I172" i="47841"/>
  <c r="I171" i="47841"/>
  <c r="I170" i="47841"/>
  <c r="I169" i="47841"/>
  <c r="I168" i="47841"/>
  <c r="G206" i="47841"/>
  <c r="G205" i="47841"/>
  <c r="G204" i="47841"/>
  <c r="G203" i="47841"/>
  <c r="G202" i="47841"/>
  <c r="G201" i="47841"/>
  <c r="G200" i="47841"/>
  <c r="G199" i="47841"/>
  <c r="G198" i="47841"/>
  <c r="G197" i="47841"/>
  <c r="G196" i="47841"/>
  <c r="G195" i="47841"/>
  <c r="G194" i="47841"/>
  <c r="G193" i="47841"/>
  <c r="G192" i="47841"/>
  <c r="G191" i="47841"/>
  <c r="G190" i="47841"/>
  <c r="G189" i="47841"/>
  <c r="G188" i="47841"/>
  <c r="G187" i="47841"/>
  <c r="G186" i="47841"/>
  <c r="G185" i="47841"/>
  <c r="G184" i="47841"/>
  <c r="G183" i="47841"/>
  <c r="G182" i="47841"/>
  <c r="G181" i="47841"/>
  <c r="G180" i="47841"/>
  <c r="G179" i="47841"/>
  <c r="G178" i="47841"/>
  <c r="G177" i="47841"/>
  <c r="G176" i="47841"/>
  <c r="G175" i="47841"/>
  <c r="G174" i="47841"/>
  <c r="G173" i="47841"/>
  <c r="G172" i="47841"/>
  <c r="G171" i="47841"/>
  <c r="G170" i="47841"/>
  <c r="G169" i="47841"/>
  <c r="G168" i="47841"/>
  <c r="Z200" i="47841"/>
  <c r="Z199" i="47841"/>
  <c r="Z198" i="47841"/>
  <c r="Z197" i="47841"/>
  <c r="Z196" i="47841"/>
  <c r="Z195" i="47841"/>
  <c r="Z194" i="47841"/>
  <c r="Z193" i="47841"/>
  <c r="Z191" i="47841"/>
  <c r="Z190" i="47841"/>
  <c r="Z189" i="47841"/>
  <c r="Z188" i="47841"/>
  <c r="Z187" i="47841"/>
  <c r="Z186" i="47841"/>
  <c r="Z185" i="47841"/>
  <c r="Z184" i="47841"/>
  <c r="Z183" i="47841"/>
  <c r="Z182" i="47841"/>
  <c r="Z181" i="47841"/>
  <c r="Z180" i="47841"/>
  <c r="Z179" i="47841"/>
  <c r="Z178" i="47841"/>
  <c r="Z177" i="47841"/>
  <c r="Z176" i="47841"/>
  <c r="Z175" i="47841"/>
  <c r="Z174" i="47841"/>
  <c r="Z173" i="47841"/>
  <c r="Z172" i="47841"/>
  <c r="Z171" i="47841"/>
  <c r="Z170" i="47841"/>
  <c r="Z169" i="47841"/>
  <c r="Z168" i="47841"/>
  <c r="X200" i="47841"/>
  <c r="X199" i="47841"/>
  <c r="X198" i="47841"/>
  <c r="X197" i="47841"/>
  <c r="X196" i="47841"/>
  <c r="X195" i="47841"/>
  <c r="X194" i="47841"/>
  <c r="X193" i="47841"/>
  <c r="X192" i="47841"/>
  <c r="X190" i="47841"/>
  <c r="X189" i="47841"/>
  <c r="X188" i="47841"/>
  <c r="X187" i="47841"/>
  <c r="X186" i="47841"/>
  <c r="X185" i="47841"/>
  <c r="X184" i="47841"/>
  <c r="X183" i="47841"/>
  <c r="X182" i="47841"/>
  <c r="X181" i="47841"/>
  <c r="X180" i="47841"/>
  <c r="X179" i="47841"/>
  <c r="X178" i="47841"/>
  <c r="X177" i="47841"/>
  <c r="X176" i="47841"/>
  <c r="X175" i="47841"/>
  <c r="X174" i="47841"/>
  <c r="X173" i="47841"/>
  <c r="X172" i="47841"/>
  <c r="X171" i="47841"/>
  <c r="X170" i="47841"/>
  <c r="X169" i="47841"/>
  <c r="X168" i="47841"/>
  <c r="V193" i="47841"/>
  <c r="V192" i="47841"/>
  <c r="V191" i="47841"/>
  <c r="V182" i="47841"/>
  <c r="V170" i="47841"/>
  <c r="V169" i="47841"/>
  <c r="V168" i="47841"/>
  <c r="T200" i="47841"/>
  <c r="T199" i="47841"/>
  <c r="T198" i="47841"/>
  <c r="T197" i="47841"/>
  <c r="T196" i="47841"/>
  <c r="T195" i="47841"/>
  <c r="T194" i="47841"/>
  <c r="T192" i="47841"/>
  <c r="T191" i="47841"/>
  <c r="T190" i="47841"/>
  <c r="T189" i="47841"/>
  <c r="T188" i="47841"/>
  <c r="T187" i="47841"/>
  <c r="T186" i="47841"/>
  <c r="T185" i="47841"/>
  <c r="T184" i="47841"/>
  <c r="T181" i="47841"/>
  <c r="T180" i="47841"/>
  <c r="T179" i="47841"/>
  <c r="T178" i="47841"/>
  <c r="T177" i="47841"/>
  <c r="T176" i="47841"/>
  <c r="T175" i="47841"/>
  <c r="T174" i="47841"/>
  <c r="T173" i="47841"/>
  <c r="T169" i="47841"/>
  <c r="R200" i="47841"/>
  <c r="R199" i="47841"/>
  <c r="R198" i="47841"/>
  <c r="R197" i="47841"/>
  <c r="R196" i="47841"/>
  <c r="R194" i="47841"/>
  <c r="R192" i="47841"/>
  <c r="R191" i="47841"/>
  <c r="R190" i="47841"/>
  <c r="R189" i="47841"/>
  <c r="R188" i="47841"/>
  <c r="R187" i="47841"/>
  <c r="R186" i="47841"/>
  <c r="R185" i="47841"/>
  <c r="R181" i="47841"/>
  <c r="R180" i="47841"/>
  <c r="R179" i="47841"/>
  <c r="R178" i="47841"/>
  <c r="R177" i="47841"/>
  <c r="R176" i="47841"/>
  <c r="R174" i="47841"/>
  <c r="R173" i="47841"/>
  <c r="J192" i="47841"/>
  <c r="J191" i="47841"/>
  <c r="J190" i="47841"/>
  <c r="J175" i="47841"/>
  <c r="J171" i="47841"/>
  <c r="J169" i="47841"/>
  <c r="H206" i="47841"/>
  <c r="H205" i="47841"/>
  <c r="H204" i="47841"/>
  <c r="H203" i="47841"/>
  <c r="H202" i="47841"/>
  <c r="H201" i="47841"/>
  <c r="H200" i="47841"/>
  <c r="H199" i="47841"/>
  <c r="H198" i="47841"/>
  <c r="H197" i="47841"/>
  <c r="H196" i="47841"/>
  <c r="H195" i="47841"/>
  <c r="H194" i="47841"/>
  <c r="H193" i="47841"/>
  <c r="H192" i="47841"/>
  <c r="H190" i="47841"/>
  <c r="H189" i="47841"/>
  <c r="H188" i="47841"/>
  <c r="H187" i="47841"/>
  <c r="H186" i="47841"/>
  <c r="H185" i="47841"/>
  <c r="H184" i="47841"/>
  <c r="H183" i="47841"/>
  <c r="H182" i="47841"/>
  <c r="H181" i="47841"/>
  <c r="H180" i="47841"/>
  <c r="H179" i="47841"/>
  <c r="H178" i="47841"/>
  <c r="H177" i="47841"/>
  <c r="H176" i="47841"/>
  <c r="H175" i="47841"/>
  <c r="H174" i="47841"/>
  <c r="H173" i="47841"/>
  <c r="H172" i="47841"/>
  <c r="H171" i="47841"/>
  <c r="H170" i="47841"/>
  <c r="H169" i="47841"/>
  <c r="H168" i="47841"/>
  <c r="F206" i="47841"/>
  <c r="F205" i="47841"/>
  <c r="F203" i="47841"/>
  <c r="F202" i="47841"/>
  <c r="F201" i="47841"/>
  <c r="F200" i="47841"/>
  <c r="F199" i="47841"/>
  <c r="F198" i="47841"/>
  <c r="F195" i="47841"/>
  <c r="F188" i="47841"/>
  <c r="F187" i="47841"/>
  <c r="F184" i="47841"/>
  <c r="F183" i="47841"/>
  <c r="F182" i="47841"/>
  <c r="F181" i="47841"/>
  <c r="F179" i="47841"/>
  <c r="F178" i="47841"/>
  <c r="F176" i="47841"/>
  <c r="F173" i="47841"/>
  <c r="F172" i="47841"/>
  <c r="F170" i="47841"/>
  <c r="F168" i="47841"/>
  <c r="U153" i="47841"/>
  <c r="U152" i="47841"/>
  <c r="U151" i="47841"/>
  <c r="U150" i="47841"/>
  <c r="U149" i="47841"/>
  <c r="U148" i="47841"/>
  <c r="U147" i="47841"/>
  <c r="U146" i="47841"/>
  <c r="I157" i="47841"/>
  <c r="I156" i="47841"/>
  <c r="I155" i="47841"/>
  <c r="I154" i="47841"/>
  <c r="I153" i="47841"/>
  <c r="I152" i="47841"/>
  <c r="I151" i="47841"/>
  <c r="I150" i="47841"/>
  <c r="I149" i="47841"/>
  <c r="I148" i="47841"/>
  <c r="I147" i="47841"/>
  <c r="I146" i="47841"/>
  <c r="G157" i="47841"/>
  <c r="G156" i="47841"/>
  <c r="G155" i="47841"/>
  <c r="G154" i="47841"/>
  <c r="G153" i="47841"/>
  <c r="G152" i="47841"/>
  <c r="G151" i="47841"/>
  <c r="G150" i="47841"/>
  <c r="G149" i="47841"/>
  <c r="G148" i="47841"/>
  <c r="G147" i="47841"/>
  <c r="G146" i="47841"/>
  <c r="H157" i="47841"/>
  <c r="H156" i="47841"/>
  <c r="H155" i="47841"/>
  <c r="H154" i="47841"/>
  <c r="H153" i="47841"/>
  <c r="H152" i="47841"/>
  <c r="H151" i="47841"/>
  <c r="H149" i="47841"/>
  <c r="H148" i="47841"/>
  <c r="H146" i="47841"/>
  <c r="F150" i="47841"/>
  <c r="F147" i="47841"/>
  <c r="M137" i="47841"/>
  <c r="M136" i="47841"/>
  <c r="M135" i="47841"/>
  <c r="M134" i="47841"/>
  <c r="M133" i="47841"/>
  <c r="M132" i="47841"/>
  <c r="M131" i="47841"/>
  <c r="M130" i="47841"/>
  <c r="M129" i="47841"/>
  <c r="M128" i="47841"/>
  <c r="M127" i="47841"/>
  <c r="M126" i="47841"/>
  <c r="M125" i="47841"/>
  <c r="M124" i="47841"/>
  <c r="M123" i="47841"/>
  <c r="M122" i="47841"/>
  <c r="M121" i="47841"/>
  <c r="M120" i="47841"/>
  <c r="M119" i="47841"/>
  <c r="M118" i="47841"/>
  <c r="K137" i="47841"/>
  <c r="K136" i="47841"/>
  <c r="K135" i="47841"/>
  <c r="K134" i="47841"/>
  <c r="K133" i="47841"/>
  <c r="K132" i="47841"/>
  <c r="K131" i="47841"/>
  <c r="K130" i="47841"/>
  <c r="K129" i="47841"/>
  <c r="K128" i="47841"/>
  <c r="K127" i="47841"/>
  <c r="K126" i="47841"/>
  <c r="K125" i="47841"/>
  <c r="K124" i="47841"/>
  <c r="K123" i="47841"/>
  <c r="K122" i="47841"/>
  <c r="K121" i="47841"/>
  <c r="K120" i="47841"/>
  <c r="K119" i="47841"/>
  <c r="K118" i="47841"/>
  <c r="I137" i="47841"/>
  <c r="I136" i="47841"/>
  <c r="I135" i="47841"/>
  <c r="I134" i="47841"/>
  <c r="I133" i="47841"/>
  <c r="I132" i="47841"/>
  <c r="I131" i="47841"/>
  <c r="I130" i="47841"/>
  <c r="I129" i="47841"/>
  <c r="I128" i="47841"/>
  <c r="I127" i="47841"/>
  <c r="I126" i="47841"/>
  <c r="I125" i="47841"/>
  <c r="I124" i="47841"/>
  <c r="I123" i="47841"/>
  <c r="I122" i="47841"/>
  <c r="I121" i="47841"/>
  <c r="I120" i="47841"/>
  <c r="I119" i="47841"/>
  <c r="I118" i="47841"/>
  <c r="G137" i="47841"/>
  <c r="G136" i="47841"/>
  <c r="G135" i="47841"/>
  <c r="G134" i="47841"/>
  <c r="G133" i="47841"/>
  <c r="G132" i="47841"/>
  <c r="G131" i="47841"/>
  <c r="G130" i="47841"/>
  <c r="G129" i="47841"/>
  <c r="G128" i="47841"/>
  <c r="G127" i="47841"/>
  <c r="G126" i="47841"/>
  <c r="G125" i="47841"/>
  <c r="G124" i="47841"/>
  <c r="G123" i="47841"/>
  <c r="G122" i="47841"/>
  <c r="G121" i="47841"/>
  <c r="G120" i="47841"/>
  <c r="G119" i="47841"/>
  <c r="G118" i="47841"/>
  <c r="L137" i="47841"/>
  <c r="L136" i="47841"/>
  <c r="L135" i="47841"/>
  <c r="L134" i="47841"/>
  <c r="L133" i="47841"/>
  <c r="L132" i="47841"/>
  <c r="L131" i="47841"/>
  <c r="L130" i="47841"/>
  <c r="L129" i="47841"/>
  <c r="L128" i="47841"/>
  <c r="L127" i="47841"/>
  <c r="L126" i="47841"/>
  <c r="L125" i="47841"/>
  <c r="L124" i="47841"/>
  <c r="L123" i="47841"/>
  <c r="L122" i="47841"/>
  <c r="L119" i="47841"/>
  <c r="L118" i="47841"/>
  <c r="J137" i="47841"/>
  <c r="J136" i="47841"/>
  <c r="J135" i="47841"/>
  <c r="J134" i="47841"/>
  <c r="J133" i="47841"/>
  <c r="J132" i="47841"/>
  <c r="J131" i="47841"/>
  <c r="J130" i="47841"/>
  <c r="J129" i="47841"/>
  <c r="J128" i="47841"/>
  <c r="J126" i="47841"/>
  <c r="J125" i="47841"/>
  <c r="J124" i="47841"/>
  <c r="J123" i="47841"/>
  <c r="J122" i="47841"/>
  <c r="J121" i="47841"/>
  <c r="J120" i="47841"/>
  <c r="J119" i="47841"/>
  <c r="J118" i="47841"/>
  <c r="H129" i="47841"/>
  <c r="H127" i="47841"/>
  <c r="H126" i="47841"/>
  <c r="H121" i="47841"/>
  <c r="H120" i="47841"/>
  <c r="F137" i="47841"/>
  <c r="F136" i="47841"/>
  <c r="F135" i="47841"/>
  <c r="F134" i="47841"/>
  <c r="F133" i="47841"/>
  <c r="F132" i="47841"/>
  <c r="F131" i="47841"/>
  <c r="F130" i="47841"/>
  <c r="F128" i="47841"/>
  <c r="F127" i="47841"/>
  <c r="F125" i="47841"/>
  <c r="F124" i="47841"/>
  <c r="F123" i="47841"/>
  <c r="F122" i="47841"/>
  <c r="F121" i="47841"/>
  <c r="F120" i="47841"/>
  <c r="F119" i="47841"/>
  <c r="F118" i="47841"/>
  <c r="S95" i="47841"/>
  <c r="S94" i="47841"/>
  <c r="S93" i="47841"/>
  <c r="S92" i="47841"/>
  <c r="S91" i="47841"/>
  <c r="S90" i="47841"/>
  <c r="S89" i="47841"/>
  <c r="S88" i="47841"/>
  <c r="S87" i="47841"/>
  <c r="S86" i="47841"/>
  <c r="S85" i="47841"/>
  <c r="S84" i="47841"/>
  <c r="S83" i="47841"/>
  <c r="S82" i="47841"/>
  <c r="S81" i="47841"/>
  <c r="S80" i="47841"/>
  <c r="S79" i="47841"/>
  <c r="S78" i="47841"/>
  <c r="S77" i="47841"/>
  <c r="S76" i="47841"/>
  <c r="S75" i="47841"/>
  <c r="S74" i="47841"/>
  <c r="S73" i="47841"/>
  <c r="S72" i="47841"/>
  <c r="S71" i="47841"/>
  <c r="S70" i="47841"/>
  <c r="S69" i="47841"/>
  <c r="S68" i="47841"/>
  <c r="S67" i="47841"/>
  <c r="Q95" i="47841"/>
  <c r="Q94" i="47841"/>
  <c r="Q93" i="47841"/>
  <c r="Q92" i="47841"/>
  <c r="Q91" i="47841"/>
  <c r="Q90" i="47841"/>
  <c r="Q89" i="47841"/>
  <c r="Q88" i="47841"/>
  <c r="Q87" i="47841"/>
  <c r="Q86" i="47841"/>
  <c r="Q85" i="47841"/>
  <c r="Q84" i="47841"/>
  <c r="Q83" i="47841"/>
  <c r="Q82" i="47841"/>
  <c r="Q81" i="47841"/>
  <c r="Q80" i="47841"/>
  <c r="Q79" i="47841"/>
  <c r="Q78" i="47841"/>
  <c r="Q77" i="47841"/>
  <c r="Q76" i="47841"/>
  <c r="Q75" i="47841"/>
  <c r="Q74" i="47841"/>
  <c r="Q73" i="47841"/>
  <c r="Q72" i="47841"/>
  <c r="Q71" i="47841"/>
  <c r="Q70" i="47841"/>
  <c r="Q69" i="47841"/>
  <c r="Q68" i="47841"/>
  <c r="Q67" i="47841"/>
  <c r="I108" i="47841"/>
  <c r="I107" i="47841"/>
  <c r="I106" i="47841"/>
  <c r="I105" i="47841"/>
  <c r="I104" i="47841"/>
  <c r="I103" i="47841"/>
  <c r="I102" i="47841"/>
  <c r="I101" i="47841"/>
  <c r="I100" i="47841"/>
  <c r="I99" i="47841"/>
  <c r="I98" i="47841"/>
  <c r="I97" i="47841"/>
  <c r="I96" i="47841"/>
  <c r="I95" i="47841"/>
  <c r="I94" i="47841"/>
  <c r="I93" i="47841"/>
  <c r="I92" i="47841"/>
  <c r="I91" i="47841"/>
  <c r="I90" i="47841"/>
  <c r="I89" i="47841"/>
  <c r="I88" i="47841"/>
  <c r="I87" i="47841"/>
  <c r="I86" i="47841"/>
  <c r="I85" i="47841"/>
  <c r="I84" i="47841"/>
  <c r="I83" i="47841"/>
  <c r="I82" i="47841"/>
  <c r="I81" i="47841"/>
  <c r="I80" i="47841"/>
  <c r="I79" i="47841"/>
  <c r="I78" i="47841"/>
  <c r="I77" i="47841"/>
  <c r="I76" i="47841"/>
  <c r="I75" i="47841"/>
  <c r="I74" i="47841"/>
  <c r="I73" i="47841"/>
  <c r="I72" i="47841"/>
  <c r="I71" i="47841"/>
  <c r="I70" i="47841"/>
  <c r="I69" i="47841"/>
  <c r="I68" i="47841"/>
  <c r="I67" i="47841"/>
  <c r="G108" i="47841"/>
  <c r="G107" i="47841"/>
  <c r="G106" i="47841"/>
  <c r="G105" i="47841"/>
  <c r="G104" i="47841"/>
  <c r="G103" i="47841"/>
  <c r="G102" i="47841"/>
  <c r="G101" i="47841"/>
  <c r="G100" i="47841"/>
  <c r="G99" i="47841"/>
  <c r="G98" i="47841"/>
  <c r="G97" i="47841"/>
  <c r="G96" i="47841"/>
  <c r="G95" i="47841"/>
  <c r="G94" i="47841"/>
  <c r="G93" i="47841"/>
  <c r="G92" i="47841"/>
  <c r="G91" i="47841"/>
  <c r="G90" i="47841"/>
  <c r="G89" i="47841"/>
  <c r="G88" i="47841"/>
  <c r="G87" i="47841"/>
  <c r="G86" i="47841"/>
  <c r="G85" i="47841"/>
  <c r="G84" i="47841"/>
  <c r="G83" i="47841"/>
  <c r="G82" i="47841"/>
  <c r="G81" i="47841"/>
  <c r="G80" i="47841"/>
  <c r="G79" i="47841"/>
  <c r="G78" i="47841"/>
  <c r="G77" i="47841"/>
  <c r="G76" i="47841"/>
  <c r="G75" i="47841"/>
  <c r="G74" i="47841"/>
  <c r="G73" i="47841"/>
  <c r="G72" i="47841"/>
  <c r="G71" i="47841"/>
  <c r="G70" i="47841"/>
  <c r="G69" i="47841"/>
  <c r="G68" i="47841"/>
  <c r="G67" i="47841"/>
  <c r="R87" i="47841"/>
  <c r="R86" i="47841"/>
  <c r="R69" i="47841"/>
  <c r="P95" i="47841"/>
  <c r="P94" i="47841"/>
  <c r="P93" i="47841"/>
  <c r="P92" i="47841"/>
  <c r="P88" i="47841"/>
  <c r="P81" i="47841"/>
  <c r="P80" i="47841"/>
  <c r="P76" i="47841"/>
  <c r="P71" i="47841"/>
  <c r="P70" i="47841"/>
  <c r="P67" i="47841"/>
  <c r="H108" i="47841"/>
  <c r="H106" i="47841"/>
  <c r="H100" i="47841"/>
  <c r="H98" i="47841"/>
  <c r="H96" i="47841"/>
  <c r="H92" i="47841"/>
  <c r="H90" i="47841"/>
  <c r="H88" i="47841"/>
  <c r="H87" i="47841"/>
  <c r="H83" i="47841"/>
  <c r="H81" i="47841"/>
  <c r="H78" i="47841"/>
  <c r="H75" i="47841"/>
  <c r="H72" i="47841"/>
  <c r="H71" i="47841"/>
  <c r="H70" i="47841"/>
  <c r="H69" i="47841"/>
  <c r="H68" i="47841"/>
  <c r="H67" i="47841"/>
  <c r="F107" i="47841"/>
  <c r="F103" i="47841"/>
  <c r="F97" i="47841"/>
  <c r="F94" i="47841"/>
  <c r="F80" i="47841"/>
  <c r="F76" i="47841"/>
  <c r="S50" i="47841"/>
  <c r="S49" i="47841"/>
  <c r="S48" i="47841"/>
  <c r="S47" i="47841"/>
  <c r="S46" i="47841"/>
  <c r="S45" i="47841"/>
  <c r="S44" i="47841"/>
  <c r="S43" i="47841"/>
  <c r="S42" i="47841"/>
  <c r="S41" i="47841"/>
  <c r="S40" i="47841"/>
  <c r="S39" i="47841"/>
  <c r="S38" i="47841"/>
  <c r="S37" i="47841"/>
  <c r="S36" i="47841"/>
  <c r="S35" i="47841"/>
  <c r="S34" i="47841"/>
  <c r="S33" i="47841"/>
  <c r="S32" i="47841"/>
  <c r="S31" i="47841"/>
  <c r="S30" i="47841"/>
  <c r="S29" i="47841"/>
  <c r="S28" i="47841"/>
  <c r="S27" i="47841"/>
  <c r="S26" i="47841"/>
  <c r="S25" i="47841"/>
  <c r="S24" i="47841"/>
  <c r="S23" i="47841"/>
  <c r="S22" i="47841"/>
  <c r="S21" i="47841"/>
  <c r="S20" i="47841"/>
  <c r="S19" i="47841"/>
  <c r="S18" i="47841"/>
  <c r="S17" i="47841"/>
  <c r="S16" i="47841"/>
  <c r="S15" i="47841"/>
  <c r="S14" i="47841"/>
  <c r="S13" i="47841"/>
  <c r="S12" i="47841"/>
  <c r="S11" i="47841"/>
  <c r="Q50" i="47841"/>
  <c r="Q49" i="47841"/>
  <c r="Q48" i="47841"/>
  <c r="Q47" i="47841"/>
  <c r="Q46" i="47841"/>
  <c r="Q45" i="47841"/>
  <c r="Q44" i="47841"/>
  <c r="Q43" i="47841"/>
  <c r="Q42" i="47841"/>
  <c r="Q41" i="47841"/>
  <c r="Q40" i="47841"/>
  <c r="Q39" i="47841"/>
  <c r="Q38" i="47841"/>
  <c r="Q37" i="47841"/>
  <c r="Q36" i="47841"/>
  <c r="Q35" i="47841"/>
  <c r="Q34" i="47841"/>
  <c r="Q33" i="47841"/>
  <c r="Q32" i="47841"/>
  <c r="Q31" i="47841"/>
  <c r="Q30" i="47841"/>
  <c r="Q29" i="47841"/>
  <c r="Q28" i="47841"/>
  <c r="Q27" i="47841"/>
  <c r="Q26" i="47841"/>
  <c r="Q25" i="47841"/>
  <c r="Q24" i="47841"/>
  <c r="Q23" i="47841"/>
  <c r="Q22" i="47841"/>
  <c r="Q21" i="47841"/>
  <c r="Q20" i="47841"/>
  <c r="Q19" i="47841"/>
  <c r="Q18" i="47841"/>
  <c r="Q17" i="47841"/>
  <c r="Q16" i="47841"/>
  <c r="Q15" i="47841"/>
  <c r="Q14" i="47841"/>
  <c r="Q13" i="47841"/>
  <c r="Q12" i="47841"/>
  <c r="Q11" i="47841"/>
  <c r="I36" i="47841"/>
  <c r="I35" i="47841"/>
  <c r="I34" i="47841"/>
  <c r="I33" i="47841"/>
  <c r="I32" i="47841"/>
  <c r="I31" i="47841"/>
  <c r="I30" i="47841"/>
  <c r="I29" i="47841"/>
  <c r="I28" i="47841"/>
  <c r="I27" i="47841"/>
  <c r="I26" i="47841"/>
  <c r="I25" i="47841"/>
  <c r="I24" i="47841"/>
  <c r="I23" i="47841"/>
  <c r="I22" i="47841"/>
  <c r="I21" i="47841"/>
  <c r="I20" i="47841"/>
  <c r="I19" i="47841"/>
  <c r="I18" i="47841"/>
  <c r="I17" i="47841"/>
  <c r="I16" i="47841"/>
  <c r="I15" i="47841"/>
  <c r="I14" i="47841"/>
  <c r="I13" i="47841"/>
  <c r="I12" i="47841"/>
  <c r="I11" i="47841"/>
  <c r="G36" i="47841"/>
  <c r="G35" i="47841"/>
  <c r="G34" i="47841"/>
  <c r="G33" i="47841"/>
  <c r="G32" i="47841"/>
  <c r="G31" i="47841"/>
  <c r="G30" i="47841"/>
  <c r="G29" i="47841"/>
  <c r="G28" i="47841"/>
  <c r="G27" i="47841"/>
  <c r="G26" i="47841"/>
  <c r="G25" i="47841"/>
  <c r="G24" i="47841"/>
  <c r="G23" i="47841"/>
  <c r="G22" i="47841"/>
  <c r="G21" i="47841"/>
  <c r="G20" i="47841"/>
  <c r="G19" i="47841"/>
  <c r="G18" i="47841"/>
  <c r="G17" i="47841"/>
  <c r="G16" i="47841"/>
  <c r="G15" i="47841"/>
  <c r="G14" i="47841"/>
  <c r="G13" i="47841"/>
  <c r="G12" i="47841"/>
  <c r="G11" i="47841"/>
  <c r="R50" i="47841"/>
  <c r="R46" i="47841"/>
  <c r="R43" i="47841"/>
  <c r="R42" i="47841"/>
  <c r="R39" i="47841"/>
  <c r="R38" i="47841"/>
  <c r="R37" i="47841"/>
  <c r="R36" i="47841"/>
  <c r="R34" i="47841"/>
  <c r="R32" i="47841"/>
  <c r="R31" i="47841"/>
  <c r="R30" i="47841"/>
  <c r="R29" i="47841"/>
  <c r="R28" i="47841"/>
  <c r="R27" i="47841"/>
  <c r="R26" i="47841"/>
  <c r="R23" i="47841"/>
  <c r="R22" i="47841"/>
  <c r="R21" i="47841"/>
  <c r="R20" i="47841"/>
  <c r="R18" i="47841"/>
  <c r="R17" i="47841"/>
  <c r="R16" i="47841"/>
  <c r="R15" i="47841"/>
  <c r="R14" i="47841"/>
  <c r="R13" i="47841"/>
  <c r="R12" i="47841"/>
  <c r="R11" i="47841"/>
  <c r="H36" i="47841"/>
  <c r="H35" i="47841"/>
  <c r="H34" i="47841"/>
  <c r="H33" i="47841"/>
  <c r="H32" i="47841"/>
  <c r="H31" i="47841"/>
  <c r="H30" i="47841"/>
  <c r="H29" i="47841"/>
  <c r="H28" i="47841"/>
  <c r="H27" i="47841"/>
  <c r="H26" i="47841"/>
  <c r="H25" i="47841"/>
  <c r="H23" i="47841"/>
  <c r="H22" i="47841"/>
  <c r="H21" i="47841"/>
  <c r="H20" i="47841"/>
  <c r="H19" i="47841"/>
  <c r="H18" i="47841"/>
  <c r="H17" i="47841"/>
  <c r="H16" i="47841"/>
  <c r="H15" i="47841"/>
  <c r="H14" i="47841"/>
  <c r="H13" i="47841"/>
  <c r="H12" i="47841"/>
  <c r="H11" i="47841"/>
  <c r="AA3" i="47841"/>
  <c r="AA1" i="47841"/>
  <c r="B1" i="47841"/>
  <c r="F359" i="47840"/>
  <c r="F358" i="47840"/>
  <c r="F357" i="47840"/>
  <c r="F356" i="47840"/>
  <c r="F355" i="47840"/>
  <c r="P351" i="47840"/>
  <c r="P350" i="47840"/>
  <c r="P349" i="47840"/>
  <c r="P348" i="47840"/>
  <c r="P347" i="47840"/>
  <c r="P346" i="47840"/>
  <c r="P345" i="47840"/>
  <c r="F349" i="47840"/>
  <c r="F348" i="47840"/>
  <c r="F347" i="47840"/>
  <c r="F346" i="47840"/>
  <c r="F345" i="47840"/>
  <c r="R328" i="47840"/>
  <c r="R327" i="47840"/>
  <c r="R326" i="47840"/>
  <c r="R325" i="47840"/>
  <c r="R324" i="47840"/>
  <c r="R323" i="47840"/>
  <c r="R322" i="47840"/>
  <c r="R321" i="47840"/>
  <c r="R320" i="47840"/>
  <c r="R319" i="47840"/>
  <c r="R318" i="47840"/>
  <c r="R317" i="47840"/>
  <c r="R316" i="47840"/>
  <c r="R315" i="47840"/>
  <c r="P328" i="47840"/>
  <c r="P327" i="47840"/>
  <c r="P326" i="47840"/>
  <c r="P325" i="47840"/>
  <c r="P324" i="47840"/>
  <c r="P323" i="47840"/>
  <c r="P322" i="47840"/>
  <c r="P321" i="47840"/>
  <c r="P320" i="47840"/>
  <c r="P319" i="47840"/>
  <c r="P318" i="47840"/>
  <c r="P317" i="47840"/>
  <c r="P316" i="47840"/>
  <c r="P315" i="47840"/>
  <c r="F324" i="47840"/>
  <c r="F323" i="47840"/>
  <c r="F322" i="47840"/>
  <c r="F321" i="47840"/>
  <c r="F320" i="47840"/>
  <c r="F319" i="47840"/>
  <c r="F318" i="47840"/>
  <c r="F317" i="47840"/>
  <c r="F316" i="47840"/>
  <c r="F315" i="47840"/>
  <c r="J307" i="47840"/>
  <c r="J306" i="47840"/>
  <c r="J305" i="47840"/>
  <c r="J304" i="47840"/>
  <c r="J303" i="47840"/>
  <c r="J302" i="47840"/>
  <c r="J301" i="47840"/>
  <c r="J300" i="47840"/>
  <c r="J299" i="47840"/>
  <c r="J298" i="47840"/>
  <c r="J297" i="47840"/>
  <c r="J296" i="47840"/>
  <c r="H307" i="47840"/>
  <c r="H306" i="47840"/>
  <c r="H305" i="47840"/>
  <c r="H304" i="47840"/>
  <c r="H303" i="47840"/>
  <c r="H302" i="47840"/>
  <c r="H301" i="47840"/>
  <c r="H300" i="47840"/>
  <c r="H299" i="47840"/>
  <c r="H298" i="47840"/>
  <c r="H297" i="47840"/>
  <c r="H296" i="47840"/>
  <c r="F307" i="47840"/>
  <c r="F306" i="47840"/>
  <c r="F305" i="47840"/>
  <c r="F304" i="47840"/>
  <c r="F303" i="47840"/>
  <c r="F302" i="47840"/>
  <c r="F301" i="47840"/>
  <c r="F300" i="47840"/>
  <c r="F299" i="47840"/>
  <c r="F298" i="47840"/>
  <c r="F297" i="47840"/>
  <c r="F296" i="47840"/>
  <c r="Z277" i="47840"/>
  <c r="Z276" i="47840"/>
  <c r="Z275" i="47840"/>
  <c r="Z274" i="47840"/>
  <c r="Z273" i="47840"/>
  <c r="Z272" i="47840"/>
  <c r="Z271" i="47840"/>
  <c r="Z270" i="47840"/>
  <c r="Z269" i="47840"/>
  <c r="Z268" i="47840"/>
  <c r="Z267" i="47840"/>
  <c r="Z266" i="47840"/>
  <c r="Z265" i="47840"/>
  <c r="Z264" i="47840"/>
  <c r="Z263" i="47840"/>
  <c r="Z262" i="47840"/>
  <c r="Z261" i="47840"/>
  <c r="Z260" i="47840"/>
  <c r="Z259" i="47840"/>
  <c r="Z258" i="47840"/>
  <c r="Z257" i="47840"/>
  <c r="X277" i="47840"/>
  <c r="X276" i="47840"/>
  <c r="X275" i="47840"/>
  <c r="X274" i="47840"/>
  <c r="X273" i="47840"/>
  <c r="X272" i="47840"/>
  <c r="X271" i="47840"/>
  <c r="X270" i="47840"/>
  <c r="X269" i="47840"/>
  <c r="X268" i="47840"/>
  <c r="X267" i="47840"/>
  <c r="X266" i="47840"/>
  <c r="X265" i="47840"/>
  <c r="X264" i="47840"/>
  <c r="X263" i="47840"/>
  <c r="X262" i="47840"/>
  <c r="X261" i="47840"/>
  <c r="X260" i="47840"/>
  <c r="X259" i="47840"/>
  <c r="X258" i="47840"/>
  <c r="X257" i="47840"/>
  <c r="V277" i="47840"/>
  <c r="V276" i="47840"/>
  <c r="V275" i="47840"/>
  <c r="V274" i="47840"/>
  <c r="V273" i="47840"/>
  <c r="V272" i="47840"/>
  <c r="V271" i="47840"/>
  <c r="V270" i="47840"/>
  <c r="V269" i="47840"/>
  <c r="V268" i="47840"/>
  <c r="V267" i="47840"/>
  <c r="V266" i="47840"/>
  <c r="V265" i="47840"/>
  <c r="V264" i="47840"/>
  <c r="V263" i="47840"/>
  <c r="V262" i="47840"/>
  <c r="V261" i="47840"/>
  <c r="V260" i="47840"/>
  <c r="V259" i="47840"/>
  <c r="V258" i="47840"/>
  <c r="V257" i="47840"/>
  <c r="T277" i="47840"/>
  <c r="T276" i="47840"/>
  <c r="T275" i="47840"/>
  <c r="T274" i="47840"/>
  <c r="T273" i="47840"/>
  <c r="T272" i="47840"/>
  <c r="T271" i="47840"/>
  <c r="T270" i="47840"/>
  <c r="T269" i="47840"/>
  <c r="T268" i="47840"/>
  <c r="T267" i="47840"/>
  <c r="T266" i="47840"/>
  <c r="T265" i="47840"/>
  <c r="T264" i="47840"/>
  <c r="T263" i="47840"/>
  <c r="T262" i="47840"/>
  <c r="T261" i="47840"/>
  <c r="T260" i="47840"/>
  <c r="T259" i="47840"/>
  <c r="T258" i="47840"/>
  <c r="T257" i="47840"/>
  <c r="L285" i="47840"/>
  <c r="L284" i="47840"/>
  <c r="L283" i="47840"/>
  <c r="L282" i="47840"/>
  <c r="L281" i="47840"/>
  <c r="L280" i="47840"/>
  <c r="L279" i="47840"/>
  <c r="L278" i="47840"/>
  <c r="L277" i="47840"/>
  <c r="L276" i="47840"/>
  <c r="L275" i="47840"/>
  <c r="L274" i="47840"/>
  <c r="L273" i="47840"/>
  <c r="L272" i="47840"/>
  <c r="L271" i="47840"/>
  <c r="L270" i="47840"/>
  <c r="L269" i="47840"/>
  <c r="L268" i="47840"/>
  <c r="L267" i="47840"/>
  <c r="L266" i="47840"/>
  <c r="L265" i="47840"/>
  <c r="L264" i="47840"/>
  <c r="L263" i="47840"/>
  <c r="L262" i="47840"/>
  <c r="L261" i="47840"/>
  <c r="L260" i="47840"/>
  <c r="L259" i="47840"/>
  <c r="L258" i="47840"/>
  <c r="L257" i="47840"/>
  <c r="J285" i="47840"/>
  <c r="J284" i="47840"/>
  <c r="J283" i="47840"/>
  <c r="J282" i="47840"/>
  <c r="J281" i="47840"/>
  <c r="J280" i="47840"/>
  <c r="J279" i="47840"/>
  <c r="J278" i="47840"/>
  <c r="J277" i="47840"/>
  <c r="J276" i="47840"/>
  <c r="J275" i="47840"/>
  <c r="J274" i="47840"/>
  <c r="J273" i="47840"/>
  <c r="J272" i="47840"/>
  <c r="J271" i="47840"/>
  <c r="J270" i="47840"/>
  <c r="J269" i="47840"/>
  <c r="J268" i="47840"/>
  <c r="J267" i="47840"/>
  <c r="J266" i="47840"/>
  <c r="J265" i="47840"/>
  <c r="J264" i="47840"/>
  <c r="J263" i="47840"/>
  <c r="J262" i="47840"/>
  <c r="J261" i="47840"/>
  <c r="J260" i="47840"/>
  <c r="J259" i="47840"/>
  <c r="J258" i="47840"/>
  <c r="J257" i="47840"/>
  <c r="H285" i="47840"/>
  <c r="H284" i="47840"/>
  <c r="H283" i="47840"/>
  <c r="H282" i="47840"/>
  <c r="H281" i="47840"/>
  <c r="H280" i="47840"/>
  <c r="H279" i="47840"/>
  <c r="H278" i="47840"/>
  <c r="H277" i="47840"/>
  <c r="H276" i="47840"/>
  <c r="H275" i="47840"/>
  <c r="H274" i="47840"/>
  <c r="H273" i="47840"/>
  <c r="H272" i="47840"/>
  <c r="H271" i="47840"/>
  <c r="H270" i="47840"/>
  <c r="H269" i="47840"/>
  <c r="H268" i="47840"/>
  <c r="H267" i="47840"/>
  <c r="H266" i="47840"/>
  <c r="H265" i="47840"/>
  <c r="H264" i="47840"/>
  <c r="H263" i="47840"/>
  <c r="H262" i="47840"/>
  <c r="H261" i="47840"/>
  <c r="H260" i="47840"/>
  <c r="H259" i="47840"/>
  <c r="H258" i="47840"/>
  <c r="H257" i="47840"/>
  <c r="F285" i="47840"/>
  <c r="F284" i="47840"/>
  <c r="F283" i="47840"/>
  <c r="F282" i="47840"/>
  <c r="F281" i="47840"/>
  <c r="F280" i="47840"/>
  <c r="F279" i="47840"/>
  <c r="F278" i="47840"/>
  <c r="F277" i="47840"/>
  <c r="F276" i="47840"/>
  <c r="F275" i="47840"/>
  <c r="F274" i="47840"/>
  <c r="F273" i="47840"/>
  <c r="F272" i="47840"/>
  <c r="F271" i="47840"/>
  <c r="F270" i="47840"/>
  <c r="F269" i="47840"/>
  <c r="F268" i="47840"/>
  <c r="F267" i="47840"/>
  <c r="F266" i="47840"/>
  <c r="F265" i="47840"/>
  <c r="F264" i="47840"/>
  <c r="F263" i="47840"/>
  <c r="F262" i="47840"/>
  <c r="F261" i="47840"/>
  <c r="F260" i="47840"/>
  <c r="F259" i="47840"/>
  <c r="F258" i="47840"/>
  <c r="F257" i="47840"/>
  <c r="V242" i="47840" l="1"/>
  <c r="V241" i="47840"/>
  <c r="V240" i="47840"/>
  <c r="V239" i="47840"/>
  <c r="V238" i="47840"/>
  <c r="V237" i="47840"/>
  <c r="V236" i="47840"/>
  <c r="V235" i="47840"/>
  <c r="V234" i="47840"/>
  <c r="V233" i="47840"/>
  <c r="T242" i="47840"/>
  <c r="T241" i="47840"/>
  <c r="T240" i="47840"/>
  <c r="T239" i="47840"/>
  <c r="T238" i="47840"/>
  <c r="T237" i="47840"/>
  <c r="T236" i="47840"/>
  <c r="T235" i="47840"/>
  <c r="T234" i="47840"/>
  <c r="T233" i="47840"/>
  <c r="R242" i="47840"/>
  <c r="R241" i="47840"/>
  <c r="R240" i="47840"/>
  <c r="R239" i="47840"/>
  <c r="R238" i="47840"/>
  <c r="R237" i="47840"/>
  <c r="R236" i="47840"/>
  <c r="R235" i="47840"/>
  <c r="R234" i="47840"/>
  <c r="R233" i="47840"/>
  <c r="J249" i="47840"/>
  <c r="J248" i="47840"/>
  <c r="J247" i="47840"/>
  <c r="J246" i="47840"/>
  <c r="J245" i="47840"/>
  <c r="J244" i="47840"/>
  <c r="J243" i="47840"/>
  <c r="J242" i="47840"/>
  <c r="J241" i="47840"/>
  <c r="J240" i="47840"/>
  <c r="J239" i="47840"/>
  <c r="J238" i="47840"/>
  <c r="J237" i="47840"/>
  <c r="J236" i="47840"/>
  <c r="J235" i="47840"/>
  <c r="J234" i="47840"/>
  <c r="J233" i="47840"/>
  <c r="H249" i="47840"/>
  <c r="H248" i="47840"/>
  <c r="H247" i="47840"/>
  <c r="H246" i="47840"/>
  <c r="H245" i="47840"/>
  <c r="H244" i="47840"/>
  <c r="H243" i="47840"/>
  <c r="H242" i="47840"/>
  <c r="H241" i="47840"/>
  <c r="H240" i="47840"/>
  <c r="H239" i="47840"/>
  <c r="H238" i="47840"/>
  <c r="H237" i="47840"/>
  <c r="H236" i="47840"/>
  <c r="H235" i="47840"/>
  <c r="H234" i="47840"/>
  <c r="H233" i="47840"/>
  <c r="F249" i="47840"/>
  <c r="F248" i="47840"/>
  <c r="F247" i="47840"/>
  <c r="F246" i="47840"/>
  <c r="F245" i="47840"/>
  <c r="F244" i="47840"/>
  <c r="F243" i="47840"/>
  <c r="F242" i="47840"/>
  <c r="F241" i="47840"/>
  <c r="F240" i="47840"/>
  <c r="F239" i="47840"/>
  <c r="F238" i="47840"/>
  <c r="F237" i="47840"/>
  <c r="F236" i="47840"/>
  <c r="F235" i="47840"/>
  <c r="F234" i="47840"/>
  <c r="F233" i="47840"/>
  <c r="H224" i="47840"/>
  <c r="H223" i="47840"/>
  <c r="H222" i="47840"/>
  <c r="H221" i="47840"/>
  <c r="H220" i="47840"/>
  <c r="F224" i="47840"/>
  <c r="F223" i="47840"/>
  <c r="F222" i="47840"/>
  <c r="F221" i="47840"/>
  <c r="F220" i="47840"/>
  <c r="Z200" i="47840"/>
  <c r="Z199" i="47840"/>
  <c r="Z198" i="47840"/>
  <c r="Z197" i="47840"/>
  <c r="Z196" i="47840"/>
  <c r="Z195" i="47840"/>
  <c r="Z194" i="47840"/>
  <c r="Z193" i="47840"/>
  <c r="Z192" i="47840"/>
  <c r="Z191" i="47840"/>
  <c r="Z190" i="47840"/>
  <c r="Z189" i="47840"/>
  <c r="Z188" i="47840"/>
  <c r="Z187" i="47840"/>
  <c r="Z186" i="47840"/>
  <c r="Z185" i="47840"/>
  <c r="Z184" i="47840"/>
  <c r="Z183" i="47840"/>
  <c r="Z182" i="47840"/>
  <c r="Z181" i="47840"/>
  <c r="Z180" i="47840"/>
  <c r="Z179" i="47840"/>
  <c r="Z178" i="47840"/>
  <c r="Z177" i="47840"/>
  <c r="Z176" i="47840"/>
  <c r="Z175" i="47840"/>
  <c r="Z174" i="47840"/>
  <c r="Z173" i="47840"/>
  <c r="Z172" i="47840"/>
  <c r="Z171" i="47840"/>
  <c r="Z170" i="47840"/>
  <c r="Z169" i="47840"/>
  <c r="Z168" i="47840"/>
  <c r="X200" i="47840"/>
  <c r="X199" i="47840"/>
  <c r="X198" i="47840"/>
  <c r="X197" i="47840"/>
  <c r="X196" i="47840"/>
  <c r="X195" i="47840"/>
  <c r="X194" i="47840"/>
  <c r="X193" i="47840"/>
  <c r="X192" i="47840"/>
  <c r="X191" i="47840"/>
  <c r="X190" i="47840"/>
  <c r="X189" i="47840"/>
  <c r="X188" i="47840"/>
  <c r="X187" i="47840"/>
  <c r="X186" i="47840"/>
  <c r="X185" i="47840"/>
  <c r="X184" i="47840"/>
  <c r="X183" i="47840"/>
  <c r="X182" i="47840"/>
  <c r="X181" i="47840"/>
  <c r="X180" i="47840"/>
  <c r="X179" i="47840"/>
  <c r="X178" i="47840"/>
  <c r="X177" i="47840"/>
  <c r="X176" i="47840"/>
  <c r="X175" i="47840"/>
  <c r="X174" i="47840"/>
  <c r="X173" i="47840"/>
  <c r="X172" i="47840"/>
  <c r="X171" i="47840"/>
  <c r="X170" i="47840"/>
  <c r="X169" i="47840"/>
  <c r="X168" i="47840"/>
  <c r="V200" i="47840"/>
  <c r="V199" i="47840"/>
  <c r="V198" i="47840"/>
  <c r="V197" i="47840"/>
  <c r="V196" i="47840"/>
  <c r="V195" i="47840"/>
  <c r="V194" i="47840"/>
  <c r="V193" i="47840"/>
  <c r="V192" i="47840"/>
  <c r="V191" i="47840"/>
  <c r="V190" i="47840"/>
  <c r="V189" i="47840"/>
  <c r="V188" i="47840"/>
  <c r="V187" i="47840"/>
  <c r="V186" i="47840"/>
  <c r="V185" i="47840"/>
  <c r="V184" i="47840"/>
  <c r="V183" i="47840"/>
  <c r="V182" i="47840"/>
  <c r="V181" i="47840"/>
  <c r="V180" i="47840"/>
  <c r="V179" i="47840"/>
  <c r="V178" i="47840"/>
  <c r="V177" i="47840"/>
  <c r="V176" i="47840"/>
  <c r="V175" i="47840"/>
  <c r="V174" i="47840"/>
  <c r="V173" i="47840"/>
  <c r="V172" i="47840"/>
  <c r="V171" i="47840"/>
  <c r="V170" i="47840"/>
  <c r="V169" i="47840"/>
  <c r="V168" i="47840"/>
  <c r="T200" i="47840"/>
  <c r="T199" i="47840"/>
  <c r="T198" i="47840"/>
  <c r="T197" i="47840"/>
  <c r="T196" i="47840"/>
  <c r="T195" i="47840"/>
  <c r="T194" i="47840"/>
  <c r="T193" i="47840"/>
  <c r="T192" i="47840"/>
  <c r="T191" i="47840"/>
  <c r="T190" i="47840"/>
  <c r="T189" i="47840"/>
  <c r="T188" i="47840"/>
  <c r="T187" i="47840"/>
  <c r="T186" i="47840"/>
  <c r="T185" i="47840"/>
  <c r="T184" i="47840"/>
  <c r="T183" i="47840"/>
  <c r="T182" i="47840"/>
  <c r="T181" i="47840"/>
  <c r="T180" i="47840"/>
  <c r="T179" i="47840"/>
  <c r="T178" i="47840"/>
  <c r="T177" i="47840"/>
  <c r="T176" i="47840"/>
  <c r="T175" i="47840"/>
  <c r="T174" i="47840"/>
  <c r="T173" i="47840"/>
  <c r="T172" i="47840"/>
  <c r="T171" i="47840"/>
  <c r="T170" i="47840"/>
  <c r="T169" i="47840"/>
  <c r="T168" i="47840"/>
  <c r="R200" i="47840"/>
  <c r="R199" i="47840"/>
  <c r="R198" i="47840"/>
  <c r="R197" i="47840"/>
  <c r="R196" i="47840"/>
  <c r="R195" i="47840"/>
  <c r="R194" i="47840"/>
  <c r="R193" i="47840"/>
  <c r="R192" i="47840"/>
  <c r="R191" i="47840"/>
  <c r="R190" i="47840"/>
  <c r="R189" i="47840"/>
  <c r="R188" i="47840"/>
  <c r="R187" i="47840"/>
  <c r="R186" i="47840"/>
  <c r="R185" i="47840"/>
  <c r="R184" i="47840"/>
  <c r="R183" i="47840"/>
  <c r="R182" i="47840"/>
  <c r="R181" i="47840"/>
  <c r="R180" i="47840"/>
  <c r="R179" i="47840"/>
  <c r="R178" i="47840"/>
  <c r="R177" i="47840"/>
  <c r="R176" i="47840"/>
  <c r="R175" i="47840"/>
  <c r="R174" i="47840"/>
  <c r="R173" i="47840"/>
  <c r="R172" i="47840"/>
  <c r="R171" i="47840"/>
  <c r="R170" i="47840"/>
  <c r="R169" i="47840"/>
  <c r="R168" i="47840"/>
  <c r="J206" i="47840"/>
  <c r="J205" i="47840"/>
  <c r="J204" i="47840"/>
  <c r="J203" i="47840"/>
  <c r="J202" i="47840"/>
  <c r="J201" i="47840"/>
  <c r="J200" i="47840"/>
  <c r="J199" i="47840"/>
  <c r="J198" i="47840"/>
  <c r="J197" i="47840"/>
  <c r="J196" i="47840"/>
  <c r="J195" i="47840"/>
  <c r="J194" i="47840"/>
  <c r="J193" i="47840"/>
  <c r="J192" i="47840"/>
  <c r="J191" i="47840"/>
  <c r="J190" i="47840"/>
  <c r="J189" i="47840"/>
  <c r="J188" i="47840"/>
  <c r="J187" i="47840"/>
  <c r="J186" i="47840"/>
  <c r="J185" i="47840"/>
  <c r="J184" i="47840"/>
  <c r="J183" i="47840"/>
  <c r="J182" i="47840"/>
  <c r="J181" i="47840"/>
  <c r="J180" i="47840"/>
  <c r="J179" i="47840"/>
  <c r="J178" i="47840"/>
  <c r="J177" i="47840"/>
  <c r="J176" i="47840"/>
  <c r="J175" i="47840"/>
  <c r="J174" i="47840"/>
  <c r="J173" i="47840"/>
  <c r="J172" i="47840"/>
  <c r="J171" i="47840"/>
  <c r="J170" i="47840"/>
  <c r="J169" i="47840"/>
  <c r="J168" i="47840"/>
  <c r="H206" i="47840"/>
  <c r="H205" i="47840"/>
  <c r="H204" i="47840"/>
  <c r="H203" i="47840"/>
  <c r="H202" i="47840"/>
  <c r="H201" i="47840"/>
  <c r="H200" i="47840"/>
  <c r="H199" i="47840"/>
  <c r="H198" i="47840"/>
  <c r="H197" i="47840"/>
  <c r="H196" i="47840"/>
  <c r="H195" i="47840"/>
  <c r="H194" i="47840"/>
  <c r="H193" i="47840"/>
  <c r="H192" i="47840"/>
  <c r="H191" i="47840"/>
  <c r="H190" i="47840"/>
  <c r="H189" i="47840"/>
  <c r="H188" i="47840"/>
  <c r="H187" i="47840"/>
  <c r="H186" i="47840"/>
  <c r="H185" i="47840"/>
  <c r="H184" i="47840"/>
  <c r="H183" i="47840"/>
  <c r="H182" i="47840"/>
  <c r="H181" i="47840"/>
  <c r="H180" i="47840"/>
  <c r="H179" i="47840"/>
  <c r="H178" i="47840"/>
  <c r="H177" i="47840"/>
  <c r="H176" i="47840"/>
  <c r="H175" i="47840"/>
  <c r="H174" i="47840"/>
  <c r="H173" i="47840"/>
  <c r="H172" i="47840"/>
  <c r="H171" i="47840"/>
  <c r="H170" i="47840"/>
  <c r="H169" i="47840"/>
  <c r="H168" i="47840"/>
  <c r="F206" i="47840"/>
  <c r="F205" i="47840"/>
  <c r="F204" i="47840"/>
  <c r="F203" i="47840"/>
  <c r="F202" i="47840"/>
  <c r="F201" i="47840"/>
  <c r="F200" i="47840"/>
  <c r="F199" i="47840"/>
  <c r="F198" i="47840"/>
  <c r="F197" i="47840"/>
  <c r="F196" i="47840"/>
  <c r="F195" i="47840"/>
  <c r="F194" i="47840"/>
  <c r="F193" i="47840"/>
  <c r="F192" i="47840"/>
  <c r="F191" i="47840"/>
  <c r="F190" i="47840"/>
  <c r="F189" i="47840"/>
  <c r="F188" i="47840"/>
  <c r="F187" i="47840"/>
  <c r="F186" i="47840"/>
  <c r="F185" i="47840"/>
  <c r="F184" i="47840"/>
  <c r="F183" i="47840"/>
  <c r="F182" i="47840"/>
  <c r="F181" i="47840"/>
  <c r="F180" i="47840"/>
  <c r="F179" i="47840"/>
  <c r="F178" i="47840"/>
  <c r="F177" i="47840"/>
  <c r="F176" i="47840"/>
  <c r="F175" i="47840"/>
  <c r="F174" i="47840"/>
  <c r="F173" i="47840"/>
  <c r="F172" i="47840"/>
  <c r="F171" i="47840"/>
  <c r="F170" i="47840"/>
  <c r="F169" i="47840"/>
  <c r="F168" i="47840"/>
  <c r="T153" i="47840" l="1"/>
  <c r="T152" i="47840"/>
  <c r="T151" i="47840"/>
  <c r="T150" i="47840"/>
  <c r="T149" i="47840"/>
  <c r="T148" i="47840"/>
  <c r="T147" i="47840"/>
  <c r="T146" i="47840"/>
  <c r="H157" i="47840"/>
  <c r="H156" i="47840"/>
  <c r="H155" i="47840"/>
  <c r="H154" i="47840"/>
  <c r="H153" i="47840"/>
  <c r="H152" i="47840"/>
  <c r="H151" i="47840"/>
  <c r="H150" i="47840"/>
  <c r="H149" i="47840"/>
  <c r="H148" i="47840"/>
  <c r="H147" i="47840"/>
  <c r="H146" i="47840"/>
  <c r="F157" i="47840"/>
  <c r="F156" i="47840"/>
  <c r="F155" i="47840"/>
  <c r="F154" i="47840"/>
  <c r="F153" i="47840"/>
  <c r="F152" i="47840"/>
  <c r="F151" i="47840"/>
  <c r="F150" i="47840"/>
  <c r="F149" i="47840"/>
  <c r="F148" i="47840"/>
  <c r="F147" i="47840"/>
  <c r="F146" i="47840"/>
  <c r="L137" i="47840"/>
  <c r="L136" i="47840"/>
  <c r="L135" i="47840"/>
  <c r="L134" i="47840"/>
  <c r="L133" i="47840"/>
  <c r="L132" i="47840"/>
  <c r="L131" i="47840"/>
  <c r="L130" i="47840"/>
  <c r="L129" i="47840"/>
  <c r="L128" i="47840"/>
  <c r="L127" i="47840"/>
  <c r="L126" i="47840"/>
  <c r="L125" i="47840"/>
  <c r="L124" i="47840"/>
  <c r="L123" i="47840"/>
  <c r="L122" i="47840"/>
  <c r="L121" i="47840"/>
  <c r="L120" i="47840"/>
  <c r="L119" i="47840"/>
  <c r="L118" i="47840"/>
  <c r="J137" i="47840"/>
  <c r="J136" i="47840"/>
  <c r="J135" i="47840"/>
  <c r="J134" i="47840"/>
  <c r="J133" i="47840"/>
  <c r="J132" i="47840"/>
  <c r="J131" i="47840"/>
  <c r="J130" i="47840"/>
  <c r="J129" i="47840"/>
  <c r="J128" i="47840"/>
  <c r="J127" i="47840"/>
  <c r="J126" i="47840"/>
  <c r="J125" i="47840"/>
  <c r="J124" i="47840"/>
  <c r="J123" i="47840"/>
  <c r="J122" i="47840"/>
  <c r="J121" i="47840"/>
  <c r="J120" i="47840"/>
  <c r="J119" i="47840"/>
  <c r="J118" i="47840"/>
  <c r="H137" i="47840"/>
  <c r="H136" i="47840"/>
  <c r="H135" i="47840"/>
  <c r="H134" i="47840"/>
  <c r="H133" i="47840"/>
  <c r="H132" i="47840"/>
  <c r="H131" i="47840"/>
  <c r="H130" i="47840"/>
  <c r="H129" i="47840"/>
  <c r="H128" i="47840"/>
  <c r="H127" i="47840"/>
  <c r="H126" i="47840"/>
  <c r="H125" i="47840"/>
  <c r="H124" i="47840"/>
  <c r="H123" i="47840"/>
  <c r="H122" i="47840"/>
  <c r="H121" i="47840"/>
  <c r="H120" i="47840"/>
  <c r="H119" i="47840"/>
  <c r="H118" i="47840"/>
  <c r="F137" i="47840"/>
  <c r="F136" i="47840"/>
  <c r="F135" i="47840"/>
  <c r="F134" i="47840"/>
  <c r="F133" i="47840"/>
  <c r="F132" i="47840"/>
  <c r="F131" i="47840"/>
  <c r="F130" i="47840"/>
  <c r="F129" i="47840"/>
  <c r="F128" i="47840"/>
  <c r="F127" i="47840"/>
  <c r="F126" i="47840"/>
  <c r="F125" i="47840"/>
  <c r="F124" i="47840"/>
  <c r="F123" i="47840"/>
  <c r="F122" i="47840"/>
  <c r="F121" i="47840"/>
  <c r="F120" i="47840"/>
  <c r="F119" i="47840"/>
  <c r="F118" i="47840"/>
  <c r="R95" i="47840"/>
  <c r="R94" i="47840"/>
  <c r="R93" i="47840"/>
  <c r="R92" i="47840"/>
  <c r="R91" i="47840"/>
  <c r="R90" i="47840"/>
  <c r="R89" i="47840"/>
  <c r="R88" i="47840"/>
  <c r="R87" i="47840"/>
  <c r="R86" i="47840"/>
  <c r="R85" i="47840"/>
  <c r="R84" i="47840"/>
  <c r="R83" i="47840"/>
  <c r="R82" i="47840"/>
  <c r="R81" i="47840"/>
  <c r="R80" i="47840"/>
  <c r="R79" i="47840"/>
  <c r="R78" i="47840"/>
  <c r="R77" i="47840"/>
  <c r="R76" i="47840"/>
  <c r="R75" i="47840"/>
  <c r="R74" i="47840"/>
  <c r="R73" i="47840"/>
  <c r="R72" i="47840"/>
  <c r="R71" i="47840"/>
  <c r="R70" i="47840"/>
  <c r="R69" i="47840"/>
  <c r="R68" i="47840"/>
  <c r="R67" i="47840"/>
  <c r="P95" i="47840"/>
  <c r="P94" i="47840"/>
  <c r="P93" i="47840"/>
  <c r="P92" i="47840"/>
  <c r="P91" i="47840"/>
  <c r="P90" i="47840"/>
  <c r="P89" i="47840"/>
  <c r="P88" i="47840"/>
  <c r="P87" i="47840"/>
  <c r="P86" i="47840"/>
  <c r="P85" i="47840"/>
  <c r="P84" i="47840"/>
  <c r="P83" i="47840"/>
  <c r="P82" i="47840"/>
  <c r="P81" i="47840"/>
  <c r="P80" i="47840"/>
  <c r="P79" i="47840"/>
  <c r="P78" i="47840"/>
  <c r="P77" i="47840"/>
  <c r="P76" i="47840"/>
  <c r="P75" i="47840"/>
  <c r="P74" i="47840"/>
  <c r="P73" i="47840"/>
  <c r="P72" i="47840"/>
  <c r="P71" i="47840"/>
  <c r="P70" i="47840"/>
  <c r="P69" i="47840"/>
  <c r="P68" i="47840"/>
  <c r="P67" i="47840"/>
  <c r="H108" i="47840"/>
  <c r="H107" i="47840"/>
  <c r="H106" i="47840"/>
  <c r="H105" i="47840"/>
  <c r="H104" i="47840"/>
  <c r="H103" i="47840"/>
  <c r="H102" i="47840"/>
  <c r="H101" i="47840"/>
  <c r="H100" i="47840"/>
  <c r="H99" i="47840"/>
  <c r="H98" i="47840"/>
  <c r="H97" i="47840"/>
  <c r="H96" i="47840"/>
  <c r="H95" i="47840"/>
  <c r="H94" i="47840"/>
  <c r="H93" i="47840"/>
  <c r="H92" i="47840"/>
  <c r="H91" i="47840"/>
  <c r="H90" i="47840"/>
  <c r="H89" i="47840"/>
  <c r="H88" i="47840"/>
  <c r="H87" i="47840"/>
  <c r="H86" i="47840"/>
  <c r="H85" i="47840"/>
  <c r="H84" i="47840"/>
  <c r="H83" i="47840"/>
  <c r="H82" i="47840"/>
  <c r="H81" i="47840"/>
  <c r="H80" i="47840"/>
  <c r="H79" i="47840"/>
  <c r="H78" i="47840"/>
  <c r="H77" i="47840"/>
  <c r="H76" i="47840"/>
  <c r="H75" i="47840"/>
  <c r="H74" i="47840"/>
  <c r="H73" i="47840"/>
  <c r="H72" i="47840"/>
  <c r="H71" i="47840"/>
  <c r="H70" i="47840"/>
  <c r="H69" i="47840"/>
  <c r="H68" i="47840"/>
  <c r="H67" i="47840"/>
  <c r="F67" i="47840"/>
  <c r="F108" i="47840"/>
  <c r="F107" i="47840"/>
  <c r="F106" i="47840"/>
  <c r="F105" i="47840"/>
  <c r="F104" i="47840"/>
  <c r="F103" i="47840"/>
  <c r="F102" i="47840"/>
  <c r="F101" i="47840"/>
  <c r="F100" i="47840"/>
  <c r="F99" i="47840"/>
  <c r="F98" i="47840"/>
  <c r="F97" i="47840"/>
  <c r="F96" i="47840"/>
  <c r="F95" i="47840"/>
  <c r="F94" i="47840"/>
  <c r="F93" i="47840"/>
  <c r="F92" i="47840"/>
  <c r="F91" i="47840"/>
  <c r="F90" i="47840"/>
  <c r="F89" i="47840"/>
  <c r="F88" i="47840"/>
  <c r="F87" i="47840"/>
  <c r="F86" i="47840"/>
  <c r="F85" i="47840"/>
  <c r="F84" i="47840"/>
  <c r="F83" i="47840"/>
  <c r="F82" i="47840"/>
  <c r="F81" i="47840"/>
  <c r="F80" i="47840"/>
  <c r="F79" i="47840"/>
  <c r="F78" i="47840"/>
  <c r="F77" i="47840"/>
  <c r="F76" i="47840"/>
  <c r="F75" i="47840"/>
  <c r="F74" i="47840"/>
  <c r="F73" i="47840"/>
  <c r="F72" i="47840"/>
  <c r="F71" i="47840"/>
  <c r="F70" i="47840"/>
  <c r="F69" i="47840"/>
  <c r="F68" i="47840"/>
  <c r="R50" i="47840"/>
  <c r="R49" i="47840"/>
  <c r="R48" i="47840"/>
  <c r="R47" i="47840"/>
  <c r="R46" i="47840"/>
  <c r="R45" i="47840"/>
  <c r="R44" i="47840"/>
  <c r="R43" i="47840"/>
  <c r="R42" i="47840"/>
  <c r="R41" i="47840"/>
  <c r="R40" i="47840"/>
  <c r="R39" i="47840"/>
  <c r="R38" i="47840"/>
  <c r="R37" i="47840"/>
  <c r="R36" i="47840"/>
  <c r="R35" i="47840"/>
  <c r="R34" i="47840"/>
  <c r="R33" i="47840"/>
  <c r="R32" i="47840"/>
  <c r="R31" i="47840"/>
  <c r="R30" i="47840"/>
  <c r="R29" i="47840"/>
  <c r="R28" i="47840"/>
  <c r="R27" i="47840"/>
  <c r="R26" i="47840"/>
  <c r="R25" i="47840"/>
  <c r="R24" i="47840"/>
  <c r="R23" i="47840"/>
  <c r="R22" i="47840"/>
  <c r="R21" i="47840"/>
  <c r="R20" i="47840"/>
  <c r="R19" i="47840"/>
  <c r="R18" i="47840"/>
  <c r="R17" i="47840"/>
  <c r="R16" i="47840"/>
  <c r="R15" i="47840"/>
  <c r="R14" i="47840"/>
  <c r="R13" i="47840"/>
  <c r="R12" i="47840"/>
  <c r="R11" i="47840"/>
  <c r="P50" i="47840"/>
  <c r="P49" i="47840"/>
  <c r="P48" i="47840"/>
  <c r="P47" i="47840"/>
  <c r="P46" i="47840"/>
  <c r="P45" i="47840"/>
  <c r="P44" i="47840"/>
  <c r="P43" i="47840"/>
  <c r="P42" i="47840"/>
  <c r="P41" i="47840"/>
  <c r="P40" i="47840"/>
  <c r="P39" i="47840"/>
  <c r="P38" i="47840"/>
  <c r="P37" i="47840"/>
  <c r="P36" i="47840"/>
  <c r="P35" i="47840"/>
  <c r="P34" i="47840"/>
  <c r="P33" i="47840"/>
  <c r="P32" i="47840"/>
  <c r="P31" i="47840"/>
  <c r="P30" i="47840"/>
  <c r="P29" i="47840"/>
  <c r="P28" i="47840"/>
  <c r="P27" i="47840"/>
  <c r="P26" i="47840"/>
  <c r="P25" i="47840"/>
  <c r="P24" i="47840"/>
  <c r="P23" i="47840"/>
  <c r="P22" i="47840"/>
  <c r="P21" i="47840"/>
  <c r="P20" i="47840"/>
  <c r="P19" i="47840"/>
  <c r="P18" i="47840"/>
  <c r="P17" i="47840"/>
  <c r="P16" i="47840"/>
  <c r="P15" i="47840"/>
  <c r="P14" i="47840"/>
  <c r="P13" i="47840"/>
  <c r="P12" i="47840"/>
  <c r="P11" i="47840"/>
  <c r="H36" i="47840"/>
  <c r="H35" i="47840"/>
  <c r="H34" i="47840"/>
  <c r="H33" i="47840"/>
  <c r="H32" i="47840"/>
  <c r="H31" i="47840"/>
  <c r="H30" i="47840"/>
  <c r="H29" i="47840"/>
  <c r="H28" i="47840"/>
  <c r="H27" i="47840"/>
  <c r="H26" i="47840"/>
  <c r="H25" i="47840"/>
  <c r="H24" i="47840"/>
  <c r="H23" i="47840"/>
  <c r="H22" i="47840"/>
  <c r="H21" i="47840"/>
  <c r="H20" i="47840"/>
  <c r="H19" i="47840"/>
  <c r="H18" i="47840"/>
  <c r="H17" i="47840"/>
  <c r="H16" i="47840"/>
  <c r="H15" i="47840"/>
  <c r="H14" i="47840"/>
  <c r="H13" i="47840"/>
  <c r="H12" i="47840"/>
  <c r="H11" i="47840"/>
  <c r="F36" i="47840"/>
  <c r="F35" i="47840"/>
  <c r="F34" i="47840"/>
  <c r="F33" i="47840"/>
  <c r="F32" i="47840"/>
  <c r="F31" i="47840"/>
  <c r="F30" i="47840"/>
  <c r="F29" i="47840"/>
  <c r="F28" i="47840"/>
  <c r="F27" i="47840"/>
  <c r="F26" i="47840"/>
  <c r="F25" i="47840"/>
  <c r="F24" i="47840"/>
  <c r="F23" i="47840"/>
  <c r="F22" i="47840"/>
  <c r="F21" i="47840"/>
  <c r="F20" i="47840"/>
  <c r="F19" i="47840"/>
  <c r="F18" i="47840"/>
  <c r="F17" i="47840"/>
  <c r="F16" i="47840"/>
  <c r="F15" i="47840"/>
  <c r="F14" i="47840"/>
  <c r="F13" i="47840"/>
  <c r="F12" i="47840"/>
  <c r="F11" i="47840"/>
  <c r="AA3" i="47840" l="1"/>
  <c r="AA1" i="47840"/>
  <c r="B1" i="47840"/>
  <c r="H25" i="47839" l="1"/>
  <c r="E21" i="47839"/>
  <c r="E22" i="47839"/>
  <c r="E23" i="47839"/>
  <c r="I23" i="47839" s="1"/>
  <c r="E24" i="47839"/>
  <c r="I24" i="47839" s="1"/>
  <c r="E25" i="47839"/>
  <c r="I25" i="47839" s="1"/>
  <c r="E26" i="47839"/>
  <c r="I26" i="47839" s="1"/>
  <c r="E27" i="47839"/>
  <c r="I27" i="47839" s="1"/>
  <c r="E28" i="47839"/>
  <c r="I28" i="47839" s="1"/>
  <c r="E29" i="47839"/>
  <c r="D23" i="47839"/>
  <c r="H23" i="47839" s="1"/>
  <c r="D24" i="47839"/>
  <c r="H24" i="47839" s="1"/>
  <c r="D25" i="47839"/>
  <c r="D26" i="47839"/>
  <c r="H26" i="47839" s="1"/>
  <c r="D27" i="47839"/>
  <c r="H27" i="47839" s="1"/>
  <c r="D28" i="47839"/>
  <c r="R195" i="47841" l="1"/>
  <c r="R195" i="47844" s="1"/>
  <c r="R183" i="47841"/>
  <c r="R183" i="47844" s="1"/>
  <c r="R171" i="47841"/>
  <c r="R171" i="47844" s="1"/>
  <c r="R182" i="47841"/>
  <c r="R182" i="47844" s="1"/>
  <c r="R170" i="47841"/>
  <c r="R170" i="47844" s="1"/>
  <c r="F197" i="47841"/>
  <c r="F197" i="47844" s="1"/>
  <c r="F191" i="47841"/>
  <c r="F191" i="47844" s="1"/>
  <c r="F185" i="47841"/>
  <c r="F185" i="47844" s="1"/>
  <c r="F155" i="47841"/>
  <c r="F155" i="47844" s="1"/>
  <c r="F149" i="47841"/>
  <c r="F149" i="47844" s="1"/>
  <c r="P82" i="47841"/>
  <c r="P82" i="47844" s="1"/>
  <c r="F106" i="47841"/>
  <c r="F106" i="47844" s="1"/>
  <c r="F100" i="47841"/>
  <c r="F100" i="47844" s="1"/>
  <c r="F88" i="47841"/>
  <c r="F88" i="47844" s="1"/>
  <c r="F82" i="47841"/>
  <c r="F82" i="47844" s="1"/>
  <c r="F70" i="47841"/>
  <c r="F70" i="47844" s="1"/>
  <c r="P46" i="47841"/>
  <c r="P46" i="47844" s="1"/>
  <c r="R193" i="47841"/>
  <c r="R193" i="47844" s="1"/>
  <c r="R175" i="47841"/>
  <c r="R175" i="47844" s="1"/>
  <c r="R169" i="47841"/>
  <c r="R169" i="47844" s="1"/>
  <c r="F196" i="47841"/>
  <c r="F196" i="47844" s="1"/>
  <c r="F190" i="47841"/>
  <c r="F190" i="47844" s="1"/>
  <c r="F154" i="47841"/>
  <c r="F154" i="47844" s="1"/>
  <c r="F148" i="47841"/>
  <c r="F148" i="47844" s="1"/>
  <c r="P87" i="47841"/>
  <c r="P87" i="47844" s="1"/>
  <c r="R168" i="47841"/>
  <c r="R168" i="47844" s="1"/>
  <c r="F189" i="47841"/>
  <c r="F189" i="47844" s="1"/>
  <c r="F177" i="47841"/>
  <c r="F177" i="47844" s="1"/>
  <c r="F171" i="47841"/>
  <c r="F171" i="47844" s="1"/>
  <c r="F153" i="47841"/>
  <c r="F153" i="47844" s="1"/>
  <c r="P86" i="47841"/>
  <c r="P86" i="47844" s="1"/>
  <c r="P74" i="47841"/>
  <c r="P74" i="47844" s="1"/>
  <c r="P68" i="47841"/>
  <c r="P68" i="47844" s="1"/>
  <c r="F104" i="47841"/>
  <c r="F104" i="47844" s="1"/>
  <c r="F98" i="47841"/>
  <c r="F98" i="47844" s="1"/>
  <c r="F92" i="47841"/>
  <c r="F92" i="47844" s="1"/>
  <c r="F86" i="47841"/>
  <c r="F86" i="47844" s="1"/>
  <c r="F74" i="47841"/>
  <c r="F74" i="47844" s="1"/>
  <c r="F68" i="47841"/>
  <c r="F68" i="47844" s="1"/>
  <c r="P50" i="47841"/>
  <c r="P50" i="47844" s="1"/>
  <c r="P44" i="47841"/>
  <c r="P44" i="47844" s="1"/>
  <c r="P38" i="47841"/>
  <c r="P38" i="47844" s="1"/>
  <c r="P32" i="47841"/>
  <c r="P32" i="47844" s="1"/>
  <c r="P26" i="47841"/>
  <c r="P26" i="47844" s="1"/>
  <c r="P20" i="47841"/>
  <c r="P20" i="47844" s="1"/>
  <c r="F192" i="47841"/>
  <c r="F192" i="47844" s="1"/>
  <c r="F175" i="47841"/>
  <c r="F175" i="47844" s="1"/>
  <c r="F157" i="47841"/>
  <c r="F157" i="47844" s="1"/>
  <c r="F146" i="47841"/>
  <c r="F146" i="47844" s="1"/>
  <c r="P79" i="47841"/>
  <c r="P79" i="47844" s="1"/>
  <c r="P72" i="47841"/>
  <c r="P72" i="47844" s="1"/>
  <c r="F105" i="47841"/>
  <c r="F105" i="47844" s="1"/>
  <c r="F96" i="47841"/>
  <c r="F96" i="47844" s="1"/>
  <c r="F89" i="47841"/>
  <c r="F89" i="47844" s="1"/>
  <c r="F73" i="47841"/>
  <c r="F73" i="47844" s="1"/>
  <c r="P49" i="47841"/>
  <c r="P49" i="47844" s="1"/>
  <c r="P41" i="47841"/>
  <c r="P41" i="47844" s="1"/>
  <c r="P34" i="47841"/>
  <c r="P34" i="47844" s="1"/>
  <c r="P27" i="47841"/>
  <c r="P27" i="47844" s="1"/>
  <c r="P19" i="47841"/>
  <c r="P19" i="47844" s="1"/>
  <c r="P13" i="47841"/>
  <c r="P13" i="47844" s="1"/>
  <c r="F35" i="47841"/>
  <c r="F35" i="47844" s="1"/>
  <c r="F29" i="47841"/>
  <c r="F29" i="47844" s="1"/>
  <c r="F23" i="47841"/>
  <c r="F23" i="47844" s="1"/>
  <c r="F17" i="47841"/>
  <c r="F17" i="47844" s="1"/>
  <c r="F11" i="47841"/>
  <c r="F11" i="47844" s="1"/>
  <c r="F174" i="47841"/>
  <c r="F174" i="47844" s="1"/>
  <c r="F156" i="47841"/>
  <c r="F156" i="47844" s="1"/>
  <c r="P85" i="47841"/>
  <c r="P85" i="47844" s="1"/>
  <c r="P78" i="47841"/>
  <c r="P78" i="47844" s="1"/>
  <c r="F95" i="47841"/>
  <c r="F95" i="47844" s="1"/>
  <c r="F87" i="47841"/>
  <c r="F87" i="47844" s="1"/>
  <c r="F79" i="47841"/>
  <c r="F79" i="47844" s="1"/>
  <c r="F72" i="47841"/>
  <c r="F72" i="47844" s="1"/>
  <c r="P18" i="47841"/>
  <c r="P18" i="47844" s="1"/>
  <c r="F28" i="47841"/>
  <c r="F28" i="47844" s="1"/>
  <c r="F16" i="47841"/>
  <c r="F16" i="47844" s="1"/>
  <c r="F204" i="47841"/>
  <c r="F204" i="47844" s="1"/>
  <c r="P84" i="47841"/>
  <c r="P84" i="47844" s="1"/>
  <c r="F85" i="47841"/>
  <c r="F85" i="47844" s="1"/>
  <c r="F71" i="47841"/>
  <c r="F71" i="47844" s="1"/>
  <c r="P47" i="47841"/>
  <c r="P47" i="47844" s="1"/>
  <c r="P31" i="47841"/>
  <c r="P31" i="47844" s="1"/>
  <c r="P11" i="47841"/>
  <c r="P11" i="47844" s="1"/>
  <c r="F33" i="47841"/>
  <c r="F33" i="47844" s="1"/>
  <c r="R184" i="47841"/>
  <c r="R184" i="47844" s="1"/>
  <c r="F169" i="47841"/>
  <c r="F169" i="47844" s="1"/>
  <c r="P73" i="47841"/>
  <c r="P73" i="47844" s="1"/>
  <c r="F90" i="47841"/>
  <c r="F90" i="47844" s="1"/>
  <c r="P35" i="47841"/>
  <c r="P35" i="47844" s="1"/>
  <c r="P28" i="47841"/>
  <c r="P28" i="47844" s="1"/>
  <c r="F30" i="47841"/>
  <c r="F30" i="47844" s="1"/>
  <c r="F12" i="47841"/>
  <c r="F12" i="47844" s="1"/>
  <c r="P48" i="47841"/>
  <c r="P48" i="47844" s="1"/>
  <c r="P40" i="47841"/>
  <c r="P40" i="47844" s="1"/>
  <c r="P33" i="47841"/>
  <c r="P33" i="47844" s="1"/>
  <c r="P25" i="47841"/>
  <c r="P25" i="47844" s="1"/>
  <c r="P12" i="47841"/>
  <c r="P12" i="47844" s="1"/>
  <c r="F34" i="47841"/>
  <c r="F34" i="47844" s="1"/>
  <c r="F22" i="47841"/>
  <c r="F22" i="47844" s="1"/>
  <c r="R172" i="47841"/>
  <c r="R172" i="47844" s="1"/>
  <c r="F180" i="47841"/>
  <c r="F180" i="47844" s="1"/>
  <c r="F152" i="47841"/>
  <c r="F152" i="47844" s="1"/>
  <c r="P77" i="47841"/>
  <c r="P77" i="47844" s="1"/>
  <c r="F102" i="47841"/>
  <c r="F102" i="47844" s="1"/>
  <c r="F78" i="47841"/>
  <c r="F78" i="47844" s="1"/>
  <c r="P39" i="47841"/>
  <c r="P39" i="47844" s="1"/>
  <c r="P17" i="47841"/>
  <c r="P17" i="47844" s="1"/>
  <c r="F27" i="47841"/>
  <c r="F27" i="47844" s="1"/>
  <c r="F15" i="47841"/>
  <c r="F15" i="47844" s="1"/>
  <c r="F75" i="47841"/>
  <c r="F75" i="47844" s="1"/>
  <c r="P14" i="47841"/>
  <c r="P14" i="47844" s="1"/>
  <c r="P24" i="47841"/>
  <c r="P24" i="47844" s="1"/>
  <c r="F21" i="47841"/>
  <c r="F21" i="47844" s="1"/>
  <c r="F24" i="47841"/>
  <c r="F24" i="47844" s="1"/>
  <c r="F186" i="47841"/>
  <c r="F186" i="47844" s="1"/>
  <c r="F151" i="47841"/>
  <c r="F151" i="47844" s="1"/>
  <c r="P91" i="47841"/>
  <c r="P91" i="47844" s="1"/>
  <c r="P83" i="47841"/>
  <c r="P83" i="47844" s="1"/>
  <c r="P69" i="47841"/>
  <c r="P69" i="47844" s="1"/>
  <c r="F101" i="47841"/>
  <c r="F101" i="47844" s="1"/>
  <c r="F93" i="47841"/>
  <c r="F93" i="47844" s="1"/>
  <c r="F84" i="47841"/>
  <c r="F84" i="47844" s="1"/>
  <c r="F77" i="47841"/>
  <c r="F77" i="47844" s="1"/>
  <c r="F69" i="47841"/>
  <c r="F69" i="47844" s="1"/>
  <c r="P45" i="47841"/>
  <c r="P45" i="47844" s="1"/>
  <c r="P37" i="47841"/>
  <c r="P37" i="47844" s="1"/>
  <c r="P30" i="47841"/>
  <c r="P30" i="47844" s="1"/>
  <c r="P23" i="47841"/>
  <c r="P23" i="47844" s="1"/>
  <c r="P16" i="47841"/>
  <c r="P16" i="47844" s="1"/>
  <c r="F32" i="47841"/>
  <c r="F32" i="47844" s="1"/>
  <c r="F26" i="47841"/>
  <c r="F26" i="47844" s="1"/>
  <c r="F20" i="47841"/>
  <c r="F20" i="47844" s="1"/>
  <c r="F14" i="47841"/>
  <c r="F14" i="47844" s="1"/>
  <c r="F194" i="47841"/>
  <c r="F194" i="47844" s="1"/>
  <c r="P90" i="47841"/>
  <c r="P90" i="47844" s="1"/>
  <c r="P75" i="47841"/>
  <c r="P75" i="47844" s="1"/>
  <c r="F108" i="47841"/>
  <c r="F108" i="47844" s="1"/>
  <c r="F99" i="47841"/>
  <c r="F99" i="47844" s="1"/>
  <c r="F91" i="47841"/>
  <c r="F91" i="47844" s="1"/>
  <c r="F83" i="47841"/>
  <c r="F83" i="47844" s="1"/>
  <c r="F67" i="47841"/>
  <c r="F67" i="47844" s="1"/>
  <c r="P43" i="47841"/>
  <c r="P43" i="47844" s="1"/>
  <c r="P36" i="47841"/>
  <c r="P36" i="47844" s="1"/>
  <c r="P29" i="47841"/>
  <c r="P29" i="47844" s="1"/>
  <c r="P22" i="47841"/>
  <c r="P22" i="47844" s="1"/>
  <c r="P15" i="47841"/>
  <c r="P15" i="47844" s="1"/>
  <c r="F31" i="47841"/>
  <c r="F31" i="47844" s="1"/>
  <c r="F25" i="47841"/>
  <c r="F25" i="47844" s="1"/>
  <c r="F19" i="47841"/>
  <c r="F19" i="47844" s="1"/>
  <c r="F13" i="47841"/>
  <c r="F13" i="47844" s="1"/>
  <c r="F193" i="47841"/>
  <c r="F193" i="47844" s="1"/>
  <c r="P89" i="47841"/>
  <c r="P89" i="47844" s="1"/>
  <c r="F81" i="47841"/>
  <c r="F81" i="47844" s="1"/>
  <c r="P42" i="47841"/>
  <c r="P42" i="47844" s="1"/>
  <c r="P21" i="47841"/>
  <c r="P21" i="47844" s="1"/>
  <c r="F36" i="47841"/>
  <c r="F36" i="47844" s="1"/>
  <c r="F18" i="47841"/>
  <c r="F18" i="47844" s="1"/>
  <c r="F300" i="47842"/>
  <c r="F299" i="47842"/>
  <c r="F296" i="47842"/>
  <c r="V264" i="47842"/>
  <c r="V270" i="47842"/>
  <c r="R168" i="47842"/>
  <c r="F189" i="47842"/>
  <c r="F177" i="47842"/>
  <c r="F171" i="47842"/>
  <c r="F155" i="47842"/>
  <c r="F149" i="47842"/>
  <c r="P86" i="47842"/>
  <c r="P74" i="47842"/>
  <c r="P68" i="47842"/>
  <c r="F104" i="47842"/>
  <c r="F98" i="47842"/>
  <c r="F92" i="47842"/>
  <c r="F86" i="47842"/>
  <c r="F74" i="47842"/>
  <c r="F68" i="47842"/>
  <c r="P50" i="47842"/>
  <c r="P44" i="47842"/>
  <c r="P38" i="47842"/>
  <c r="P32" i="47842"/>
  <c r="P26" i="47842"/>
  <c r="P20" i="47842"/>
  <c r="F194" i="47842"/>
  <c r="F154" i="47842"/>
  <c r="F148" i="47842"/>
  <c r="P91" i="47842"/>
  <c r="P85" i="47842"/>
  <c r="P79" i="47842"/>
  <c r="P73" i="47842"/>
  <c r="F91" i="47842"/>
  <c r="F85" i="47842"/>
  <c r="F79" i="47842"/>
  <c r="F73" i="47842"/>
  <c r="F67" i="47842"/>
  <c r="P49" i="47842"/>
  <c r="P43" i="47842"/>
  <c r="P37" i="47842"/>
  <c r="P31" i="47842"/>
  <c r="R182" i="47842"/>
  <c r="R170" i="47842"/>
  <c r="F174" i="47842"/>
  <c r="F153" i="47842"/>
  <c r="P89" i="47842"/>
  <c r="P72" i="47842"/>
  <c r="F102" i="47842"/>
  <c r="F95" i="47842"/>
  <c r="F87" i="47842"/>
  <c r="F78" i="47842"/>
  <c r="F70" i="47842"/>
  <c r="P45" i="47842"/>
  <c r="P35" i="47842"/>
  <c r="P27" i="47842"/>
  <c r="P19" i="47842"/>
  <c r="P13" i="47842"/>
  <c r="F35" i="47842"/>
  <c r="F29" i="47842"/>
  <c r="F23" i="47842"/>
  <c r="F17" i="47842"/>
  <c r="F11" i="47842"/>
  <c r="R193" i="47842"/>
  <c r="R175" i="47842"/>
  <c r="R169" i="47842"/>
  <c r="F193" i="47842"/>
  <c r="F186" i="47842"/>
  <c r="F180" i="47842"/>
  <c r="F152" i="47842"/>
  <c r="F108" i="47842"/>
  <c r="F101" i="47842"/>
  <c r="F84" i="47842"/>
  <c r="F77" i="47842"/>
  <c r="F69" i="47842"/>
  <c r="P42" i="47842"/>
  <c r="P34" i="47842"/>
  <c r="P25" i="47842"/>
  <c r="P18" i="47842"/>
  <c r="P12" i="47842"/>
  <c r="F34" i="47842"/>
  <c r="F28" i="47842"/>
  <c r="F22" i="47842"/>
  <c r="F16" i="47842"/>
  <c r="F192" i="47842"/>
  <c r="F185" i="47842"/>
  <c r="F151" i="47842"/>
  <c r="P87" i="47842"/>
  <c r="P78" i="47842"/>
  <c r="F100" i="47842"/>
  <c r="F93" i="47842"/>
  <c r="F83" i="47842"/>
  <c r="P41" i="47842"/>
  <c r="P33" i="47842"/>
  <c r="P24" i="47842"/>
  <c r="P17" i="47842"/>
  <c r="P11" i="47842"/>
  <c r="F33" i="47842"/>
  <c r="F27" i="47842"/>
  <c r="F21" i="47842"/>
  <c r="F15" i="47842"/>
  <c r="R172" i="47842"/>
  <c r="F197" i="47842"/>
  <c r="F169" i="47842"/>
  <c r="F146" i="47842"/>
  <c r="F96" i="47842"/>
  <c r="F81" i="47842"/>
  <c r="P40" i="47842"/>
  <c r="P23" i="47842"/>
  <c r="F26" i="47842"/>
  <c r="F14" i="47842"/>
  <c r="R171" i="47842"/>
  <c r="F196" i="47842"/>
  <c r="P90" i="47842"/>
  <c r="P69" i="47842"/>
  <c r="F106" i="47842"/>
  <c r="P39" i="47842"/>
  <c r="P22" i="47842"/>
  <c r="F25" i="47842"/>
  <c r="F13" i="47842"/>
  <c r="R184" i="47842"/>
  <c r="F175" i="47842"/>
  <c r="F157" i="47842"/>
  <c r="P77" i="47842"/>
  <c r="F105" i="47842"/>
  <c r="F90" i="47842"/>
  <c r="P36" i="47842"/>
  <c r="P21" i="47842"/>
  <c r="F36" i="47842"/>
  <c r="F24" i="47842"/>
  <c r="F12" i="47842"/>
  <c r="R183" i="47842"/>
  <c r="F191" i="47842"/>
  <c r="F156" i="47842"/>
  <c r="P84" i="47842"/>
  <c r="F89" i="47842"/>
  <c r="F75" i="47842"/>
  <c r="P48" i="47842"/>
  <c r="P30" i="47842"/>
  <c r="P16" i="47842"/>
  <c r="F32" i="47842"/>
  <c r="F20" i="47842"/>
  <c r="P75" i="47842"/>
  <c r="F99" i="47842"/>
  <c r="P14" i="47842"/>
  <c r="F204" i="47842"/>
  <c r="P83" i="47842"/>
  <c r="F72" i="47842"/>
  <c r="P47" i="47842"/>
  <c r="F71" i="47842"/>
  <c r="P15" i="47842"/>
  <c r="P46" i="47842"/>
  <c r="F31" i="47842"/>
  <c r="R195" i="47842"/>
  <c r="P82" i="47842"/>
  <c r="F18" i="47842"/>
  <c r="F190" i="47842"/>
  <c r="F88" i="47842"/>
  <c r="P29" i="47842"/>
  <c r="F30" i="47842"/>
  <c r="F82" i="47842"/>
  <c r="P28" i="47842"/>
  <c r="F19" i="47842"/>
  <c r="F283" i="47841"/>
  <c r="F283" i="47844" s="1"/>
  <c r="F277" i="47841"/>
  <c r="F277" i="47844" s="1"/>
  <c r="F265" i="47841"/>
  <c r="F265" i="47844" s="1"/>
  <c r="F247" i="47841"/>
  <c r="F247" i="47844" s="1"/>
  <c r="F241" i="47841"/>
  <c r="F241" i="47844" s="1"/>
  <c r="T263" i="47841"/>
  <c r="T263" i="47844" s="1"/>
  <c r="F276" i="47841"/>
  <c r="F276" i="47844" s="1"/>
  <c r="F270" i="47841"/>
  <c r="F270" i="47844" s="1"/>
  <c r="F264" i="47841"/>
  <c r="F264" i="47844" s="1"/>
  <c r="F258" i="47841"/>
  <c r="F258" i="47844" s="1"/>
  <c r="R237" i="47841"/>
  <c r="R237" i="47844" s="1"/>
  <c r="F246" i="47841"/>
  <c r="F246" i="47844" s="1"/>
  <c r="F234" i="47841"/>
  <c r="F234" i="47844" s="1"/>
  <c r="T274" i="47841"/>
  <c r="T274" i="47844" s="1"/>
  <c r="T268" i="47841"/>
  <c r="T268" i="47844" s="1"/>
  <c r="F275" i="47841"/>
  <c r="F275" i="47844" s="1"/>
  <c r="F263" i="47841"/>
  <c r="F263" i="47844" s="1"/>
  <c r="R236" i="47841"/>
  <c r="R236" i="47844" s="1"/>
  <c r="F245" i="47841"/>
  <c r="F245" i="47844" s="1"/>
  <c r="F239" i="47841"/>
  <c r="F239" i="47844" s="1"/>
  <c r="T266" i="47841"/>
  <c r="T266" i="47844" s="1"/>
  <c r="F262" i="47841"/>
  <c r="F262" i="47844" s="1"/>
  <c r="F243" i="47841"/>
  <c r="F243" i="47844" s="1"/>
  <c r="T265" i="47841"/>
  <c r="T265" i="47844" s="1"/>
  <c r="F280" i="47841"/>
  <c r="F280" i="47844" s="1"/>
  <c r="F261" i="47841"/>
  <c r="F261" i="47844" s="1"/>
  <c r="R235" i="47841"/>
  <c r="R235" i="47844" s="1"/>
  <c r="F242" i="47841"/>
  <c r="F242" i="47844" s="1"/>
  <c r="T271" i="47841"/>
  <c r="T271" i="47844" s="1"/>
  <c r="R234" i="47841"/>
  <c r="R234" i="47844" s="1"/>
  <c r="F285" i="47841"/>
  <c r="F285" i="47844" s="1"/>
  <c r="F268" i="47841"/>
  <c r="F268" i="47844" s="1"/>
  <c r="R241" i="47841"/>
  <c r="R241" i="47844" s="1"/>
  <c r="R233" i="47841"/>
  <c r="R233" i="47844" s="1"/>
  <c r="F249" i="47841"/>
  <c r="F249" i="47844" s="1"/>
  <c r="F238" i="47841"/>
  <c r="F238" i="47844" s="1"/>
  <c r="F267" i="47841"/>
  <c r="F267" i="47844" s="1"/>
  <c r="F236" i="47841"/>
  <c r="F236" i="47844" s="1"/>
  <c r="F266" i="47841"/>
  <c r="F266" i="47844" s="1"/>
  <c r="R240" i="47841"/>
  <c r="R240" i="47844" s="1"/>
  <c r="R239" i="47841"/>
  <c r="R239" i="47844" s="1"/>
  <c r="F237" i="47841"/>
  <c r="F237" i="47844" s="1"/>
  <c r="F273" i="47841"/>
  <c r="F273" i="47844" s="1"/>
  <c r="F248" i="47841"/>
  <c r="F248" i="47844" s="1"/>
  <c r="F244" i="47841"/>
  <c r="F244" i="47844" s="1"/>
  <c r="F300" i="47841"/>
  <c r="F300" i="47844" s="1"/>
  <c r="F299" i="47841"/>
  <c r="F299" i="47844" s="1"/>
  <c r="V270" i="47841"/>
  <c r="V270" i="47844" s="1"/>
  <c r="V264" i="47841"/>
  <c r="V264" i="47844" s="1"/>
  <c r="F296" i="47841"/>
  <c r="F296" i="47844" s="1"/>
  <c r="F296" i="47845" s="1"/>
  <c r="F296" i="47846" s="1"/>
  <c r="F296" i="47847" s="1"/>
  <c r="H272" i="47841"/>
  <c r="H272" i="47844" s="1"/>
  <c r="H271" i="47841"/>
  <c r="H271" i="47844" s="1"/>
  <c r="H259" i="47841"/>
  <c r="H259" i="47844" s="1"/>
  <c r="H275" i="47841"/>
  <c r="H275" i="47844" s="1"/>
  <c r="F220" i="47842"/>
  <c r="F221" i="47842"/>
  <c r="T263" i="47842"/>
  <c r="F276" i="47842"/>
  <c r="F270" i="47842"/>
  <c r="F264" i="47842"/>
  <c r="F258" i="47842"/>
  <c r="R241" i="47842"/>
  <c r="R235" i="47842"/>
  <c r="F244" i="47842"/>
  <c r="F238" i="47842"/>
  <c r="T274" i="47842"/>
  <c r="T268" i="47842"/>
  <c r="F275" i="47842"/>
  <c r="F263" i="47842"/>
  <c r="R240" i="47842"/>
  <c r="R234" i="47842"/>
  <c r="F249" i="47842"/>
  <c r="F243" i="47842"/>
  <c r="F237" i="47842"/>
  <c r="F267" i="47842"/>
  <c r="R237" i="47842"/>
  <c r="F247" i="47842"/>
  <c r="F239" i="47842"/>
  <c r="F273" i="47842"/>
  <c r="F266" i="47842"/>
  <c r="R236" i="47842"/>
  <c r="F246" i="47842"/>
  <c r="F236" i="47842"/>
  <c r="T266" i="47842"/>
  <c r="F280" i="47842"/>
  <c r="F265" i="47842"/>
  <c r="R233" i="47842"/>
  <c r="F245" i="47842"/>
  <c r="T271" i="47842"/>
  <c r="F285" i="47842"/>
  <c r="F268" i="47842"/>
  <c r="R239" i="47842"/>
  <c r="F277" i="47842"/>
  <c r="F262" i="47842"/>
  <c r="F283" i="47842"/>
  <c r="F261" i="47842"/>
  <c r="F234" i="47842"/>
  <c r="F248" i="47842"/>
  <c r="T265" i="47842"/>
  <c r="F242" i="47842"/>
  <c r="F241" i="47842"/>
  <c r="H271" i="47842"/>
  <c r="H259" i="47842"/>
  <c r="H272" i="47842"/>
  <c r="H275" i="47842"/>
  <c r="H28" i="47839"/>
  <c r="F299" i="47845" l="1"/>
  <c r="F299" i="47846" s="1"/>
  <c r="F299" i="47847" s="1"/>
  <c r="F300" i="47845"/>
  <c r="F300" i="47846" s="1"/>
  <c r="F300" i="47847" s="1"/>
  <c r="V270" i="47845"/>
  <c r="V270" i="47846" s="1"/>
  <c r="V270" i="47847" s="1"/>
  <c r="P43" i="47845"/>
  <c r="P43" i="47846" s="1"/>
  <c r="P43" i="47847" s="1"/>
  <c r="V264" i="47845"/>
  <c r="V264" i="47846" s="1"/>
  <c r="V264" i="47847" s="1"/>
  <c r="F267" i="47845"/>
  <c r="F267" i="47846" s="1"/>
  <c r="F267" i="47847" s="1"/>
  <c r="H275" i="47845"/>
  <c r="H275" i="47846" s="1"/>
  <c r="H275" i="47847" s="1"/>
  <c r="F263" i="47845"/>
  <c r="F263" i="47846" s="1"/>
  <c r="F263" i="47847" s="1"/>
  <c r="F91" i="47845"/>
  <c r="F91" i="47846" s="1"/>
  <c r="F91" i="47847" s="1"/>
  <c r="R233" i="47845"/>
  <c r="R233" i="47846" s="1"/>
  <c r="R233" i="47847" s="1"/>
  <c r="R239" i="47845"/>
  <c r="R239" i="47846" s="1"/>
  <c r="R239" i="47847" s="1"/>
  <c r="H272" i="47845"/>
  <c r="H272" i="47846" s="1"/>
  <c r="H272" i="47847" s="1"/>
  <c r="F244" i="47845"/>
  <c r="F244" i="47846" s="1"/>
  <c r="F244" i="47847" s="1"/>
  <c r="F266" i="47845"/>
  <c r="F266" i="47846" s="1"/>
  <c r="F266" i="47847" s="1"/>
  <c r="R241" i="47845"/>
  <c r="R241" i="47846" s="1"/>
  <c r="R241" i="47847" s="1"/>
  <c r="R235" i="47845"/>
  <c r="R235" i="47846" s="1"/>
  <c r="R235" i="47847" s="1"/>
  <c r="T266" i="47845"/>
  <c r="T266" i="47846" s="1"/>
  <c r="T266" i="47847" s="1"/>
  <c r="T268" i="47845"/>
  <c r="T268" i="47846" s="1"/>
  <c r="T268" i="47847" s="1"/>
  <c r="F264" i="47845"/>
  <c r="F264" i="47846" s="1"/>
  <c r="F264" i="47847" s="1"/>
  <c r="F265" i="47845"/>
  <c r="F265" i="47846" s="1"/>
  <c r="F265" i="47847" s="1"/>
  <c r="P21" i="47845"/>
  <c r="P21" i="47846" s="1"/>
  <c r="P21" i="47847" s="1"/>
  <c r="F19" i="47845"/>
  <c r="F19" i="47846" s="1"/>
  <c r="F19" i="47847" s="1"/>
  <c r="P36" i="47845"/>
  <c r="P36" i="47846" s="1"/>
  <c r="P36" i="47847" s="1"/>
  <c r="F108" i="47845"/>
  <c r="F108" i="47846" s="1"/>
  <c r="F108" i="47847" s="1"/>
  <c r="F26" i="47845"/>
  <c r="F26" i="47846" s="1"/>
  <c r="F26" i="47847" s="1"/>
  <c r="P45" i="47845"/>
  <c r="P45" i="47846" s="1"/>
  <c r="P45" i="47847" s="1"/>
  <c r="P69" i="47845"/>
  <c r="P69" i="47846" s="1"/>
  <c r="P69" i="47847" s="1"/>
  <c r="F21" i="47845"/>
  <c r="F21" i="47846" s="1"/>
  <c r="F21" i="47847" s="1"/>
  <c r="P17" i="47845"/>
  <c r="P17" i="47846" s="1"/>
  <c r="P17" i="47847" s="1"/>
  <c r="F180" i="47845"/>
  <c r="F180" i="47846" s="1"/>
  <c r="F180" i="47847" s="1"/>
  <c r="P33" i="47845"/>
  <c r="P33" i="47846" s="1"/>
  <c r="P33" i="47847" s="1"/>
  <c r="P35" i="47845"/>
  <c r="P35" i="47846" s="1"/>
  <c r="P35" i="47847" s="1"/>
  <c r="P11" i="47845"/>
  <c r="P11" i="47846" s="1"/>
  <c r="P11" i="47847" s="1"/>
  <c r="F204" i="47845"/>
  <c r="F204" i="47846" s="1"/>
  <c r="F204" i="47847" s="1"/>
  <c r="F87" i="47845"/>
  <c r="F87" i="47846" s="1"/>
  <c r="F87" i="47847" s="1"/>
  <c r="F11" i="47845"/>
  <c r="F11" i="47846" s="1"/>
  <c r="F11" i="47847" s="1"/>
  <c r="P19" i="47845"/>
  <c r="P19" i="47846" s="1"/>
  <c r="P19" i="47847" s="1"/>
  <c r="F89" i="47845"/>
  <c r="F89" i="47846" s="1"/>
  <c r="F89" i="47847" s="1"/>
  <c r="F157" i="47845"/>
  <c r="F157" i="47846" s="1"/>
  <c r="F157" i="47847" s="1"/>
  <c r="P38" i="47845"/>
  <c r="P38" i="47846" s="1"/>
  <c r="P38" i="47847" s="1"/>
  <c r="F92" i="47845"/>
  <c r="F92" i="47846" s="1"/>
  <c r="F92" i="47847" s="1"/>
  <c r="F153" i="47845"/>
  <c r="F153" i="47846" s="1"/>
  <c r="F153" i="47847" s="1"/>
  <c r="F148" i="47845"/>
  <c r="F148" i="47846" s="1"/>
  <c r="F148" i="47847" s="1"/>
  <c r="R193" i="47845"/>
  <c r="R193" i="47846" s="1"/>
  <c r="R193" i="47847" s="1"/>
  <c r="F106" i="47845"/>
  <c r="F106" i="47846" s="1"/>
  <c r="F106" i="47847" s="1"/>
  <c r="F197" i="47845"/>
  <c r="F197" i="47846" s="1"/>
  <c r="F197" i="47847" s="1"/>
  <c r="F248" i="47845"/>
  <c r="F248" i="47846" s="1"/>
  <c r="F248" i="47847" s="1"/>
  <c r="F236" i="47845"/>
  <c r="F236" i="47846" s="1"/>
  <c r="F236" i="47847" s="1"/>
  <c r="F268" i="47845"/>
  <c r="F268" i="47846" s="1"/>
  <c r="F268" i="47847" s="1"/>
  <c r="F261" i="47845"/>
  <c r="F261" i="47846" s="1"/>
  <c r="F261" i="47847" s="1"/>
  <c r="F239" i="47845"/>
  <c r="F239" i="47846" s="1"/>
  <c r="F239" i="47847" s="1"/>
  <c r="T274" i="47845"/>
  <c r="T274" i="47846" s="1"/>
  <c r="T274" i="47847" s="1"/>
  <c r="F270" i="47845"/>
  <c r="F270" i="47846" s="1"/>
  <c r="F270" i="47847" s="1"/>
  <c r="F277" i="47845"/>
  <c r="F277" i="47846" s="1"/>
  <c r="F277" i="47847" s="1"/>
  <c r="P42" i="47845"/>
  <c r="P42" i="47846" s="1"/>
  <c r="P42" i="47847" s="1"/>
  <c r="F25" i="47845"/>
  <c r="F25" i="47846" s="1"/>
  <c r="F25" i="47847" s="1"/>
  <c r="P75" i="47845"/>
  <c r="P75" i="47846" s="1"/>
  <c r="P75" i="47847" s="1"/>
  <c r="F32" i="47845"/>
  <c r="F32" i="47846" s="1"/>
  <c r="F32" i="47847" s="1"/>
  <c r="F69" i="47845"/>
  <c r="F69" i="47846" s="1"/>
  <c r="F69" i="47847" s="1"/>
  <c r="P83" i="47845"/>
  <c r="P83" i="47846" s="1"/>
  <c r="P83" i="47847" s="1"/>
  <c r="P24" i="47845"/>
  <c r="P24" i="47846" s="1"/>
  <c r="P24" i="47847" s="1"/>
  <c r="P39" i="47845"/>
  <c r="P39" i="47846" s="1"/>
  <c r="P39" i="47847" s="1"/>
  <c r="R172" i="47845"/>
  <c r="R172" i="47846" s="1"/>
  <c r="R172" i="47847" s="1"/>
  <c r="P40" i="47845"/>
  <c r="P40" i="47846" s="1"/>
  <c r="P40" i="47847" s="1"/>
  <c r="F90" i="47845"/>
  <c r="F90" i="47846" s="1"/>
  <c r="F90" i="47847" s="1"/>
  <c r="P31" i="47845"/>
  <c r="P31" i="47846" s="1"/>
  <c r="P31" i="47847" s="1"/>
  <c r="F16" i="47845"/>
  <c r="F16" i="47846" s="1"/>
  <c r="F16" i="47847" s="1"/>
  <c r="F95" i="47845"/>
  <c r="F95" i="47846" s="1"/>
  <c r="F95" i="47847" s="1"/>
  <c r="F17" i="47845"/>
  <c r="F17" i="47846" s="1"/>
  <c r="F17" i="47847" s="1"/>
  <c r="P27" i="47845"/>
  <c r="P27" i="47846" s="1"/>
  <c r="P27" i="47847" s="1"/>
  <c r="F96" i="47845"/>
  <c r="F96" i="47846" s="1"/>
  <c r="F96" i="47847" s="1"/>
  <c r="F175" i="47845"/>
  <c r="F175" i="47846" s="1"/>
  <c r="F175" i="47847" s="1"/>
  <c r="P44" i="47845"/>
  <c r="P44" i="47846" s="1"/>
  <c r="P44" i="47847" s="1"/>
  <c r="F98" i="47845"/>
  <c r="F98" i="47846" s="1"/>
  <c r="F98" i="47847" s="1"/>
  <c r="F171" i="47845"/>
  <c r="F171" i="47846" s="1"/>
  <c r="F171" i="47847" s="1"/>
  <c r="F154" i="47845"/>
  <c r="F154" i="47846" s="1"/>
  <c r="F154" i="47847" s="1"/>
  <c r="P46" i="47845"/>
  <c r="P46" i="47846" s="1"/>
  <c r="P46" i="47847" s="1"/>
  <c r="P82" i="47845"/>
  <c r="P82" i="47846" s="1"/>
  <c r="P82" i="47847" s="1"/>
  <c r="R170" i="47845"/>
  <c r="R170" i="47846" s="1"/>
  <c r="R170" i="47847" s="1"/>
  <c r="F273" i="47845"/>
  <c r="F273" i="47846" s="1"/>
  <c r="F273" i="47847" s="1"/>
  <c r="F285" i="47845"/>
  <c r="F285" i="47846" s="1"/>
  <c r="F285" i="47847" s="1"/>
  <c r="F280" i="47845"/>
  <c r="F280" i="47846" s="1"/>
  <c r="F280" i="47847" s="1"/>
  <c r="F245" i="47845"/>
  <c r="F245" i="47846" s="1"/>
  <c r="F245" i="47847" s="1"/>
  <c r="F234" i="47845"/>
  <c r="F234" i="47846" s="1"/>
  <c r="F234" i="47847" s="1"/>
  <c r="F276" i="47845"/>
  <c r="F276" i="47846" s="1"/>
  <c r="F276" i="47847" s="1"/>
  <c r="F283" i="47845"/>
  <c r="F283" i="47846" s="1"/>
  <c r="F283" i="47847" s="1"/>
  <c r="F81" i="47845"/>
  <c r="F81" i="47846" s="1"/>
  <c r="F81" i="47847" s="1"/>
  <c r="F31" i="47845"/>
  <c r="F31" i="47846" s="1"/>
  <c r="F31" i="47847" s="1"/>
  <c r="F67" i="47845"/>
  <c r="F67" i="47846" s="1"/>
  <c r="F67" i="47847" s="1"/>
  <c r="P90" i="47845"/>
  <c r="P90" i="47846" s="1"/>
  <c r="P90" i="47847" s="1"/>
  <c r="P16" i="47845"/>
  <c r="P16" i="47846" s="1"/>
  <c r="P16" i="47847" s="1"/>
  <c r="F77" i="47845"/>
  <c r="F77" i="47846" s="1"/>
  <c r="F77" i="47847" s="1"/>
  <c r="P91" i="47845"/>
  <c r="P91" i="47846" s="1"/>
  <c r="P91" i="47847" s="1"/>
  <c r="P14" i="47845"/>
  <c r="P14" i="47846" s="1"/>
  <c r="P14" i="47847" s="1"/>
  <c r="F78" i="47845"/>
  <c r="F78" i="47846" s="1"/>
  <c r="F78" i="47847" s="1"/>
  <c r="F22" i="47845"/>
  <c r="F22" i="47846" s="1"/>
  <c r="F22" i="47847" s="1"/>
  <c r="P48" i="47845"/>
  <c r="P48" i="47846" s="1"/>
  <c r="P48" i="47847" s="1"/>
  <c r="P73" i="47845"/>
  <c r="P73" i="47846" s="1"/>
  <c r="P73" i="47847" s="1"/>
  <c r="P47" i="47845"/>
  <c r="P47" i="47846" s="1"/>
  <c r="P47" i="47847" s="1"/>
  <c r="F28" i="47845"/>
  <c r="F28" i="47846" s="1"/>
  <c r="F28" i="47847" s="1"/>
  <c r="P78" i="47845"/>
  <c r="P78" i="47846" s="1"/>
  <c r="P78" i="47847" s="1"/>
  <c r="F23" i="47845"/>
  <c r="F23" i="47846" s="1"/>
  <c r="F23" i="47847" s="1"/>
  <c r="P34" i="47845"/>
  <c r="P34" i="47846" s="1"/>
  <c r="P34" i="47847" s="1"/>
  <c r="F105" i="47845"/>
  <c r="F105" i="47846" s="1"/>
  <c r="F105" i="47847" s="1"/>
  <c r="F192" i="47845"/>
  <c r="F192" i="47846" s="1"/>
  <c r="F192" i="47847" s="1"/>
  <c r="P50" i="47845"/>
  <c r="P50" i="47846" s="1"/>
  <c r="P50" i="47847" s="1"/>
  <c r="F104" i="47845"/>
  <c r="F104" i="47846" s="1"/>
  <c r="F104" i="47847" s="1"/>
  <c r="F177" i="47845"/>
  <c r="F177" i="47846" s="1"/>
  <c r="F177" i="47847" s="1"/>
  <c r="F190" i="47845"/>
  <c r="F190" i="47846" s="1"/>
  <c r="F190" i="47847" s="1"/>
  <c r="F70" i="47845"/>
  <c r="F70" i="47846" s="1"/>
  <c r="F70" i="47847" s="1"/>
  <c r="F149" i="47845"/>
  <c r="F149" i="47846" s="1"/>
  <c r="F149" i="47847" s="1"/>
  <c r="R182" i="47845"/>
  <c r="R182" i="47846" s="1"/>
  <c r="R182" i="47847" s="1"/>
  <c r="F237" i="47845"/>
  <c r="F237" i="47846" s="1"/>
  <c r="F237" i="47847" s="1"/>
  <c r="F238" i="47845"/>
  <c r="F238" i="47846" s="1"/>
  <c r="F238" i="47847" s="1"/>
  <c r="R234" i="47845"/>
  <c r="R234" i="47846" s="1"/>
  <c r="R234" i="47847" s="1"/>
  <c r="T265" i="47845"/>
  <c r="T265" i="47846" s="1"/>
  <c r="T265" i="47847" s="1"/>
  <c r="R236" i="47845"/>
  <c r="R236" i="47846" s="1"/>
  <c r="R236" i="47847" s="1"/>
  <c r="F246" i="47845"/>
  <c r="F246" i="47846" s="1"/>
  <c r="F246" i="47847" s="1"/>
  <c r="T263" i="47845"/>
  <c r="T263" i="47846" s="1"/>
  <c r="T263" i="47847" s="1"/>
  <c r="P89" i="47845"/>
  <c r="P89" i="47846" s="1"/>
  <c r="P89" i="47847" s="1"/>
  <c r="P15" i="47845"/>
  <c r="P15" i="47846" s="1"/>
  <c r="P15" i="47847" s="1"/>
  <c r="F83" i="47845"/>
  <c r="F83" i="47846" s="1"/>
  <c r="F83" i="47847" s="1"/>
  <c r="F194" i="47845"/>
  <c r="F194" i="47846" s="1"/>
  <c r="F194" i="47847" s="1"/>
  <c r="P23" i="47845"/>
  <c r="P23" i="47846" s="1"/>
  <c r="P23" i="47847" s="1"/>
  <c r="F84" i="47845"/>
  <c r="F84" i="47846" s="1"/>
  <c r="F84" i="47847" s="1"/>
  <c r="F151" i="47845"/>
  <c r="F151" i="47846" s="1"/>
  <c r="F151" i="47847" s="1"/>
  <c r="F75" i="47845"/>
  <c r="F75" i="47846" s="1"/>
  <c r="F75" i="47847" s="1"/>
  <c r="F102" i="47845"/>
  <c r="F102" i="47846" s="1"/>
  <c r="F102" i="47847" s="1"/>
  <c r="F34" i="47845"/>
  <c r="F34" i="47846" s="1"/>
  <c r="F34" i="47847" s="1"/>
  <c r="F12" i="47845"/>
  <c r="F12" i="47846" s="1"/>
  <c r="F12" i="47847" s="1"/>
  <c r="F169" i="47845"/>
  <c r="F169" i="47846" s="1"/>
  <c r="F169" i="47847" s="1"/>
  <c r="F71" i="47845"/>
  <c r="F71" i="47846" s="1"/>
  <c r="F71" i="47847" s="1"/>
  <c r="P18" i="47845"/>
  <c r="P18" i="47846" s="1"/>
  <c r="P18" i="47847" s="1"/>
  <c r="P85" i="47845"/>
  <c r="P85" i="47846" s="1"/>
  <c r="P85" i="47847" s="1"/>
  <c r="F29" i="47845"/>
  <c r="F29" i="47846" s="1"/>
  <c r="F29" i="47847" s="1"/>
  <c r="P41" i="47845"/>
  <c r="P41" i="47846" s="1"/>
  <c r="P41" i="47847" s="1"/>
  <c r="P72" i="47845"/>
  <c r="P72" i="47846" s="1"/>
  <c r="P72" i="47847" s="1"/>
  <c r="P20" i="47845"/>
  <c r="P20" i="47846" s="1"/>
  <c r="P20" i="47847" s="1"/>
  <c r="F68" i="47845"/>
  <c r="F68" i="47846" s="1"/>
  <c r="F68" i="47847" s="1"/>
  <c r="P68" i="47845"/>
  <c r="P68" i="47846" s="1"/>
  <c r="P68" i="47847" s="1"/>
  <c r="F189" i="47845"/>
  <c r="F189" i="47846" s="1"/>
  <c r="F189" i="47847" s="1"/>
  <c r="F196" i="47845"/>
  <c r="F196" i="47846" s="1"/>
  <c r="F196" i="47847" s="1"/>
  <c r="F82" i="47845"/>
  <c r="F82" i="47846" s="1"/>
  <c r="F82" i="47847" s="1"/>
  <c r="F155" i="47845"/>
  <c r="F155" i="47846" s="1"/>
  <c r="F155" i="47847" s="1"/>
  <c r="R171" i="47845"/>
  <c r="R171" i="47846" s="1"/>
  <c r="R171" i="47847" s="1"/>
  <c r="H259" i="47845"/>
  <c r="H259" i="47846" s="1"/>
  <c r="H259" i="47847" s="1"/>
  <c r="F249" i="47845"/>
  <c r="F249" i="47846" s="1"/>
  <c r="F249" i="47847" s="1"/>
  <c r="T271" i="47845"/>
  <c r="T271" i="47846" s="1"/>
  <c r="T271" i="47847" s="1"/>
  <c r="F243" i="47845"/>
  <c r="F243" i="47846" s="1"/>
  <c r="F243" i="47847" s="1"/>
  <c r="R237" i="47845"/>
  <c r="R237" i="47846" s="1"/>
  <c r="R237" i="47847" s="1"/>
  <c r="F241" i="47845"/>
  <c r="F241" i="47846" s="1"/>
  <c r="F241" i="47847" s="1"/>
  <c r="F18" i="47845"/>
  <c r="F18" i="47846" s="1"/>
  <c r="F18" i="47847" s="1"/>
  <c r="F193" i="47845"/>
  <c r="F193" i="47846" s="1"/>
  <c r="F193" i="47847" s="1"/>
  <c r="P22" i="47845"/>
  <c r="P22" i="47846" s="1"/>
  <c r="P22" i="47847" s="1"/>
  <c r="F14" i="47845"/>
  <c r="F14" i="47846" s="1"/>
  <c r="F14" i="47847" s="1"/>
  <c r="P30" i="47845"/>
  <c r="P30" i="47846" s="1"/>
  <c r="P30" i="47847" s="1"/>
  <c r="F93" i="47845"/>
  <c r="F93" i="47846" s="1"/>
  <c r="F93" i="47847" s="1"/>
  <c r="F186" i="47845"/>
  <c r="F186" i="47846" s="1"/>
  <c r="F186" i="47847" s="1"/>
  <c r="F15" i="47845"/>
  <c r="F15" i="47846" s="1"/>
  <c r="F15" i="47847" s="1"/>
  <c r="P77" i="47845"/>
  <c r="P77" i="47846" s="1"/>
  <c r="P77" i="47847" s="1"/>
  <c r="P12" i="47845"/>
  <c r="P12" i="47846" s="1"/>
  <c r="P12" i="47847" s="1"/>
  <c r="F30" i="47845"/>
  <c r="F30" i="47846" s="1"/>
  <c r="F30" i="47847" s="1"/>
  <c r="R184" i="47845"/>
  <c r="R184" i="47846" s="1"/>
  <c r="R184" i="47847" s="1"/>
  <c r="F85" i="47845"/>
  <c r="F85" i="47846" s="1"/>
  <c r="F85" i="47847" s="1"/>
  <c r="F72" i="47845"/>
  <c r="F72" i="47846" s="1"/>
  <c r="F72" i="47847" s="1"/>
  <c r="F156" i="47845"/>
  <c r="F156" i="47846" s="1"/>
  <c r="F156" i="47847" s="1"/>
  <c r="F35" i="47845"/>
  <c r="F35" i="47846" s="1"/>
  <c r="F35" i="47847" s="1"/>
  <c r="P49" i="47845"/>
  <c r="P49" i="47846" s="1"/>
  <c r="P49" i="47847" s="1"/>
  <c r="P79" i="47845"/>
  <c r="P79" i="47846" s="1"/>
  <c r="P79" i="47847" s="1"/>
  <c r="P26" i="47845"/>
  <c r="P26" i="47846" s="1"/>
  <c r="P26" i="47847" s="1"/>
  <c r="F74" i="47845"/>
  <c r="F74" i="47846" s="1"/>
  <c r="F74" i="47847" s="1"/>
  <c r="P74" i="47845"/>
  <c r="P74" i="47846" s="1"/>
  <c r="P74" i="47847" s="1"/>
  <c r="R168" i="47845"/>
  <c r="R168" i="47846" s="1"/>
  <c r="R168" i="47847" s="1"/>
  <c r="R169" i="47845"/>
  <c r="R169" i="47846" s="1"/>
  <c r="R169" i="47847" s="1"/>
  <c r="F88" i="47845"/>
  <c r="F88" i="47846" s="1"/>
  <c r="F88" i="47847" s="1"/>
  <c r="F185" i="47845"/>
  <c r="F185" i="47846" s="1"/>
  <c r="F185" i="47847" s="1"/>
  <c r="R183" i="47845"/>
  <c r="R183" i="47846" s="1"/>
  <c r="R183" i="47847" s="1"/>
  <c r="F221" i="47841"/>
  <c r="F221" i="47844" s="1"/>
  <c r="F221" i="47845" s="1"/>
  <c r="F221" i="47846" s="1"/>
  <c r="F221" i="47847" s="1"/>
  <c r="F220" i="47841"/>
  <c r="F220" i="47844" s="1"/>
  <c r="F220" i="47845" s="1"/>
  <c r="F220" i="47846" s="1"/>
  <c r="F220" i="47847" s="1"/>
  <c r="H271" i="47845"/>
  <c r="H271" i="47846" s="1"/>
  <c r="H271" i="47847" s="1"/>
  <c r="R240" i="47845"/>
  <c r="R240" i="47846" s="1"/>
  <c r="R240" i="47847" s="1"/>
  <c r="F242" i="47845"/>
  <c r="F242" i="47846" s="1"/>
  <c r="F242" i="47847" s="1"/>
  <c r="F262" i="47845"/>
  <c r="F262" i="47846" s="1"/>
  <c r="F262" i="47847" s="1"/>
  <c r="F275" i="47845"/>
  <c r="F275" i="47846" s="1"/>
  <c r="F275" i="47847" s="1"/>
  <c r="F258" i="47845"/>
  <c r="F258" i="47846" s="1"/>
  <c r="F258" i="47847" s="1"/>
  <c r="F247" i="47845"/>
  <c r="F247" i="47846" s="1"/>
  <c r="F247" i="47847" s="1"/>
  <c r="F36" i="47845"/>
  <c r="F36" i="47846" s="1"/>
  <c r="F36" i="47847" s="1"/>
  <c r="F13" i="47845"/>
  <c r="F13" i="47846" s="1"/>
  <c r="F13" i="47847" s="1"/>
  <c r="P29" i="47845"/>
  <c r="P29" i="47846" s="1"/>
  <c r="P29" i="47847" s="1"/>
  <c r="F99" i="47845"/>
  <c r="F99" i="47846" s="1"/>
  <c r="F99" i="47847" s="1"/>
  <c r="F20" i="47845"/>
  <c r="F20" i="47846" s="1"/>
  <c r="F20" i="47847" s="1"/>
  <c r="P37" i="47845"/>
  <c r="P37" i="47846" s="1"/>
  <c r="P37" i="47847" s="1"/>
  <c r="F101" i="47845"/>
  <c r="F101" i="47846" s="1"/>
  <c r="F101" i="47847" s="1"/>
  <c r="F24" i="47845"/>
  <c r="F24" i="47846" s="1"/>
  <c r="F24" i="47847" s="1"/>
  <c r="F27" i="47845"/>
  <c r="F27" i="47846" s="1"/>
  <c r="F27" i="47847" s="1"/>
  <c r="F152" i="47845"/>
  <c r="F152" i="47846" s="1"/>
  <c r="F152" i="47847" s="1"/>
  <c r="P25" i="47845"/>
  <c r="P25" i="47846" s="1"/>
  <c r="P25" i="47847" s="1"/>
  <c r="P28" i="47845"/>
  <c r="P28" i="47846" s="1"/>
  <c r="P28" i="47847" s="1"/>
  <c r="F33" i="47845"/>
  <c r="F33" i="47846" s="1"/>
  <c r="F33" i="47847" s="1"/>
  <c r="P84" i="47845"/>
  <c r="P84" i="47846" s="1"/>
  <c r="P84" i="47847" s="1"/>
  <c r="F79" i="47845"/>
  <c r="F79" i="47846" s="1"/>
  <c r="F79" i="47847" s="1"/>
  <c r="F174" i="47845"/>
  <c r="F174" i="47846" s="1"/>
  <c r="F174" i="47847" s="1"/>
  <c r="P13" i="47845"/>
  <c r="P13" i="47846" s="1"/>
  <c r="P13" i="47847" s="1"/>
  <c r="F73" i="47845"/>
  <c r="F73" i="47846" s="1"/>
  <c r="F73" i="47847" s="1"/>
  <c r="F146" i="47845"/>
  <c r="F146" i="47846" s="1"/>
  <c r="F146" i="47847" s="1"/>
  <c r="P32" i="47845"/>
  <c r="P32" i="47846" s="1"/>
  <c r="P32" i="47847" s="1"/>
  <c r="F86" i="47845"/>
  <c r="F86" i="47846" s="1"/>
  <c r="F86" i="47847" s="1"/>
  <c r="P86" i="47845"/>
  <c r="P86" i="47846" s="1"/>
  <c r="P86" i="47847" s="1"/>
  <c r="P87" i="47845"/>
  <c r="P87" i="47846" s="1"/>
  <c r="P87" i="47847" s="1"/>
  <c r="R175" i="47845"/>
  <c r="R175" i="47846" s="1"/>
  <c r="R175" i="47847" s="1"/>
  <c r="F100" i="47845"/>
  <c r="F100" i="47846" s="1"/>
  <c r="F100" i="47847" s="1"/>
  <c r="F191" i="47845"/>
  <c r="F191" i="47846" s="1"/>
  <c r="F191" i="47847" s="1"/>
  <c r="R195" i="47845"/>
  <c r="R195" i="47846" s="1"/>
  <c r="R195" i="47847" s="1"/>
  <c r="T242" i="47842" l="1"/>
  <c r="H244" i="47842"/>
  <c r="T240" i="47842"/>
  <c r="H242" i="47842"/>
  <c r="T239" i="47842"/>
  <c r="H240" i="47842"/>
  <c r="H247" i="47842"/>
  <c r="T240" i="47841"/>
  <c r="T240" i="47844" s="1"/>
  <c r="H242" i="47841"/>
  <c r="H242" i="47844" s="1"/>
  <c r="T239" i="47841"/>
  <c r="T239" i="47844" s="1"/>
  <c r="H247" i="47841"/>
  <c r="H247" i="47844" s="1"/>
  <c r="H240" i="47841"/>
  <c r="H240" i="47844" s="1"/>
  <c r="H240" i="47845" s="1"/>
  <c r="H240" i="47846" s="1"/>
  <c r="H240" i="47847" s="1"/>
  <c r="T242" i="47841"/>
  <c r="T242" i="47844" s="1"/>
  <c r="H244" i="47841"/>
  <c r="H244" i="47844" s="1"/>
  <c r="H244" i="47845" s="1"/>
  <c r="H244" i="47846" s="1"/>
  <c r="H244" i="47847" s="1"/>
  <c r="D21" i="47839"/>
  <c r="H21" i="47839" s="1"/>
  <c r="D22" i="47839"/>
  <c r="H22" i="47839" s="1"/>
  <c r="T242" i="47845" l="1"/>
  <c r="T242" i="47846" s="1"/>
  <c r="T242" i="47847" s="1"/>
  <c r="T239" i="47845"/>
  <c r="T239" i="47846" s="1"/>
  <c r="T239" i="47847" s="1"/>
  <c r="H247" i="47845"/>
  <c r="H247" i="47846" s="1"/>
  <c r="H247" i="47847" s="1"/>
  <c r="T168" i="47841"/>
  <c r="T168" i="47844" s="1"/>
  <c r="T149" i="47841"/>
  <c r="T149" i="47844" s="1"/>
  <c r="R95" i="47841"/>
  <c r="R95" i="47844" s="1"/>
  <c r="R89" i="47841"/>
  <c r="R89" i="47844" s="1"/>
  <c r="R83" i="47841"/>
  <c r="R83" i="47844" s="1"/>
  <c r="R77" i="47841"/>
  <c r="R77" i="47844" s="1"/>
  <c r="R71" i="47841"/>
  <c r="R71" i="47844" s="1"/>
  <c r="H94" i="47841"/>
  <c r="H94" i="47844" s="1"/>
  <c r="H82" i="47841"/>
  <c r="H82" i="47844" s="1"/>
  <c r="H76" i="47841"/>
  <c r="H76" i="47844" s="1"/>
  <c r="R48" i="47841"/>
  <c r="R48" i="47844" s="1"/>
  <c r="R24" i="47841"/>
  <c r="R24" i="47844" s="1"/>
  <c r="T172" i="47841"/>
  <c r="T172" i="47844" s="1"/>
  <c r="T148" i="47841"/>
  <c r="T148" i="47844" s="1"/>
  <c r="R94" i="47841"/>
  <c r="R94" i="47844" s="1"/>
  <c r="R88" i="47841"/>
  <c r="R88" i="47844" s="1"/>
  <c r="R82" i="47841"/>
  <c r="R82" i="47844" s="1"/>
  <c r="R76" i="47841"/>
  <c r="R76" i="47844" s="1"/>
  <c r="R70" i="47841"/>
  <c r="R70" i="47844" s="1"/>
  <c r="T183" i="47841"/>
  <c r="T183" i="47844" s="1"/>
  <c r="T171" i="47841"/>
  <c r="T171" i="47844" s="1"/>
  <c r="T153" i="47841"/>
  <c r="T153" i="47844" s="1"/>
  <c r="T147" i="47841"/>
  <c r="T147" i="47844" s="1"/>
  <c r="F129" i="47841"/>
  <c r="F129" i="47844" s="1"/>
  <c r="R93" i="47841"/>
  <c r="R93" i="47844" s="1"/>
  <c r="R81" i="47841"/>
  <c r="R81" i="47844" s="1"/>
  <c r="R75" i="47841"/>
  <c r="R75" i="47844" s="1"/>
  <c r="H104" i="47841"/>
  <c r="H104" i="47844" s="1"/>
  <c r="H86" i="47841"/>
  <c r="H86" i="47844" s="1"/>
  <c r="H80" i="47841"/>
  <c r="H80" i="47844" s="1"/>
  <c r="H74" i="47841"/>
  <c r="H74" i="47844" s="1"/>
  <c r="R40" i="47841"/>
  <c r="R40" i="47844" s="1"/>
  <c r="H191" i="47841"/>
  <c r="H191" i="47844" s="1"/>
  <c r="T146" i="47841"/>
  <c r="T146" i="47844" s="1"/>
  <c r="F126" i="47841"/>
  <c r="F126" i="47844" s="1"/>
  <c r="R85" i="47841"/>
  <c r="R85" i="47844" s="1"/>
  <c r="R73" i="47841"/>
  <c r="R73" i="47844" s="1"/>
  <c r="H107" i="47841"/>
  <c r="H107" i="47844" s="1"/>
  <c r="H93" i="47841"/>
  <c r="H93" i="47844" s="1"/>
  <c r="R49" i="47841"/>
  <c r="R49" i="47844" s="1"/>
  <c r="R35" i="47841"/>
  <c r="R35" i="47844" s="1"/>
  <c r="T170" i="47841"/>
  <c r="T170" i="47844" s="1"/>
  <c r="R92" i="47841"/>
  <c r="R92" i="47844" s="1"/>
  <c r="R84" i="47841"/>
  <c r="R84" i="47844" s="1"/>
  <c r="R72" i="47841"/>
  <c r="R72" i="47844" s="1"/>
  <c r="H99" i="47841"/>
  <c r="H99" i="47844" s="1"/>
  <c r="H85" i="47841"/>
  <c r="H85" i="47844" s="1"/>
  <c r="H77" i="47841"/>
  <c r="H77" i="47844" s="1"/>
  <c r="R47" i="47841"/>
  <c r="R47" i="47844" s="1"/>
  <c r="R41" i="47841"/>
  <c r="R41" i="47844" s="1"/>
  <c r="R91" i="47841"/>
  <c r="R91" i="47844" s="1"/>
  <c r="H105" i="47841"/>
  <c r="H105" i="47844" s="1"/>
  <c r="H95" i="47841"/>
  <c r="H95" i="47844" s="1"/>
  <c r="R80" i="47841"/>
  <c r="R80" i="47844" s="1"/>
  <c r="H91" i="47841"/>
  <c r="H91" i="47844" s="1"/>
  <c r="R33" i="47841"/>
  <c r="R33" i="47844" s="1"/>
  <c r="T150" i="47841"/>
  <c r="T150" i="47844" s="1"/>
  <c r="R74" i="47841"/>
  <c r="R74" i="47844" s="1"/>
  <c r="H79" i="47841"/>
  <c r="H79" i="47844" s="1"/>
  <c r="H84" i="47841"/>
  <c r="H84" i="47844" s="1"/>
  <c r="T182" i="47841"/>
  <c r="T182" i="47844" s="1"/>
  <c r="T152" i="47841"/>
  <c r="T152" i="47844" s="1"/>
  <c r="R90" i="47841"/>
  <c r="R90" i="47844" s="1"/>
  <c r="R79" i="47841"/>
  <c r="R79" i="47844" s="1"/>
  <c r="R68" i="47841"/>
  <c r="R68" i="47844" s="1"/>
  <c r="H103" i="47841"/>
  <c r="H103" i="47844" s="1"/>
  <c r="H97" i="47841"/>
  <c r="H97" i="47844" s="1"/>
  <c r="H73" i="47841"/>
  <c r="H73" i="47844" s="1"/>
  <c r="R45" i="47841"/>
  <c r="R45" i="47844" s="1"/>
  <c r="R19" i="47841"/>
  <c r="R19" i="47844" s="1"/>
  <c r="H24" i="47841"/>
  <c r="H24" i="47844" s="1"/>
  <c r="T151" i="47841"/>
  <c r="T151" i="47844" s="1"/>
  <c r="R78" i="47841"/>
  <c r="R78" i="47844" s="1"/>
  <c r="R67" i="47841"/>
  <c r="R67" i="47844" s="1"/>
  <c r="H102" i="47841"/>
  <c r="H102" i="47844" s="1"/>
  <c r="H89" i="47841"/>
  <c r="H89" i="47844" s="1"/>
  <c r="R44" i="47841"/>
  <c r="R44" i="47844" s="1"/>
  <c r="R25" i="47841"/>
  <c r="R25" i="47844" s="1"/>
  <c r="T193" i="47841"/>
  <c r="T193" i="47844" s="1"/>
  <c r="H101" i="47841"/>
  <c r="H101" i="47844" s="1"/>
  <c r="H135" i="47841"/>
  <c r="H135" i="47844" s="1"/>
  <c r="H123" i="47841"/>
  <c r="H123" i="47844" s="1"/>
  <c r="H134" i="47841"/>
  <c r="H134" i="47844" s="1"/>
  <c r="H128" i="47841"/>
  <c r="H128" i="47844" s="1"/>
  <c r="H122" i="47841"/>
  <c r="H122" i="47844" s="1"/>
  <c r="H133" i="47841"/>
  <c r="H133" i="47844" s="1"/>
  <c r="H137" i="47841"/>
  <c r="H137" i="47844" s="1"/>
  <c r="H119" i="47841"/>
  <c r="H119" i="47844" s="1"/>
  <c r="H136" i="47841"/>
  <c r="H136" i="47844" s="1"/>
  <c r="H118" i="47841"/>
  <c r="H118" i="47844" s="1"/>
  <c r="H125" i="47841"/>
  <c r="H125" i="47844" s="1"/>
  <c r="H132" i="47841"/>
  <c r="H132" i="47844" s="1"/>
  <c r="H131" i="47841"/>
  <c r="H131" i="47844" s="1"/>
  <c r="H124" i="47841"/>
  <c r="H124" i="47844" s="1"/>
  <c r="H130" i="47841"/>
  <c r="H130" i="47844" s="1"/>
  <c r="H242" i="47845"/>
  <c r="H242" i="47846" s="1"/>
  <c r="H242" i="47847" s="1"/>
  <c r="T240" i="47845"/>
  <c r="T240" i="47846" s="1"/>
  <c r="T240" i="47847" s="1"/>
  <c r="E15" i="47839"/>
  <c r="I15" i="47839" s="1"/>
  <c r="D15" i="47839"/>
  <c r="H15" i="47839" s="1"/>
  <c r="J279" i="47841" l="1"/>
  <c r="J279" i="47844" s="1"/>
  <c r="J279" i="47845" s="1"/>
  <c r="J279" i="47846" s="1"/>
  <c r="J279" i="47847" s="1"/>
  <c r="J282" i="47841"/>
  <c r="J282" i="47844" s="1"/>
  <c r="J282" i="47845" s="1"/>
  <c r="J282" i="47846" s="1"/>
  <c r="J282" i="47847" s="1"/>
  <c r="J269" i="47841"/>
  <c r="J269" i="47844" s="1"/>
  <c r="J269" i="47845" s="1"/>
  <c r="J269" i="47846" s="1"/>
  <c r="J269" i="47847" s="1"/>
  <c r="J279" i="47842"/>
  <c r="J269" i="47842"/>
  <c r="J282" i="47842"/>
  <c r="V273" i="47841"/>
  <c r="V273" i="47844" s="1"/>
  <c r="H260" i="47841"/>
  <c r="H260" i="47844" s="1"/>
  <c r="V272" i="47841"/>
  <c r="V272" i="47844" s="1"/>
  <c r="V269" i="47841"/>
  <c r="V269" i="47844" s="1"/>
  <c r="J241" i="47841"/>
  <c r="J235" i="47841"/>
  <c r="J233" i="47841"/>
  <c r="J233" i="47842"/>
  <c r="J241" i="47842"/>
  <c r="J235" i="47842"/>
  <c r="V272" i="47842"/>
  <c r="H260" i="47842"/>
  <c r="V273" i="47842"/>
  <c r="V269" i="47842"/>
  <c r="E10" i="47839"/>
  <c r="I10" i="47839" s="1"/>
  <c r="D10" i="47839"/>
  <c r="H10" i="47839" s="1"/>
  <c r="V272" i="47845" l="1"/>
  <c r="V272" i="47846" s="1"/>
  <c r="V272" i="47847" s="1"/>
  <c r="H260" i="47845"/>
  <c r="H260" i="47846" s="1"/>
  <c r="H260" i="47847" s="1"/>
  <c r="V273" i="47845"/>
  <c r="V273" i="47846" s="1"/>
  <c r="V273" i="47847" s="1"/>
  <c r="V199" i="47841"/>
  <c r="V199" i="47844" s="1"/>
  <c r="V187" i="47841"/>
  <c r="V187" i="47844" s="1"/>
  <c r="V181" i="47841"/>
  <c r="V181" i="47844" s="1"/>
  <c r="V175" i="47841"/>
  <c r="V175" i="47844" s="1"/>
  <c r="V198" i="47841"/>
  <c r="V198" i="47844" s="1"/>
  <c r="V186" i="47841"/>
  <c r="V186" i="47844" s="1"/>
  <c r="V180" i="47841"/>
  <c r="V180" i="47844" s="1"/>
  <c r="V174" i="47841"/>
  <c r="V174" i="47844" s="1"/>
  <c r="V197" i="47841"/>
  <c r="V197" i="47844" s="1"/>
  <c r="V185" i="47841"/>
  <c r="V185" i="47844" s="1"/>
  <c r="V179" i="47841"/>
  <c r="V179" i="47844" s="1"/>
  <c r="V173" i="47841"/>
  <c r="V173" i="47844" s="1"/>
  <c r="V183" i="47841"/>
  <c r="V183" i="47844" s="1"/>
  <c r="V171" i="47841"/>
  <c r="V171" i="47844" s="1"/>
  <c r="J204" i="47841"/>
  <c r="J204" i="47844" s="1"/>
  <c r="J198" i="47841"/>
  <c r="J198" i="47844" s="1"/>
  <c r="J186" i="47841"/>
  <c r="J186" i="47844" s="1"/>
  <c r="J180" i="47841"/>
  <c r="J180" i="47844" s="1"/>
  <c r="J174" i="47841"/>
  <c r="J174" i="47844" s="1"/>
  <c r="J168" i="47841"/>
  <c r="J168" i="47844" s="1"/>
  <c r="V200" i="47841"/>
  <c r="V200" i="47844" s="1"/>
  <c r="J203" i="47841"/>
  <c r="J203" i="47844" s="1"/>
  <c r="J197" i="47841"/>
  <c r="J197" i="47844" s="1"/>
  <c r="J185" i="47841"/>
  <c r="J185" i="47844" s="1"/>
  <c r="J179" i="47841"/>
  <c r="J179" i="47844" s="1"/>
  <c r="J173" i="47841"/>
  <c r="J173" i="47844" s="1"/>
  <c r="V196" i="47841"/>
  <c r="V196" i="47844" s="1"/>
  <c r="V190" i="47841"/>
  <c r="V190" i="47844" s="1"/>
  <c r="V178" i="47841"/>
  <c r="V178" i="47844" s="1"/>
  <c r="J202" i="47841"/>
  <c r="J202" i="47844" s="1"/>
  <c r="J196" i="47841"/>
  <c r="J196" i="47844" s="1"/>
  <c r="J184" i="47841"/>
  <c r="J184" i="47844" s="1"/>
  <c r="J178" i="47841"/>
  <c r="J178" i="47844" s="1"/>
  <c r="J172" i="47841"/>
  <c r="J172" i="47844" s="1"/>
  <c r="V195" i="47841"/>
  <c r="V195" i="47844" s="1"/>
  <c r="V189" i="47841"/>
  <c r="V189" i="47844" s="1"/>
  <c r="V177" i="47841"/>
  <c r="V177" i="47844" s="1"/>
  <c r="J201" i="47841"/>
  <c r="J201" i="47844" s="1"/>
  <c r="J195" i="47841"/>
  <c r="J195" i="47844" s="1"/>
  <c r="J189" i="47841"/>
  <c r="J189" i="47844" s="1"/>
  <c r="J183" i="47841"/>
  <c r="J183" i="47844" s="1"/>
  <c r="J177" i="47841"/>
  <c r="J177" i="47844" s="1"/>
  <c r="H147" i="47841"/>
  <c r="H147" i="47844" s="1"/>
  <c r="V172" i="47841"/>
  <c r="V172" i="47844" s="1"/>
  <c r="J199" i="47841"/>
  <c r="J199" i="47844" s="1"/>
  <c r="J188" i="47841"/>
  <c r="J188" i="47844" s="1"/>
  <c r="J194" i="47841"/>
  <c r="J194" i="47844" s="1"/>
  <c r="J187" i="47841"/>
  <c r="J187" i="47844" s="1"/>
  <c r="J170" i="47841"/>
  <c r="J170" i="47844" s="1"/>
  <c r="V188" i="47841"/>
  <c r="V188" i="47844" s="1"/>
  <c r="J193" i="47841"/>
  <c r="J193" i="47844" s="1"/>
  <c r="J182" i="47841"/>
  <c r="J182" i="47844" s="1"/>
  <c r="H150" i="47841"/>
  <c r="H150" i="47844" s="1"/>
  <c r="V176" i="47841"/>
  <c r="V176" i="47844" s="1"/>
  <c r="J200" i="47841"/>
  <c r="J200" i="47844" s="1"/>
  <c r="V184" i="47841"/>
  <c r="V184" i="47844" s="1"/>
  <c r="J206" i="47841"/>
  <c r="J206" i="47844" s="1"/>
  <c r="J181" i="47841"/>
  <c r="J181" i="47844" s="1"/>
  <c r="V194" i="47841"/>
  <c r="V194" i="47844" s="1"/>
  <c r="J205" i="47841"/>
  <c r="J205" i="47844" s="1"/>
  <c r="J176" i="47841"/>
  <c r="J176" i="47844" s="1"/>
  <c r="V269" i="47845"/>
  <c r="V269" i="47846" s="1"/>
  <c r="V269" i="47847" s="1"/>
  <c r="V198" i="47842"/>
  <c r="V186" i="47842"/>
  <c r="V180" i="47842"/>
  <c r="V174" i="47842"/>
  <c r="J201" i="47842"/>
  <c r="J195" i="47842"/>
  <c r="J189" i="47842"/>
  <c r="J183" i="47842"/>
  <c r="J177" i="47842"/>
  <c r="V197" i="47842"/>
  <c r="V185" i="47842"/>
  <c r="V179" i="47842"/>
  <c r="V173" i="47842"/>
  <c r="J206" i="47842"/>
  <c r="J200" i="47842"/>
  <c r="J194" i="47842"/>
  <c r="J188" i="47842"/>
  <c r="J182" i="47842"/>
  <c r="J176" i="47842"/>
  <c r="J170" i="47842"/>
  <c r="V200" i="47842"/>
  <c r="V184" i="47842"/>
  <c r="V176" i="47842"/>
  <c r="J199" i="47842"/>
  <c r="J181" i="47842"/>
  <c r="J173" i="47842"/>
  <c r="V199" i="47842"/>
  <c r="V183" i="47842"/>
  <c r="V175" i="47842"/>
  <c r="J198" i="47842"/>
  <c r="J180" i="47842"/>
  <c r="J172" i="47842"/>
  <c r="V196" i="47842"/>
  <c r="V190" i="47842"/>
  <c r="V172" i="47842"/>
  <c r="J205" i="47842"/>
  <c r="J197" i="47842"/>
  <c r="J187" i="47842"/>
  <c r="J179" i="47842"/>
  <c r="H147" i="47842"/>
  <c r="V181" i="47842"/>
  <c r="J193" i="47842"/>
  <c r="J184" i="47842"/>
  <c r="J168" i="47842"/>
  <c r="V178" i="47842"/>
  <c r="J178" i="47842"/>
  <c r="V189" i="47842"/>
  <c r="V177" i="47842"/>
  <c r="J204" i="47842"/>
  <c r="V195" i="47842"/>
  <c r="V188" i="47842"/>
  <c r="V171" i="47842"/>
  <c r="J203" i="47842"/>
  <c r="J174" i="47842"/>
  <c r="V194" i="47842"/>
  <c r="J196" i="47842"/>
  <c r="J202" i="47842"/>
  <c r="V187" i="47842"/>
  <c r="J186" i="47842"/>
  <c r="H150" i="47842"/>
  <c r="J185" i="47842"/>
  <c r="E3" i="47839"/>
  <c r="I3" i="47839" s="1"/>
  <c r="D3" i="47839"/>
  <c r="H3" i="47839" s="1"/>
  <c r="J206" i="47845" l="1"/>
  <c r="J206" i="47846" s="1"/>
  <c r="J206" i="47847" s="1"/>
  <c r="V184" i="47845"/>
  <c r="V184" i="47846" s="1"/>
  <c r="V184" i="47847" s="1"/>
  <c r="J170" i="47845"/>
  <c r="J170" i="47846" s="1"/>
  <c r="J170" i="47847" s="1"/>
  <c r="V188" i="47845"/>
  <c r="V188" i="47846" s="1"/>
  <c r="V188" i="47847" s="1"/>
  <c r="J200" i="47845"/>
  <c r="J200" i="47846" s="1"/>
  <c r="J200" i="47847" s="1"/>
  <c r="J205" i="47845"/>
  <c r="J205" i="47846" s="1"/>
  <c r="J205" i="47847" s="1"/>
  <c r="V176" i="47845"/>
  <c r="V176" i="47846" s="1"/>
  <c r="V176" i="47847" s="1"/>
  <c r="J187" i="47845"/>
  <c r="J187" i="47846" s="1"/>
  <c r="J187" i="47847" s="1"/>
  <c r="J177" i="47845"/>
  <c r="J177" i="47846" s="1"/>
  <c r="J177" i="47847" s="1"/>
  <c r="V189" i="47845"/>
  <c r="V189" i="47846" s="1"/>
  <c r="V189" i="47847" s="1"/>
  <c r="J202" i="47845"/>
  <c r="J202" i="47846" s="1"/>
  <c r="J202" i="47847" s="1"/>
  <c r="J185" i="47845"/>
  <c r="J185" i="47846" s="1"/>
  <c r="J185" i="47847" s="1"/>
  <c r="J180" i="47845"/>
  <c r="J180" i="47846" s="1"/>
  <c r="J180" i="47847" s="1"/>
  <c r="V173" i="47845"/>
  <c r="V173" i="47846" s="1"/>
  <c r="V173" i="47847" s="1"/>
  <c r="V186" i="47845"/>
  <c r="V186" i="47846" s="1"/>
  <c r="V186" i="47847" s="1"/>
  <c r="V194" i="47845"/>
  <c r="V194" i="47846" s="1"/>
  <c r="V194" i="47847" s="1"/>
  <c r="H150" i="47845"/>
  <c r="H150" i="47846" s="1"/>
  <c r="H150" i="47847" s="1"/>
  <c r="J194" i="47845"/>
  <c r="J194" i="47846" s="1"/>
  <c r="J194" i="47847" s="1"/>
  <c r="J183" i="47845"/>
  <c r="J183" i="47846" s="1"/>
  <c r="J183" i="47847" s="1"/>
  <c r="V195" i="47845"/>
  <c r="V195" i="47846" s="1"/>
  <c r="V195" i="47847" s="1"/>
  <c r="V178" i="47845"/>
  <c r="V178" i="47846" s="1"/>
  <c r="V178" i="47847" s="1"/>
  <c r="J197" i="47845"/>
  <c r="J197" i="47846" s="1"/>
  <c r="J197" i="47847" s="1"/>
  <c r="J186" i="47845"/>
  <c r="J186" i="47846" s="1"/>
  <c r="J186" i="47847" s="1"/>
  <c r="V179" i="47845"/>
  <c r="V179" i="47846" s="1"/>
  <c r="V179" i="47847" s="1"/>
  <c r="V198" i="47845"/>
  <c r="V198" i="47846" s="1"/>
  <c r="V198" i="47847" s="1"/>
  <c r="J176" i="47845"/>
  <c r="J176" i="47846" s="1"/>
  <c r="J176" i="47847" s="1"/>
  <c r="P348" i="47841"/>
  <c r="P348" i="47844" s="1"/>
  <c r="P347" i="47841"/>
  <c r="P347" i="47844" s="1"/>
  <c r="P346" i="47841"/>
  <c r="P346" i="47844" s="1"/>
  <c r="P350" i="47841"/>
  <c r="P350" i="47844" s="1"/>
  <c r="P349" i="47841"/>
  <c r="P349" i="47844" s="1"/>
  <c r="P345" i="47841"/>
  <c r="P345" i="47844" s="1"/>
  <c r="P351" i="47841"/>
  <c r="P351" i="47844" s="1"/>
  <c r="P348" i="47842"/>
  <c r="P347" i="47842"/>
  <c r="P351" i="47842"/>
  <c r="P350" i="47842"/>
  <c r="P349" i="47842"/>
  <c r="P346" i="47842"/>
  <c r="P345" i="47842"/>
  <c r="J181" i="47845"/>
  <c r="J181" i="47846" s="1"/>
  <c r="J181" i="47847" s="1"/>
  <c r="J182" i="47845"/>
  <c r="J182" i="47846" s="1"/>
  <c r="J182" i="47847" s="1"/>
  <c r="J188" i="47845"/>
  <c r="J188" i="47846" s="1"/>
  <c r="J188" i="47847" s="1"/>
  <c r="J189" i="47845"/>
  <c r="J189" i="47846" s="1"/>
  <c r="J189" i="47847" s="1"/>
  <c r="J172" i="47845"/>
  <c r="J172" i="47846" s="1"/>
  <c r="J172" i="47847" s="1"/>
  <c r="V190" i="47845"/>
  <c r="V190" i="47846" s="1"/>
  <c r="V190" i="47847" s="1"/>
  <c r="J203" i="47845"/>
  <c r="J203" i="47846" s="1"/>
  <c r="J203" i="47847" s="1"/>
  <c r="J198" i="47845"/>
  <c r="J198" i="47846" s="1"/>
  <c r="J198" i="47847" s="1"/>
  <c r="V185" i="47845"/>
  <c r="V185" i="47846" s="1"/>
  <c r="V185" i="47847" s="1"/>
  <c r="V175" i="47845"/>
  <c r="V175" i="47846" s="1"/>
  <c r="V175" i="47847" s="1"/>
  <c r="J193" i="47845"/>
  <c r="J193" i="47846" s="1"/>
  <c r="J193" i="47847" s="1"/>
  <c r="J199" i="47845"/>
  <c r="J199" i="47846" s="1"/>
  <c r="J199" i="47847" s="1"/>
  <c r="J195" i="47845"/>
  <c r="J195" i="47846" s="1"/>
  <c r="J195" i="47847" s="1"/>
  <c r="J178" i="47845"/>
  <c r="J178" i="47846" s="1"/>
  <c r="J178" i="47847" s="1"/>
  <c r="V196" i="47845"/>
  <c r="V196" i="47846" s="1"/>
  <c r="V196" i="47847" s="1"/>
  <c r="V200" i="47845"/>
  <c r="V200" i="47846" s="1"/>
  <c r="V200" i="47847" s="1"/>
  <c r="J204" i="47845"/>
  <c r="J204" i="47846" s="1"/>
  <c r="J204" i="47847" s="1"/>
  <c r="V197" i="47845"/>
  <c r="V197" i="47846" s="1"/>
  <c r="V197" i="47847" s="1"/>
  <c r="V181" i="47845"/>
  <c r="V181" i="47846" s="1"/>
  <c r="V181" i="47847" s="1"/>
  <c r="V172" i="47845"/>
  <c r="V172" i="47846" s="1"/>
  <c r="V172" i="47847" s="1"/>
  <c r="J201" i="47845"/>
  <c r="J201" i="47846" s="1"/>
  <c r="J201" i="47847" s="1"/>
  <c r="J184" i="47845"/>
  <c r="J184" i="47846" s="1"/>
  <c r="J184" i="47847" s="1"/>
  <c r="J173" i="47845"/>
  <c r="J173" i="47846" s="1"/>
  <c r="J173" i="47847" s="1"/>
  <c r="J168" i="47845"/>
  <c r="J168" i="47846" s="1"/>
  <c r="J168" i="47847" s="1"/>
  <c r="V171" i="47845"/>
  <c r="V171" i="47846" s="1"/>
  <c r="V171" i="47847" s="1"/>
  <c r="V174" i="47845"/>
  <c r="V174" i="47846" s="1"/>
  <c r="V174" i="47847" s="1"/>
  <c r="V187" i="47845"/>
  <c r="V187" i="47846" s="1"/>
  <c r="V187" i="47847" s="1"/>
  <c r="H147" i="47845"/>
  <c r="H147" i="47846" s="1"/>
  <c r="H147" i="47847" s="1"/>
  <c r="V177" i="47845"/>
  <c r="V177" i="47846" s="1"/>
  <c r="V177" i="47847" s="1"/>
  <c r="J196" i="47845"/>
  <c r="J196" i="47846" s="1"/>
  <c r="J196" i="47847" s="1"/>
  <c r="J179" i="47845"/>
  <c r="J179" i="47846" s="1"/>
  <c r="J179" i="47847" s="1"/>
  <c r="J174" i="47845"/>
  <c r="J174" i="47846" s="1"/>
  <c r="J174" i="47847" s="1"/>
  <c r="V183" i="47845"/>
  <c r="V183" i="47846" s="1"/>
  <c r="V183" i="47847" s="1"/>
  <c r="V180" i="47845"/>
  <c r="V180" i="47846" s="1"/>
  <c r="V180" i="47847" s="1"/>
  <c r="V199" i="47845"/>
  <c r="V199" i="47846" s="1"/>
  <c r="V199" i="47847" s="1"/>
  <c r="B1" i="47833"/>
  <c r="P351" i="47845" l="1"/>
  <c r="P351" i="47846" s="1"/>
  <c r="P351" i="47847" s="1"/>
  <c r="P347" i="47845"/>
  <c r="P347" i="47846" s="1"/>
  <c r="P347" i="47847" s="1"/>
  <c r="P350" i="47845"/>
  <c r="P350" i="47846" s="1"/>
  <c r="P350" i="47847" s="1"/>
  <c r="P346" i="47845"/>
  <c r="P346" i="47846" s="1"/>
  <c r="P346" i="47847" s="1"/>
  <c r="P348" i="47845"/>
  <c r="P348" i="47846" s="1"/>
  <c r="P348" i="47847" s="1"/>
  <c r="P345" i="47845"/>
  <c r="P345" i="47846" s="1"/>
  <c r="P345" i="47847" s="1"/>
  <c r="P349" i="47845"/>
  <c r="P349" i="47846" s="1"/>
  <c r="P349" i="47847" s="1"/>
  <c r="E30" i="47839"/>
  <c r="I30" i="47839" s="1"/>
  <c r="I29" i="47839"/>
  <c r="I22" i="47839"/>
  <c r="I21" i="47839"/>
  <c r="E14" i="47839"/>
  <c r="I14" i="47839" s="1"/>
  <c r="E13" i="47839"/>
  <c r="I13" i="47839" s="1"/>
  <c r="E12" i="47839"/>
  <c r="I12" i="47839" s="1"/>
  <c r="E11" i="47839"/>
  <c r="I11" i="47839" s="1"/>
  <c r="E9" i="47839"/>
  <c r="I9" i="47839" s="1"/>
  <c r="X191" i="47842" s="1"/>
  <c r="E8" i="47839"/>
  <c r="I8" i="47839" s="1"/>
  <c r="E7" i="47839"/>
  <c r="I7" i="47839" s="1"/>
  <c r="Z192" i="47842" s="1"/>
  <c r="E6" i="47839"/>
  <c r="I6" i="47839" s="1"/>
  <c r="V238" i="47842" s="1"/>
  <c r="E5" i="47839"/>
  <c r="I5" i="47839" s="1"/>
  <c r="J127" i="47842" s="1"/>
  <c r="E4" i="47839"/>
  <c r="I4" i="47839" s="1"/>
  <c r="D30" i="47839"/>
  <c r="H30" i="47839" s="1"/>
  <c r="D29" i="47839"/>
  <c r="H29" i="47839" s="1"/>
  <c r="D14" i="47839"/>
  <c r="H14" i="47839" s="1"/>
  <c r="D13" i="47839"/>
  <c r="H13" i="47839" s="1"/>
  <c r="D12" i="47839"/>
  <c r="H12" i="47839" s="1"/>
  <c r="D11" i="47839"/>
  <c r="H11" i="47839" s="1"/>
  <c r="D9" i="47839"/>
  <c r="H9" i="47839" s="1"/>
  <c r="X191" i="47841" s="1"/>
  <c r="X191" i="47844" s="1"/>
  <c r="D8" i="47839"/>
  <c r="H8" i="47839" s="1"/>
  <c r="D7" i="47839"/>
  <c r="H7" i="47839" s="1"/>
  <c r="Z192" i="47841" s="1"/>
  <c r="Z192" i="47844" s="1"/>
  <c r="D6" i="47839"/>
  <c r="H6" i="47839" s="1"/>
  <c r="V238" i="47841" s="1"/>
  <c r="V238" i="47844" s="1"/>
  <c r="D5" i="47839"/>
  <c r="H5" i="47839" s="1"/>
  <c r="J127" i="47841" s="1"/>
  <c r="J127" i="47844" s="1"/>
  <c r="D4" i="47839"/>
  <c r="H4" i="47839" s="1"/>
  <c r="AA1" i="47833"/>
  <c r="AA3" i="47833"/>
  <c r="V238" i="47845" l="1"/>
  <c r="V238" i="47846" s="1"/>
  <c r="V238" i="47847" s="1"/>
  <c r="Z192" i="47845"/>
  <c r="Z192" i="47846" s="1"/>
  <c r="Z192" i="47847" s="1"/>
  <c r="J127" i="47845"/>
  <c r="J127" i="47846" s="1"/>
  <c r="J127" i="47847" s="1"/>
  <c r="L121" i="47841"/>
  <c r="L121" i="47844" s="1"/>
  <c r="L120" i="47841"/>
  <c r="L120" i="47844" s="1"/>
  <c r="J307" i="47841"/>
  <c r="J307" i="47844" s="1"/>
  <c r="J301" i="47841"/>
  <c r="J301" i="47844" s="1"/>
  <c r="L257" i="47841"/>
  <c r="L257" i="47844" s="1"/>
  <c r="J306" i="47841"/>
  <c r="J306" i="47844" s="1"/>
  <c r="J302" i="47841"/>
  <c r="J302" i="47844" s="1"/>
  <c r="D369" i="47841"/>
  <c r="D369" i="47844" s="1"/>
  <c r="D366" i="47841"/>
  <c r="D366" i="47844" s="1"/>
  <c r="D368" i="47841"/>
  <c r="D368" i="47844" s="1"/>
  <c r="D365" i="47841"/>
  <c r="D365" i="47844" s="1"/>
  <c r="D367" i="47841"/>
  <c r="D367" i="47844" s="1"/>
  <c r="D370" i="47841"/>
  <c r="D370" i="47844" s="1"/>
  <c r="H224" i="47842"/>
  <c r="H223" i="47842"/>
  <c r="H222" i="47842"/>
  <c r="R325" i="47842"/>
  <c r="F319" i="47842"/>
  <c r="R324" i="47842"/>
  <c r="F324" i="47842"/>
  <c r="F318" i="47842"/>
  <c r="R328" i="47842"/>
  <c r="F323" i="47842"/>
  <c r="F315" i="47842"/>
  <c r="R327" i="47842"/>
  <c r="F322" i="47842"/>
  <c r="R326" i="47842"/>
  <c r="F321" i="47842"/>
  <c r="F316" i="47842"/>
  <c r="R323" i="47842"/>
  <c r="R317" i="47842"/>
  <c r="R316" i="47842"/>
  <c r="F320" i="47842"/>
  <c r="R322" i="47842"/>
  <c r="R315" i="47842"/>
  <c r="F317" i="47842"/>
  <c r="X276" i="47841"/>
  <c r="X276" i="47844" s="1"/>
  <c r="J274" i="47841"/>
  <c r="J274" i="47844" s="1"/>
  <c r="X275" i="47841"/>
  <c r="X275" i="47844" s="1"/>
  <c r="H305" i="47841"/>
  <c r="H305" i="47844" s="1"/>
  <c r="X262" i="47841"/>
  <c r="X262" i="47844" s="1"/>
  <c r="J284" i="47841"/>
  <c r="J284" i="47844" s="1"/>
  <c r="J278" i="47841"/>
  <c r="J278" i="47844" s="1"/>
  <c r="Z258" i="47841"/>
  <c r="Z258" i="47844" s="1"/>
  <c r="Z257" i="47841"/>
  <c r="Z257" i="47844" s="1"/>
  <c r="H304" i="47841"/>
  <c r="H304" i="47844" s="1"/>
  <c r="H298" i="47841"/>
  <c r="H298" i="47844" s="1"/>
  <c r="X277" i="47841"/>
  <c r="X277" i="47844" s="1"/>
  <c r="H303" i="47841"/>
  <c r="H303" i="47844" s="1"/>
  <c r="H297" i="47841"/>
  <c r="H297" i="47844" s="1"/>
  <c r="X261" i="47841"/>
  <c r="X261" i="47844" s="1"/>
  <c r="X267" i="47841"/>
  <c r="X267" i="47844" s="1"/>
  <c r="X260" i="47841"/>
  <c r="X260" i="47844" s="1"/>
  <c r="J281" i="47841"/>
  <c r="J281" i="47844" s="1"/>
  <c r="X259" i="47841"/>
  <c r="X259" i="47844" s="1"/>
  <c r="X191" i="47845"/>
  <c r="X191" i="47846" s="1"/>
  <c r="X191" i="47847" s="1"/>
  <c r="P321" i="47841"/>
  <c r="P321" i="47844" s="1"/>
  <c r="P320" i="47841"/>
  <c r="P320" i="47844" s="1"/>
  <c r="P319" i="47841"/>
  <c r="P319" i="47844" s="1"/>
  <c r="P318" i="47841"/>
  <c r="P318" i="47844" s="1"/>
  <c r="X275" i="47842"/>
  <c r="H305" i="47842"/>
  <c r="X262" i="47842"/>
  <c r="J284" i="47842"/>
  <c r="J278" i="47842"/>
  <c r="Z258" i="47842"/>
  <c r="X259" i="47842"/>
  <c r="Z257" i="47842"/>
  <c r="J281" i="47842"/>
  <c r="J274" i="47842"/>
  <c r="H304" i="47842"/>
  <c r="H298" i="47842"/>
  <c r="X277" i="47842"/>
  <c r="H303" i="47842"/>
  <c r="X276" i="47842"/>
  <c r="X261" i="47842"/>
  <c r="X267" i="47842"/>
  <c r="X260" i="47842"/>
  <c r="H297" i="47842"/>
  <c r="D374" i="47842"/>
  <c r="D373" i="47842"/>
  <c r="D375" i="47842"/>
  <c r="F357" i="47841"/>
  <c r="F357" i="47844" s="1"/>
  <c r="F356" i="47841"/>
  <c r="F356" i="47844" s="1"/>
  <c r="F355" i="47841"/>
  <c r="F355" i="47844" s="1"/>
  <c r="F359" i="47841"/>
  <c r="F359" i="47844" s="1"/>
  <c r="F358" i="47841"/>
  <c r="F358" i="47844" s="1"/>
  <c r="D374" i="47841"/>
  <c r="D374" i="47844" s="1"/>
  <c r="D373" i="47841"/>
  <c r="D373" i="47844" s="1"/>
  <c r="D375" i="47841"/>
  <c r="D375" i="47844" s="1"/>
  <c r="P321" i="47842"/>
  <c r="P320" i="47842"/>
  <c r="P319" i="47842"/>
  <c r="P318" i="47842"/>
  <c r="F346" i="47841"/>
  <c r="F346" i="47844" s="1"/>
  <c r="F345" i="47841"/>
  <c r="F345" i="47844" s="1"/>
  <c r="F348" i="47841"/>
  <c r="F348" i="47844" s="1"/>
  <c r="F347" i="47841"/>
  <c r="F347" i="47844" s="1"/>
  <c r="F349" i="47841"/>
  <c r="F349" i="47844" s="1"/>
  <c r="L120" i="47842"/>
  <c r="L121" i="47842"/>
  <c r="J306" i="47842"/>
  <c r="J301" i="47842"/>
  <c r="J307" i="47842"/>
  <c r="L257" i="47842"/>
  <c r="J302" i="47842"/>
  <c r="H133" i="47842"/>
  <c r="H133" i="47845" s="1"/>
  <c r="H133" i="47846" s="1"/>
  <c r="H133" i="47847" s="1"/>
  <c r="H132" i="47842"/>
  <c r="H132" i="47845" s="1"/>
  <c r="H132" i="47846" s="1"/>
  <c r="H132" i="47847" s="1"/>
  <c r="H135" i="47842"/>
  <c r="H135" i="47845" s="1"/>
  <c r="H135" i="47846" s="1"/>
  <c r="H135" i="47847" s="1"/>
  <c r="H134" i="47842"/>
  <c r="H134" i="47845" s="1"/>
  <c r="H134" i="47846" s="1"/>
  <c r="H134" i="47847" s="1"/>
  <c r="H131" i="47842"/>
  <c r="H131" i="47845" s="1"/>
  <c r="H131" i="47846" s="1"/>
  <c r="H131" i="47847" s="1"/>
  <c r="H125" i="47842"/>
  <c r="H125" i="47845" s="1"/>
  <c r="H125" i="47846" s="1"/>
  <c r="H125" i="47847" s="1"/>
  <c r="H119" i="47842"/>
  <c r="H119" i="47845" s="1"/>
  <c r="H119" i="47846" s="1"/>
  <c r="H119" i="47847" s="1"/>
  <c r="H130" i="47842"/>
  <c r="H130" i="47845" s="1"/>
  <c r="H130" i="47846" s="1"/>
  <c r="H130" i="47847" s="1"/>
  <c r="H123" i="47842"/>
  <c r="H123" i="47845" s="1"/>
  <c r="H123" i="47846" s="1"/>
  <c r="H123" i="47847" s="1"/>
  <c r="H122" i="47842"/>
  <c r="H122" i="47845" s="1"/>
  <c r="H122" i="47846" s="1"/>
  <c r="H122" i="47847" s="1"/>
  <c r="H128" i="47842"/>
  <c r="H128" i="47845" s="1"/>
  <c r="H128" i="47846" s="1"/>
  <c r="H128" i="47847" s="1"/>
  <c r="H137" i="47842"/>
  <c r="H137" i="47845" s="1"/>
  <c r="H137" i="47846" s="1"/>
  <c r="H137" i="47847" s="1"/>
  <c r="H136" i="47842"/>
  <c r="H136" i="47845" s="1"/>
  <c r="H136" i="47846" s="1"/>
  <c r="H136" i="47847" s="1"/>
  <c r="H124" i="47842"/>
  <c r="H124" i="47845" s="1"/>
  <c r="H124" i="47846" s="1"/>
  <c r="H124" i="47847" s="1"/>
  <c r="H118" i="47842"/>
  <c r="H118" i="47845" s="1"/>
  <c r="H118" i="47846" s="1"/>
  <c r="H118" i="47847" s="1"/>
  <c r="F357" i="47842"/>
  <c r="F356" i="47842"/>
  <c r="F358" i="47842"/>
  <c r="F355" i="47842"/>
  <c r="F359" i="47842"/>
  <c r="T183" i="47842"/>
  <c r="T183" i="47845" s="1"/>
  <c r="T183" i="47846" s="1"/>
  <c r="T183" i="47847" s="1"/>
  <c r="T171" i="47842"/>
  <c r="T171" i="47845" s="1"/>
  <c r="T171" i="47846" s="1"/>
  <c r="T171" i="47847" s="1"/>
  <c r="T149" i="47842"/>
  <c r="T149" i="47845" s="1"/>
  <c r="T149" i="47846" s="1"/>
  <c r="T149" i="47847" s="1"/>
  <c r="F129" i="47842"/>
  <c r="F129" i="47845" s="1"/>
  <c r="F129" i="47846" s="1"/>
  <c r="F129" i="47847" s="1"/>
  <c r="R93" i="47842"/>
  <c r="R93" i="47845" s="1"/>
  <c r="R93" i="47846" s="1"/>
  <c r="R93" i="47847" s="1"/>
  <c r="R81" i="47842"/>
  <c r="R81" i="47845" s="1"/>
  <c r="R81" i="47846" s="1"/>
  <c r="R81" i="47847" s="1"/>
  <c r="R75" i="47842"/>
  <c r="R75" i="47845" s="1"/>
  <c r="R75" i="47846" s="1"/>
  <c r="R75" i="47847" s="1"/>
  <c r="H104" i="47842"/>
  <c r="H104" i="47845" s="1"/>
  <c r="H104" i="47846" s="1"/>
  <c r="H104" i="47847" s="1"/>
  <c r="H86" i="47842"/>
  <c r="H86" i="47845" s="1"/>
  <c r="H86" i="47846" s="1"/>
  <c r="H86" i="47847" s="1"/>
  <c r="H80" i="47842"/>
  <c r="H80" i="47845" s="1"/>
  <c r="H80" i="47846" s="1"/>
  <c r="H80" i="47847" s="1"/>
  <c r="H74" i="47842"/>
  <c r="H74" i="47845" s="1"/>
  <c r="H74" i="47846" s="1"/>
  <c r="H74" i="47847" s="1"/>
  <c r="R40" i="47842"/>
  <c r="R40" i="47845" s="1"/>
  <c r="R40" i="47846" s="1"/>
  <c r="R40" i="47847" s="1"/>
  <c r="T182" i="47842"/>
  <c r="T182" i="47845" s="1"/>
  <c r="T182" i="47846" s="1"/>
  <c r="T182" i="47847" s="1"/>
  <c r="T170" i="47842"/>
  <c r="T170" i="47845" s="1"/>
  <c r="T170" i="47846" s="1"/>
  <c r="T170" i="47847" s="1"/>
  <c r="H191" i="47842"/>
  <c r="H191" i="47845" s="1"/>
  <c r="H191" i="47846" s="1"/>
  <c r="H191" i="47847" s="1"/>
  <c r="T148" i="47842"/>
  <c r="T148" i="47845" s="1"/>
  <c r="T148" i="47846" s="1"/>
  <c r="T148" i="47847" s="1"/>
  <c r="R92" i="47842"/>
  <c r="R92" i="47845" s="1"/>
  <c r="R92" i="47846" s="1"/>
  <c r="R92" i="47847" s="1"/>
  <c r="R80" i="47842"/>
  <c r="R80" i="47845" s="1"/>
  <c r="R80" i="47846" s="1"/>
  <c r="R80" i="47847" s="1"/>
  <c r="R74" i="47842"/>
  <c r="R74" i="47845" s="1"/>
  <c r="R74" i="47846" s="1"/>
  <c r="R74" i="47847" s="1"/>
  <c r="R68" i="47842"/>
  <c r="R68" i="47845" s="1"/>
  <c r="R68" i="47846" s="1"/>
  <c r="R68" i="47847" s="1"/>
  <c r="H103" i="47842"/>
  <c r="H103" i="47845" s="1"/>
  <c r="H103" i="47846" s="1"/>
  <c r="H103" i="47847" s="1"/>
  <c r="H97" i="47842"/>
  <c r="H97" i="47845" s="1"/>
  <c r="H97" i="47846" s="1"/>
  <c r="H97" i="47847" s="1"/>
  <c r="H91" i="47842"/>
  <c r="H91" i="47845" s="1"/>
  <c r="H91" i="47846" s="1"/>
  <c r="H91" i="47847" s="1"/>
  <c r="H85" i="47842"/>
  <c r="H85" i="47845" s="1"/>
  <c r="H85" i="47846" s="1"/>
  <c r="H85" i="47847" s="1"/>
  <c r="H79" i="47842"/>
  <c r="H79" i="47845" s="1"/>
  <c r="H79" i="47846" s="1"/>
  <c r="H79" i="47847" s="1"/>
  <c r="H73" i="47842"/>
  <c r="H73" i="47845" s="1"/>
  <c r="H73" i="47846" s="1"/>
  <c r="H73" i="47847" s="1"/>
  <c r="R45" i="47842"/>
  <c r="R45" i="47845" s="1"/>
  <c r="R45" i="47846" s="1"/>
  <c r="R45" i="47847" s="1"/>
  <c r="R33" i="47842"/>
  <c r="R33" i="47845" s="1"/>
  <c r="R33" i="47846" s="1"/>
  <c r="R33" i="47847" s="1"/>
  <c r="T151" i="47842"/>
  <c r="T151" i="47845" s="1"/>
  <c r="T151" i="47846" s="1"/>
  <c r="T151" i="47847" s="1"/>
  <c r="R90" i="47842"/>
  <c r="R90" i="47845" s="1"/>
  <c r="R90" i="47846" s="1"/>
  <c r="R90" i="47847" s="1"/>
  <c r="R84" i="47842"/>
  <c r="R84" i="47845" s="1"/>
  <c r="R84" i="47846" s="1"/>
  <c r="R84" i="47847" s="1"/>
  <c r="R76" i="47842"/>
  <c r="R76" i="47845" s="1"/>
  <c r="R76" i="47846" s="1"/>
  <c r="R76" i="47847" s="1"/>
  <c r="R67" i="47842"/>
  <c r="R67" i="47845" s="1"/>
  <c r="R67" i="47846" s="1"/>
  <c r="R67" i="47847" s="1"/>
  <c r="H107" i="47842"/>
  <c r="H107" i="47845" s="1"/>
  <c r="H107" i="47846" s="1"/>
  <c r="H107" i="47847" s="1"/>
  <c r="H99" i="47842"/>
  <c r="H99" i="47845" s="1"/>
  <c r="H99" i="47846" s="1"/>
  <c r="H99" i="47847" s="1"/>
  <c r="R25" i="47842"/>
  <c r="R25" i="47845" s="1"/>
  <c r="R25" i="47846" s="1"/>
  <c r="R25" i="47847" s="1"/>
  <c r="R19" i="47842"/>
  <c r="R19" i="47845" s="1"/>
  <c r="R19" i="47846" s="1"/>
  <c r="R19" i="47847" s="1"/>
  <c r="T150" i="47842"/>
  <c r="T150" i="47845" s="1"/>
  <c r="T150" i="47846" s="1"/>
  <c r="T150" i="47847" s="1"/>
  <c r="R89" i="47842"/>
  <c r="R89" i="47845" s="1"/>
  <c r="R89" i="47846" s="1"/>
  <c r="R89" i="47847" s="1"/>
  <c r="R83" i="47842"/>
  <c r="R83" i="47845" s="1"/>
  <c r="R83" i="47846" s="1"/>
  <c r="R83" i="47847" s="1"/>
  <c r="R73" i="47842"/>
  <c r="R73" i="47845" s="1"/>
  <c r="R73" i="47846" s="1"/>
  <c r="R73" i="47847" s="1"/>
  <c r="H82" i="47842"/>
  <c r="H82" i="47845" s="1"/>
  <c r="H82" i="47846" s="1"/>
  <c r="H82" i="47847" s="1"/>
  <c r="R44" i="47842"/>
  <c r="R44" i="47845" s="1"/>
  <c r="R44" i="47846" s="1"/>
  <c r="R44" i="47847" s="1"/>
  <c r="R24" i="47842"/>
  <c r="R24" i="47845" s="1"/>
  <c r="R24" i="47846" s="1"/>
  <c r="R24" i="47847" s="1"/>
  <c r="T193" i="47842"/>
  <c r="T193" i="47845" s="1"/>
  <c r="T193" i="47846" s="1"/>
  <c r="T193" i="47847" s="1"/>
  <c r="T147" i="47842"/>
  <c r="T147" i="47845" s="1"/>
  <c r="T147" i="47846" s="1"/>
  <c r="T147" i="47847" s="1"/>
  <c r="F126" i="47842"/>
  <c r="F126" i="47845" s="1"/>
  <c r="F126" i="47846" s="1"/>
  <c r="F126" i="47847" s="1"/>
  <c r="R88" i="47842"/>
  <c r="R88" i="47845" s="1"/>
  <c r="R88" i="47846" s="1"/>
  <c r="R88" i="47847" s="1"/>
  <c r="R82" i="47842"/>
  <c r="R82" i="47845" s="1"/>
  <c r="R82" i="47846" s="1"/>
  <c r="R82" i="47847" s="1"/>
  <c r="R72" i="47842"/>
  <c r="R72" i="47845" s="1"/>
  <c r="R72" i="47846" s="1"/>
  <c r="R72" i="47847" s="1"/>
  <c r="H105" i="47842"/>
  <c r="H105" i="47845" s="1"/>
  <c r="H105" i="47846" s="1"/>
  <c r="H105" i="47847" s="1"/>
  <c r="H89" i="47842"/>
  <c r="H89" i="47845" s="1"/>
  <c r="H89" i="47846" s="1"/>
  <c r="H89" i="47847" s="1"/>
  <c r="T153" i="47842"/>
  <c r="T153" i="47845" s="1"/>
  <c r="T153" i="47846" s="1"/>
  <c r="T153" i="47847" s="1"/>
  <c r="R71" i="47842"/>
  <c r="R71" i="47845" s="1"/>
  <c r="R71" i="47846" s="1"/>
  <c r="R71" i="47847" s="1"/>
  <c r="H101" i="47842"/>
  <c r="H101" i="47845" s="1"/>
  <c r="H101" i="47846" s="1"/>
  <c r="H101" i="47847" s="1"/>
  <c r="H93" i="47842"/>
  <c r="H93" i="47845" s="1"/>
  <c r="H93" i="47846" s="1"/>
  <c r="H93" i="47847" s="1"/>
  <c r="R35" i="47842"/>
  <c r="R35" i="47845" s="1"/>
  <c r="R35" i="47846" s="1"/>
  <c r="R35" i="47847" s="1"/>
  <c r="H24" i="47842"/>
  <c r="H24" i="47845" s="1"/>
  <c r="H24" i="47846" s="1"/>
  <c r="H24" i="47847" s="1"/>
  <c r="T152" i="47842"/>
  <c r="T152" i="47845" s="1"/>
  <c r="T152" i="47846" s="1"/>
  <c r="T152" i="47847" s="1"/>
  <c r="R70" i="47842"/>
  <c r="R70" i="47845" s="1"/>
  <c r="R70" i="47846" s="1"/>
  <c r="R70" i="47847" s="1"/>
  <c r="R49" i="47842"/>
  <c r="R49" i="47845" s="1"/>
  <c r="R49" i="47846" s="1"/>
  <c r="R49" i="47847" s="1"/>
  <c r="R41" i="47842"/>
  <c r="R41" i="47845" s="1"/>
  <c r="R41" i="47846" s="1"/>
  <c r="R41" i="47847" s="1"/>
  <c r="T172" i="47842"/>
  <c r="T172" i="47845" s="1"/>
  <c r="T172" i="47846" s="1"/>
  <c r="T172" i="47847" s="1"/>
  <c r="T146" i="47842"/>
  <c r="T146" i="47845" s="1"/>
  <c r="T146" i="47846" s="1"/>
  <c r="T146" i="47847" s="1"/>
  <c r="R85" i="47842"/>
  <c r="R85" i="47845" s="1"/>
  <c r="R85" i="47846" s="1"/>
  <c r="R85" i="47847" s="1"/>
  <c r="R48" i="47842"/>
  <c r="R48" i="47845" s="1"/>
  <c r="R48" i="47846" s="1"/>
  <c r="R48" i="47847" s="1"/>
  <c r="R95" i="47842"/>
  <c r="R95" i="47845" s="1"/>
  <c r="R95" i="47846" s="1"/>
  <c r="R95" i="47847" s="1"/>
  <c r="R79" i="47842"/>
  <c r="R79" i="47845" s="1"/>
  <c r="R79" i="47846" s="1"/>
  <c r="R79" i="47847" s="1"/>
  <c r="H77" i="47842"/>
  <c r="H77" i="47845" s="1"/>
  <c r="H77" i="47846" s="1"/>
  <c r="H77" i="47847" s="1"/>
  <c r="R47" i="47842"/>
  <c r="R47" i="47845" s="1"/>
  <c r="R47" i="47846" s="1"/>
  <c r="R47" i="47847" s="1"/>
  <c r="R77" i="47842"/>
  <c r="R77" i="47845" s="1"/>
  <c r="R77" i="47846" s="1"/>
  <c r="R77" i="47847" s="1"/>
  <c r="H102" i="47842"/>
  <c r="H102" i="47845" s="1"/>
  <c r="H102" i="47846" s="1"/>
  <c r="H102" i="47847" s="1"/>
  <c r="R94" i="47842"/>
  <c r="R94" i="47845" s="1"/>
  <c r="R94" i="47846" s="1"/>
  <c r="R94" i="47847" s="1"/>
  <c r="T168" i="47842"/>
  <c r="T168" i="47845" s="1"/>
  <c r="T168" i="47846" s="1"/>
  <c r="T168" i="47847" s="1"/>
  <c r="H94" i="47842"/>
  <c r="H94" i="47845" s="1"/>
  <c r="H94" i="47846" s="1"/>
  <c r="H94" i="47847" s="1"/>
  <c r="R91" i="47842"/>
  <c r="R91" i="47845" s="1"/>
  <c r="R91" i="47846" s="1"/>
  <c r="R91" i="47847" s="1"/>
  <c r="H76" i="47842"/>
  <c r="H76" i="47845" s="1"/>
  <c r="H76" i="47846" s="1"/>
  <c r="H76" i="47847" s="1"/>
  <c r="H95" i="47842"/>
  <c r="H95" i="47845" s="1"/>
  <c r="H95" i="47846" s="1"/>
  <c r="H95" i="47847" s="1"/>
  <c r="H84" i="47842"/>
  <c r="H84" i="47845" s="1"/>
  <c r="H84" i="47846" s="1"/>
  <c r="H84" i="47847" s="1"/>
  <c r="R78" i="47842"/>
  <c r="R78" i="47845" s="1"/>
  <c r="R78" i="47846" s="1"/>
  <c r="R78" i="47847" s="1"/>
  <c r="H224" i="47841"/>
  <c r="H224" i="47844" s="1"/>
  <c r="H224" i="47845" s="1"/>
  <c r="H224" i="47846" s="1"/>
  <c r="H224" i="47847" s="1"/>
  <c r="H223" i="47841"/>
  <c r="H223" i="47844" s="1"/>
  <c r="H223" i="47845" s="1"/>
  <c r="H223" i="47846" s="1"/>
  <c r="H223" i="47847" s="1"/>
  <c r="H222" i="47841"/>
  <c r="H222" i="47844" s="1"/>
  <c r="R326" i="47841"/>
  <c r="R326" i="47844" s="1"/>
  <c r="F320" i="47841"/>
  <c r="F320" i="47844" s="1"/>
  <c r="R325" i="47841"/>
  <c r="R325" i="47844" s="1"/>
  <c r="F319" i="47841"/>
  <c r="F319" i="47844" s="1"/>
  <c r="F319" i="47845" s="1"/>
  <c r="F319" i="47846" s="1"/>
  <c r="F319" i="47847" s="1"/>
  <c r="R324" i="47841"/>
  <c r="R324" i="47844" s="1"/>
  <c r="F324" i="47841"/>
  <c r="F324" i="47844" s="1"/>
  <c r="F324" i="47845" s="1"/>
  <c r="F324" i="47846" s="1"/>
  <c r="F324" i="47847" s="1"/>
  <c r="F318" i="47841"/>
  <c r="F318" i="47844" s="1"/>
  <c r="R323" i="47841"/>
  <c r="R323" i="47844" s="1"/>
  <c r="R323" i="47845" s="1"/>
  <c r="R323" i="47846" s="1"/>
  <c r="R323" i="47847" s="1"/>
  <c r="R317" i="47841"/>
  <c r="R317" i="47844" s="1"/>
  <c r="F317" i="47841"/>
  <c r="F317" i="47844" s="1"/>
  <c r="F317" i="47845" s="1"/>
  <c r="F317" i="47846" s="1"/>
  <c r="F317" i="47847" s="1"/>
  <c r="R322" i="47841"/>
  <c r="R322" i="47844" s="1"/>
  <c r="R322" i="47845" s="1"/>
  <c r="R322" i="47846" s="1"/>
  <c r="R322" i="47847" s="1"/>
  <c r="R316" i="47841"/>
  <c r="R316" i="47844" s="1"/>
  <c r="R316" i="47845" s="1"/>
  <c r="R316" i="47846" s="1"/>
  <c r="R316" i="47847" s="1"/>
  <c r="F316" i="47841"/>
  <c r="F316" i="47844" s="1"/>
  <c r="R315" i="47841"/>
  <c r="R315" i="47844" s="1"/>
  <c r="F315" i="47841"/>
  <c r="F315" i="47844" s="1"/>
  <c r="F315" i="47845" s="1"/>
  <c r="F315" i="47846" s="1"/>
  <c r="F315" i="47847" s="1"/>
  <c r="F323" i="47841"/>
  <c r="F323" i="47844" s="1"/>
  <c r="R327" i="47841"/>
  <c r="R327" i="47844" s="1"/>
  <c r="F321" i="47841"/>
  <c r="F321" i="47844" s="1"/>
  <c r="F322" i="47841"/>
  <c r="F322" i="47844" s="1"/>
  <c r="F322" i="47845" s="1"/>
  <c r="F322" i="47846" s="1"/>
  <c r="F322" i="47847" s="1"/>
  <c r="R328" i="47841"/>
  <c r="R328" i="47844" s="1"/>
  <c r="F346" i="47842"/>
  <c r="F345" i="47842"/>
  <c r="F349" i="47842"/>
  <c r="F348" i="47842"/>
  <c r="F347" i="47842"/>
  <c r="D369" i="47842"/>
  <c r="D366" i="47842"/>
  <c r="D368" i="47842"/>
  <c r="D367" i="47842"/>
  <c r="D370" i="47842"/>
  <c r="D365" i="47842"/>
  <c r="F321" i="47845" l="1"/>
  <c r="F321" i="47846" s="1"/>
  <c r="F321" i="47847" s="1"/>
  <c r="F320" i="47845"/>
  <c r="F320" i="47846" s="1"/>
  <c r="F320" i="47847" s="1"/>
  <c r="F318" i="47845"/>
  <c r="F318" i="47846" s="1"/>
  <c r="F318" i="47847" s="1"/>
  <c r="R326" i="47845"/>
  <c r="R326" i="47846" s="1"/>
  <c r="R326" i="47847" s="1"/>
  <c r="R324" i="47845"/>
  <c r="R324" i="47846" s="1"/>
  <c r="R324" i="47847" s="1"/>
  <c r="R327" i="47845"/>
  <c r="R327" i="47846" s="1"/>
  <c r="R327" i="47847" s="1"/>
  <c r="R317" i="47845"/>
  <c r="R317" i="47846" s="1"/>
  <c r="R317" i="47847" s="1"/>
  <c r="H222" i="47845"/>
  <c r="H222" i="47846" s="1"/>
  <c r="H222" i="47847" s="1"/>
  <c r="D373" i="47845"/>
  <c r="D373" i="47846" s="1"/>
  <c r="D373" i="47847" s="1"/>
  <c r="R328" i="47845"/>
  <c r="R328" i="47846" s="1"/>
  <c r="R328" i="47847" s="1"/>
  <c r="X260" i="47845"/>
  <c r="X260" i="47846" s="1"/>
  <c r="X260" i="47847" s="1"/>
  <c r="H298" i="47845"/>
  <c r="H298" i="47846" s="1"/>
  <c r="H298" i="47847" s="1"/>
  <c r="D374" i="47845"/>
  <c r="D374" i="47846" s="1"/>
  <c r="D374" i="47847" s="1"/>
  <c r="F323" i="47845"/>
  <c r="F323" i="47846" s="1"/>
  <c r="F323" i="47847" s="1"/>
  <c r="R325" i="47845"/>
  <c r="R325" i="47846" s="1"/>
  <c r="R325" i="47847" s="1"/>
  <c r="F359" i="47845"/>
  <c r="F359" i="47846" s="1"/>
  <c r="F359" i="47847" s="1"/>
  <c r="Z258" i="47845"/>
  <c r="Z258" i="47846" s="1"/>
  <c r="Z258" i="47847" s="1"/>
  <c r="R315" i="47845"/>
  <c r="R315" i="47846" s="1"/>
  <c r="R315" i="47847" s="1"/>
  <c r="F348" i="47845"/>
  <c r="F348" i="47846" s="1"/>
  <c r="F348" i="47847" s="1"/>
  <c r="F355" i="47845"/>
  <c r="F355" i="47846" s="1"/>
  <c r="F355" i="47847" s="1"/>
  <c r="H303" i="47845"/>
  <c r="H303" i="47846" s="1"/>
  <c r="H303" i="47847" s="1"/>
  <c r="J278" i="47845"/>
  <c r="J278" i="47846" s="1"/>
  <c r="J278" i="47847" s="1"/>
  <c r="X276" i="47845"/>
  <c r="X276" i="47846" s="1"/>
  <c r="X276" i="47847" s="1"/>
  <c r="J302" i="47845"/>
  <c r="J302" i="47846" s="1"/>
  <c r="J302" i="47847" s="1"/>
  <c r="L121" i="47845"/>
  <c r="L121" i="47846" s="1"/>
  <c r="L121" i="47847" s="1"/>
  <c r="F316" i="47845"/>
  <c r="F316" i="47846" s="1"/>
  <c r="F316" i="47847" s="1"/>
  <c r="F345" i="47845"/>
  <c r="F345" i="47846" s="1"/>
  <c r="F345" i="47847" s="1"/>
  <c r="D375" i="47845"/>
  <c r="D375" i="47846" s="1"/>
  <c r="D375" i="47847" s="1"/>
  <c r="F356" i="47845"/>
  <c r="F356" i="47846" s="1"/>
  <c r="F356" i="47847" s="1"/>
  <c r="P318" i="47845"/>
  <c r="P318" i="47846" s="1"/>
  <c r="P318" i="47847" s="1"/>
  <c r="J281" i="47845"/>
  <c r="J281" i="47846" s="1"/>
  <c r="J281" i="47847" s="1"/>
  <c r="X277" i="47845"/>
  <c r="X277" i="47846" s="1"/>
  <c r="X277" i="47847" s="1"/>
  <c r="J284" i="47845"/>
  <c r="J284" i="47846" s="1"/>
  <c r="J284" i="47847" s="1"/>
  <c r="D367" i="47845"/>
  <c r="D367" i="47846" s="1"/>
  <c r="D367" i="47847" s="1"/>
  <c r="J306" i="47845"/>
  <c r="J306" i="47846" s="1"/>
  <c r="J306" i="47847" s="1"/>
  <c r="F346" i="47845"/>
  <c r="F346" i="47846" s="1"/>
  <c r="F346" i="47847" s="1"/>
  <c r="F357" i="47845"/>
  <c r="F357" i="47846" s="1"/>
  <c r="F357" i="47847" s="1"/>
  <c r="P319" i="47845"/>
  <c r="P319" i="47846" s="1"/>
  <c r="P319" i="47847" s="1"/>
  <c r="X262" i="47845"/>
  <c r="X262" i="47846" s="1"/>
  <c r="X262" i="47847" s="1"/>
  <c r="D365" i="47845"/>
  <c r="D365" i="47846" s="1"/>
  <c r="D365" i="47847" s="1"/>
  <c r="L257" i="47845"/>
  <c r="L257" i="47846" s="1"/>
  <c r="L257" i="47847" s="1"/>
  <c r="P320" i="47845"/>
  <c r="P320" i="47846" s="1"/>
  <c r="P320" i="47847" s="1"/>
  <c r="X267" i="47845"/>
  <c r="X267" i="47846" s="1"/>
  <c r="X267" i="47847" s="1"/>
  <c r="H304" i="47845"/>
  <c r="H304" i="47846" s="1"/>
  <c r="H304" i="47847" s="1"/>
  <c r="H305" i="47845"/>
  <c r="H305" i="47846" s="1"/>
  <c r="H305" i="47847" s="1"/>
  <c r="D368" i="47845"/>
  <c r="D368" i="47846" s="1"/>
  <c r="D368" i="47847" s="1"/>
  <c r="J301" i="47845"/>
  <c r="J301" i="47846" s="1"/>
  <c r="J301" i="47847" s="1"/>
  <c r="F349" i="47845"/>
  <c r="F349" i="47846" s="1"/>
  <c r="F349" i="47847" s="1"/>
  <c r="F358" i="47845"/>
  <c r="F358" i="47846" s="1"/>
  <c r="F358" i="47847" s="1"/>
  <c r="P321" i="47845"/>
  <c r="P321" i="47846" s="1"/>
  <c r="P321" i="47847" s="1"/>
  <c r="X261" i="47845"/>
  <c r="X261" i="47846" s="1"/>
  <c r="X261" i="47847" s="1"/>
  <c r="Z257" i="47845"/>
  <c r="Z257" i="47846" s="1"/>
  <c r="Z257" i="47847" s="1"/>
  <c r="X275" i="47845"/>
  <c r="X275" i="47846" s="1"/>
  <c r="X275" i="47847" s="1"/>
  <c r="D366" i="47845"/>
  <c r="D366" i="47846" s="1"/>
  <c r="D366" i="47847" s="1"/>
  <c r="J307" i="47845"/>
  <c r="J307" i="47846" s="1"/>
  <c r="J307" i="47847" s="1"/>
  <c r="F347" i="47845"/>
  <c r="F347" i="47846" s="1"/>
  <c r="F347" i="47847" s="1"/>
  <c r="H297" i="47845"/>
  <c r="H297" i="47846" s="1"/>
  <c r="H297" i="47847" s="1"/>
  <c r="J274" i="47845"/>
  <c r="J274" i="47846" s="1"/>
  <c r="J274" i="47847" s="1"/>
  <c r="D369" i="47845"/>
  <c r="D369" i="47846" s="1"/>
  <c r="D369" i="47847" s="1"/>
  <c r="L120" i="47845"/>
  <c r="L120" i="47846" s="1"/>
  <c r="L120" i="47847" s="1"/>
  <c r="X259" i="47845"/>
  <c r="X259" i="47846" s="1"/>
  <c r="X259" i="47847" s="1"/>
  <c r="D370" i="47845"/>
  <c r="D370" i="47846" s="1"/>
  <c r="D370" i="47847" s="1"/>
</calcChain>
</file>

<file path=xl/sharedStrings.xml><?xml version="1.0" encoding="utf-8"?>
<sst xmlns="http://schemas.openxmlformats.org/spreadsheetml/2006/main" count="7292" uniqueCount="874">
  <si>
    <t>215/45R17</t>
  </si>
  <si>
    <t>155/65R13</t>
  </si>
  <si>
    <t>135/80R12</t>
  </si>
  <si>
    <t>225/45R17</t>
  </si>
  <si>
    <t>165/65R13</t>
  </si>
  <si>
    <t>145/80R12</t>
  </si>
  <si>
    <t>235/45R17</t>
  </si>
  <si>
    <t>165/65R14</t>
  </si>
  <si>
    <t>245/45R17</t>
  </si>
  <si>
    <t>175/65R14</t>
  </si>
  <si>
    <t>135/80R13</t>
  </si>
  <si>
    <t>185/65R14</t>
  </si>
  <si>
    <t>145/80R13</t>
  </si>
  <si>
    <t>195/65R14</t>
  </si>
  <si>
    <t>155/80R13</t>
  </si>
  <si>
    <t>165/80R13</t>
  </si>
  <si>
    <t>205/70R15</t>
  </si>
  <si>
    <t>165/65R15</t>
  </si>
  <si>
    <t>205/50R16</t>
  </si>
  <si>
    <t>185/65R15</t>
  </si>
  <si>
    <t>195/65R15</t>
  </si>
  <si>
    <t>205/65R15</t>
  </si>
  <si>
    <t>215/65R15</t>
  </si>
  <si>
    <t>215/50R17</t>
  </si>
  <si>
    <t>225/50R17</t>
  </si>
  <si>
    <t>155/55R14</t>
  </si>
  <si>
    <t>165/55R14</t>
  </si>
  <si>
    <t>195/55R15</t>
  </si>
  <si>
    <t>145/70R12</t>
  </si>
  <si>
    <t>205/55R16</t>
  </si>
  <si>
    <t>155/70R12</t>
  </si>
  <si>
    <t>215/55R16</t>
  </si>
  <si>
    <t>225/55R16</t>
  </si>
  <si>
    <t>155/70R13</t>
  </si>
  <si>
    <t>165/70R13</t>
  </si>
  <si>
    <t>175/70R13</t>
  </si>
  <si>
    <t>165/70R14</t>
  </si>
  <si>
    <t>175/70R14</t>
  </si>
  <si>
    <t>185/70R14</t>
  </si>
  <si>
    <t>195/70R14</t>
  </si>
  <si>
    <t>165/60R14</t>
  </si>
  <si>
    <t>205/70R14</t>
  </si>
  <si>
    <t>175/60R14</t>
  </si>
  <si>
    <t>195/70R15</t>
  </si>
  <si>
    <t>185/60R14</t>
  </si>
  <si>
    <t>215/70R15</t>
  </si>
  <si>
    <t>195/60R15</t>
  </si>
  <si>
    <t>205/60R15</t>
  </si>
  <si>
    <t>205/60R16</t>
  </si>
  <si>
    <t>215/60R16</t>
  </si>
  <si>
    <t>225/60R16</t>
  </si>
  <si>
    <t>245/40R18</t>
  </si>
  <si>
    <t>　・自社名</t>
  </si>
  <si>
    <t>　・価格レベル</t>
  </si>
  <si>
    <t>％</t>
  </si>
  <si>
    <t xml:space="preserve">  ・チューブ／フラップ旧小標レス率</t>
  </si>
  <si>
    <t>ﾚｽ</t>
  </si>
  <si>
    <t>←「全国標準卸価格表(CPUｺｰﾄﾞ価格)」は30ﾚｽです。</t>
  </si>
  <si>
    <t>　・１０円／１００円区分</t>
  </si>
  <si>
    <t>　　(1＝１０円単位、2＝１００円単位）</t>
  </si>
  <si>
    <t>　・ユーザー名</t>
  </si>
  <si>
    <t xml:space="preserve">  ・粗利設定法</t>
  </si>
  <si>
    <t>　必要粗利率</t>
  </si>
  <si>
    <t>←「ユーザー別卸価格表」からの計算になります。</t>
  </si>
  <si>
    <t>円</t>
  </si>
  <si>
    <t>青色部分に必要事項を入力下さい。</t>
    <rPh sb="0" eb="2">
      <t>アオイロ</t>
    </rPh>
    <rPh sb="5" eb="7">
      <t>ヒツヨウ</t>
    </rPh>
    <rPh sb="7" eb="9">
      <t>ジコウ</t>
    </rPh>
    <phoneticPr fontId="8"/>
  </si>
  <si>
    <t xml:space="preserve">  ・日付</t>
    <rPh sb="3" eb="5">
      <t>ヒヅケ</t>
    </rPh>
    <phoneticPr fontId="8"/>
  </si>
  <si>
    <t>地区標準卸価格表</t>
    <phoneticPr fontId="8"/>
  </si>
  <si>
    <t>ユーザー別卸価格表</t>
    <phoneticPr fontId="8"/>
  </si>
  <si>
    <t>ユーザー別小売(卸)価格試算表(税抜)</t>
    <rPh sb="16" eb="17">
      <t>ゼイ</t>
    </rPh>
    <rPh sb="17" eb="18">
      <t>ヌ</t>
    </rPh>
    <phoneticPr fontId="8"/>
  </si>
  <si>
    <t>ユーザー別小売(卸)価格試算表(税込）</t>
    <rPh sb="16" eb="18">
      <t>ゼイコ</t>
    </rPh>
    <phoneticPr fontId="8"/>
  </si>
  <si>
    <t>上の税抜の表を元に計算します。</t>
    <rPh sb="0" eb="1">
      <t>ウエ</t>
    </rPh>
    <rPh sb="2" eb="3">
      <t>ゼイ</t>
    </rPh>
    <rPh sb="3" eb="4">
      <t>ヌ</t>
    </rPh>
    <rPh sb="5" eb="6">
      <t>ヒョウ</t>
    </rPh>
    <rPh sb="7" eb="8">
      <t>モト</t>
    </rPh>
    <rPh sb="9" eb="11">
      <t>ケイサン</t>
    </rPh>
    <phoneticPr fontId="8"/>
  </si>
  <si>
    <t>　・表示価格単位</t>
    <rPh sb="2" eb="4">
      <t>ヒョウジ</t>
    </rPh>
    <rPh sb="4" eb="6">
      <t>カカク</t>
    </rPh>
    <rPh sb="6" eb="8">
      <t>タンイ</t>
    </rPh>
    <phoneticPr fontId="8"/>
  </si>
  <si>
    <t>0＝１円単位、1＝10円単位、2＝100円単位</t>
    <rPh sb="3" eb="4">
      <t>エン</t>
    </rPh>
    <rPh sb="4" eb="6">
      <t>タンイ</t>
    </rPh>
    <rPh sb="11" eb="12">
      <t>エン</t>
    </rPh>
    <rPh sb="12" eb="14">
      <t>タンイ</t>
    </rPh>
    <rPh sb="20" eb="21">
      <t>エン</t>
    </rPh>
    <rPh sb="21" eb="23">
      <t>タンイ</t>
    </rPh>
    <phoneticPr fontId="8"/>
  </si>
  <si>
    <t>　・表示価格単位以下の扱い</t>
    <rPh sb="2" eb="4">
      <t>ヒョウジ</t>
    </rPh>
    <rPh sb="4" eb="6">
      <t>カカク</t>
    </rPh>
    <rPh sb="6" eb="8">
      <t>タンイ</t>
    </rPh>
    <rPh sb="8" eb="10">
      <t>イカ</t>
    </rPh>
    <rPh sb="11" eb="12">
      <t>アツカ</t>
    </rPh>
    <phoneticPr fontId="8"/>
  </si>
  <si>
    <t>1＝切り捨て、2＝切り上げ、3＝四捨五入</t>
    <rPh sb="2" eb="3">
      <t>キ</t>
    </rPh>
    <rPh sb="4" eb="5">
      <t>ス</t>
    </rPh>
    <rPh sb="9" eb="10">
      <t>キ</t>
    </rPh>
    <rPh sb="11" eb="12">
      <t>ア</t>
    </rPh>
    <rPh sb="16" eb="20">
      <t>シシャゴニュウ</t>
    </rPh>
    <phoneticPr fontId="8"/>
  </si>
  <si>
    <t>165/50R15</t>
  </si>
  <si>
    <t>155/65R14</t>
  </si>
  <si>
    <t>165/55R15</t>
  </si>
  <si>
    <t>175/55R15</t>
  </si>
  <si>
    <t>185/55R15</t>
  </si>
  <si>
    <t>195/50R16</t>
  </si>
  <si>
    <t>145/65R15</t>
  </si>
  <si>
    <t>175/65R15</t>
  </si>
  <si>
    <t>195/55R16</t>
  </si>
  <si>
    <t>205/65R16</t>
  </si>
  <si>
    <t>215/65R16</t>
  </si>
  <si>
    <t>205/45R17</t>
  </si>
  <si>
    <t>205/50R17</t>
  </si>
  <si>
    <t>235/50R17</t>
  </si>
  <si>
    <t>215/55R17</t>
  </si>
  <si>
    <t>225/55R17</t>
  </si>
  <si>
    <t>215/45R18</t>
  </si>
  <si>
    <t>225/45R18</t>
  </si>
  <si>
    <t>235/45R18</t>
  </si>
  <si>
    <t>245/45R18</t>
  </si>
  <si>
    <t>255/40R18</t>
  </si>
  <si>
    <t>225/55R18</t>
  </si>
  <si>
    <t>225/50R18</t>
  </si>
  <si>
    <t>175/60R15</t>
  </si>
  <si>
    <t>185/60R15</t>
  </si>
  <si>
    <t>175/60R16</t>
  </si>
  <si>
    <t>195/60R16</t>
  </si>
  <si>
    <t>215/60R17</t>
  </si>
  <si>
    <t>DUNLOP</t>
    <phoneticPr fontId="8"/>
  </si>
  <si>
    <t>FALKEN</t>
    <phoneticPr fontId="8"/>
  </si>
  <si>
    <t>SP055</t>
  </si>
  <si>
    <t>チューブ</t>
    <phoneticPr fontId="6"/>
  </si>
  <si>
    <t>フラップ</t>
    <phoneticPr fontId="6"/>
  </si>
  <si>
    <t>6.00-15</t>
    <phoneticPr fontId="6"/>
  </si>
  <si>
    <t>6.50-15～7.00-16</t>
    <phoneticPr fontId="6"/>
  </si>
  <si>
    <t>7.50-16～8.25-16</t>
    <phoneticPr fontId="6"/>
  </si>
  <si>
    <t>DUNLOP</t>
    <phoneticPr fontId="6"/>
  </si>
  <si>
    <t>245/45R19</t>
  </si>
  <si>
    <t>225/40R18</t>
  </si>
  <si>
    <t>255/45R18</t>
  </si>
  <si>
    <t>235/50R18</t>
  </si>
  <si>
    <t>215/55R18</t>
  </si>
  <si>
    <t>205/55R17</t>
  </si>
  <si>
    <t>195/45R16</t>
  </si>
  <si>
    <t>165/50R16</t>
  </si>
  <si>
    <t>185/55R16</t>
  </si>
  <si>
    <t>195/65R16</t>
  </si>
  <si>
    <t>255/40RF20</t>
  </si>
  <si>
    <t>245/40RF18</t>
  </si>
  <si>
    <t>Q</t>
    <phoneticPr fontId="6"/>
  </si>
  <si>
    <t>←「全国標準卸価格表」への掛け率になります。</t>
    <phoneticPr fontId="8"/>
  </si>
  <si>
    <t>←「地区標準卸価格表」への掛け率になります。</t>
    <phoneticPr fontId="8"/>
  </si>
  <si>
    <t>DUNLOP</t>
    <phoneticPr fontId="6"/>
  </si>
  <si>
    <t>DSX</t>
  </si>
  <si>
    <t>WM01</t>
  </si>
  <si>
    <t>SJ6</t>
  </si>
  <si>
    <t>SJ7</t>
  </si>
  <si>
    <t>SJ5</t>
  </si>
  <si>
    <t>GRHSV</t>
  </si>
  <si>
    <t>SPLT01</t>
  </si>
  <si>
    <t>SPLT02</t>
  </si>
  <si>
    <t>SP770</t>
  </si>
  <si>
    <t>SP56R</t>
  </si>
  <si>
    <t>%</t>
    <phoneticPr fontId="8"/>
  </si>
  <si>
    <t xml:space="preserve">  ・消費税率設定</t>
    <rPh sb="3" eb="6">
      <t>ショウヒゼイ</t>
    </rPh>
    <rPh sb="6" eb="7">
      <t>リツ</t>
    </rPh>
    <rPh sb="7" eb="9">
      <t>セッテイ</t>
    </rPh>
    <phoneticPr fontId="8"/>
  </si>
  <si>
    <t>SV01</t>
  </si>
  <si>
    <t>★</t>
    <phoneticPr fontId="6"/>
  </si>
  <si>
    <t>サイズ</t>
    <phoneticPr fontId="6"/>
  </si>
  <si>
    <t>サイズ</t>
    <phoneticPr fontId="6"/>
  </si>
  <si>
    <t>BUSINESS STUDLESS</t>
    <phoneticPr fontId="6"/>
  </si>
  <si>
    <t>乗用車用 STUDLESS</t>
    <rPh sb="3" eb="4">
      <t>ヨウ</t>
    </rPh>
    <phoneticPr fontId="6"/>
  </si>
  <si>
    <t>WM02</t>
  </si>
  <si>
    <t>DSX2</t>
  </si>
  <si>
    <t>DSX-2</t>
    <phoneticPr fontId="6"/>
  </si>
  <si>
    <t>○▲タイヤ商会</t>
    <phoneticPr fontId="8"/>
  </si>
  <si>
    <t>265/65R17</t>
  </si>
  <si>
    <t>175/80R16</t>
  </si>
  <si>
    <t>225/65R17</t>
  </si>
  <si>
    <t>265/70R17</t>
  </si>
  <si>
    <t>235/65R18</t>
  </si>
  <si>
    <t>225/80R15</t>
  </si>
  <si>
    <t>225/70R16</t>
  </si>
  <si>
    <t>245/40RF19</t>
  </si>
  <si>
    <t>215/80R15</t>
  </si>
  <si>
    <t>195/80R15</t>
  </si>
  <si>
    <t>175/80R15</t>
  </si>
  <si>
    <t>275/70R16</t>
  </si>
  <si>
    <t>265/70R16</t>
  </si>
  <si>
    <t>265/70R15</t>
  </si>
  <si>
    <t>245/70R16</t>
  </si>
  <si>
    <t>215/70R16</t>
  </si>
  <si>
    <t>275/65R17</t>
  </si>
  <si>
    <t>225/65R18</t>
  </si>
  <si>
    <t>285/60R18</t>
  </si>
  <si>
    <t>265/60R18</t>
  </si>
  <si>
    <t>235/60R18</t>
  </si>
  <si>
    <t>225/60R18</t>
  </si>
  <si>
    <t>225/60R17</t>
  </si>
  <si>
    <t>255/55R18</t>
  </si>
  <si>
    <t>235/55R18</t>
  </si>
  <si>
    <t>225/55R19</t>
  </si>
  <si>
    <t>165/60R15</t>
  </si>
  <si>
    <t>255/35R18</t>
  </si>
  <si>
    <t>245/45RF18</t>
  </si>
  <si>
    <t>195/85R15</t>
  </si>
  <si>
    <t>185/70R16</t>
  </si>
  <si>
    <t>チューブ</t>
  </si>
  <si>
    <t>フラップ</t>
  </si>
  <si>
    <t>1＝粗利率設定、2＝粗利額設定</t>
    <phoneticPr fontId="8"/>
  </si>
  <si>
    <t>必要粗利額</t>
    <phoneticPr fontId="8"/>
  </si>
  <si>
    <t>DSX</t>
    <phoneticPr fontId="6"/>
  </si>
  <si>
    <t>パターン別掛け率入力</t>
    <rPh sb="4" eb="5">
      <t>ベツ</t>
    </rPh>
    <rPh sb="5" eb="6">
      <t>カ</t>
    </rPh>
    <rPh sb="7" eb="8">
      <t>リツ</t>
    </rPh>
    <rPh sb="8" eb="10">
      <t>ニュウリョク</t>
    </rPh>
    <phoneticPr fontId="15"/>
  </si>
  <si>
    <t>パターン名</t>
    <rPh sb="4" eb="5">
      <t>メイ</t>
    </rPh>
    <phoneticPr fontId="15"/>
  </si>
  <si>
    <t>地区価格レベル%
（入力値）</t>
    <rPh sb="10" eb="12">
      <t>ニュウリョク</t>
    </rPh>
    <rPh sb="12" eb="13">
      <t>チ</t>
    </rPh>
    <phoneticPr fontId="15"/>
  </si>
  <si>
    <t>地区価格レベル%
（個別設定）</t>
    <rPh sb="0" eb="2">
      <t>チク</t>
    </rPh>
    <rPh sb="2" eb="4">
      <t>カカク</t>
    </rPh>
    <rPh sb="10" eb="12">
      <t>コベツ</t>
    </rPh>
    <rPh sb="12" eb="14">
      <t>セッテイ</t>
    </rPh>
    <phoneticPr fontId="15"/>
  </si>
  <si>
    <t>ユーザ掛率%
（個別設定）</t>
    <rPh sb="3" eb="5">
      <t>カケリツ</t>
    </rPh>
    <phoneticPr fontId="15"/>
  </si>
  <si>
    <t>地区別
掛け率%
（個別設定後）</t>
    <rPh sb="0" eb="2">
      <t>チク</t>
    </rPh>
    <rPh sb="2" eb="3">
      <t>ベツ</t>
    </rPh>
    <rPh sb="4" eb="5">
      <t>カ</t>
    </rPh>
    <rPh sb="6" eb="7">
      <t>リツ</t>
    </rPh>
    <rPh sb="10" eb="12">
      <t>コベツ</t>
    </rPh>
    <rPh sb="12" eb="14">
      <t>セッテイ</t>
    </rPh>
    <rPh sb="14" eb="15">
      <t>ゴ</t>
    </rPh>
    <phoneticPr fontId="15"/>
  </si>
  <si>
    <t>ユーザ別
掛け率%
（個別設定後）</t>
    <rPh sb="3" eb="4">
      <t>ベツ</t>
    </rPh>
    <rPh sb="5" eb="6">
      <t>カ</t>
    </rPh>
    <rPh sb="7" eb="8">
      <t>リツ</t>
    </rPh>
    <phoneticPr fontId="15"/>
  </si>
  <si>
    <t>ブランド</t>
    <phoneticPr fontId="15"/>
  </si>
  <si>
    <t>No</t>
    <phoneticPr fontId="15"/>
  </si>
  <si>
    <t>ユーザ掛率％
（入力値）</t>
    <phoneticPr fontId="15"/>
  </si>
  <si>
    <t>DUNLOP</t>
    <phoneticPr fontId="15"/>
  </si>
  <si>
    <t>215/65R17</t>
  </si>
  <si>
    <t>←　1＝１０円単位、2＝１００円単位</t>
    <phoneticPr fontId="8"/>
  </si>
  <si>
    <t>←　1＝１０円単位、2＝１００円単位</t>
    <phoneticPr fontId="8"/>
  </si>
  <si>
    <t>235/55R19</t>
  </si>
  <si>
    <t>235/60R17</t>
  </si>
  <si>
    <t>215/50R18</t>
  </si>
  <si>
    <t>245/40R20</t>
  </si>
  <si>
    <t>235/55R20</t>
  </si>
  <si>
    <t>255/35R19</t>
  </si>
  <si>
    <t>265/35R19</t>
  </si>
  <si>
    <t>275/35R19</t>
  </si>
  <si>
    <t>285/35R19</t>
  </si>
  <si>
    <t>225/40R19</t>
  </si>
  <si>
    <t>235/40R19</t>
  </si>
  <si>
    <t>245/40R19</t>
  </si>
  <si>
    <t>255/40R19</t>
  </si>
  <si>
    <t>225/45R19</t>
  </si>
  <si>
    <t>215/40R18</t>
  </si>
  <si>
    <t>235/40R18</t>
  </si>
  <si>
    <t>245/50R18</t>
  </si>
  <si>
    <t>Q</t>
    <phoneticPr fontId="6"/>
  </si>
  <si>
    <t>Q</t>
    <phoneticPr fontId="6"/>
  </si>
  <si>
    <t>195/45R17</t>
  </si>
  <si>
    <t>235/55R17</t>
  </si>
  <si>
    <t>225/50R16</t>
  </si>
  <si>
    <t>リム径</t>
    <phoneticPr fontId="6"/>
  </si>
  <si>
    <t>195/60R17</t>
  </si>
  <si>
    <t>185/60R16</t>
  </si>
  <si>
    <t>235/65R17</t>
  </si>
  <si>
    <t>175/80R14</t>
  </si>
  <si>
    <t>RUNFLAT TYRE</t>
    <phoneticPr fontId="6"/>
  </si>
  <si>
    <t>275/35RF21</t>
  </si>
  <si>
    <t>245/40RF21</t>
  </si>
  <si>
    <t>285/35RF20</t>
  </si>
  <si>
    <t>275/40RF20</t>
  </si>
  <si>
    <t>245/45RF20</t>
  </si>
  <si>
    <t>245/45RF19</t>
  </si>
  <si>
    <t>245/50RF19</t>
  </si>
  <si>
    <t>225/50RF18</t>
  </si>
  <si>
    <t>235/50RF18</t>
  </si>
  <si>
    <t>245/50RF18</t>
  </si>
  <si>
    <t>225/45RF17</t>
  </si>
  <si>
    <t>225/50RF17</t>
  </si>
  <si>
    <t>225/55RF17</t>
  </si>
  <si>
    <t>195/55RF16</t>
  </si>
  <si>
    <t>205/55RF16</t>
  </si>
  <si>
    <t>Q</t>
    <phoneticPr fontId="6"/>
  </si>
  <si>
    <t>▽★</t>
  </si>
  <si>
    <t>SUV/4×4 STUDLESS</t>
    <phoneticPr fontId="6"/>
  </si>
  <si>
    <t>乗用車カテゴリー</t>
    <phoneticPr fontId="6"/>
  </si>
  <si>
    <t>275/50R21</t>
  </si>
  <si>
    <t>285/50R20</t>
  </si>
  <si>
    <t>265/55R19</t>
  </si>
  <si>
    <t>275/60R18</t>
  </si>
  <si>
    <t>235/60R16</t>
  </si>
  <si>
    <t>235/70R16</t>
  </si>
  <si>
    <t>215/80R16</t>
  </si>
  <si>
    <t>235/80R16</t>
  </si>
  <si>
    <t>LTカテゴリー</t>
    <phoneticPr fontId="6"/>
  </si>
  <si>
    <t>サイズ</t>
    <phoneticPr fontId="6"/>
  </si>
  <si>
    <t>BUSINESS STUDLESS</t>
    <phoneticPr fontId="6"/>
  </si>
  <si>
    <t>バン・商用車用チューブレスタイプ</t>
  </si>
  <si>
    <t>BUSINESS STUDLESS</t>
    <phoneticPr fontId="6"/>
  </si>
  <si>
    <t>バン・商用車用チューブレスタイプ</t>
    <phoneticPr fontId="6"/>
  </si>
  <si>
    <t>SP LT01</t>
    <phoneticPr fontId="6"/>
  </si>
  <si>
    <t>SP055</t>
    <phoneticPr fontId="6"/>
  </si>
  <si>
    <t>バン・小型トラック用チューブタイプ</t>
    <phoneticPr fontId="6"/>
  </si>
  <si>
    <t>ALL SEASON</t>
    <phoneticPr fontId="6"/>
  </si>
  <si>
    <t>サイズ</t>
    <phoneticPr fontId="6"/>
  </si>
  <si>
    <t>サイズ</t>
    <phoneticPr fontId="6"/>
  </si>
  <si>
    <t>小型トラック用オールシーズンチューブタイプ</t>
    <phoneticPr fontId="6"/>
  </si>
  <si>
    <t>SP770</t>
    <phoneticPr fontId="6"/>
  </si>
  <si>
    <t>10インチ</t>
    <phoneticPr fontId="6"/>
  </si>
  <si>
    <t>12インチ</t>
    <phoneticPr fontId="6"/>
  </si>
  <si>
    <t>13インチ</t>
    <phoneticPr fontId="6"/>
  </si>
  <si>
    <t>14インチ</t>
    <phoneticPr fontId="6"/>
  </si>
  <si>
    <t>15インチ</t>
    <phoneticPr fontId="6"/>
  </si>
  <si>
    <t>16インチ</t>
    <phoneticPr fontId="6"/>
  </si>
  <si>
    <t>AS1</t>
  </si>
  <si>
    <t>WM03</t>
  </si>
  <si>
    <t>←入力した数値で消費税計算されます。
例：「10」と入力したら、「×1.10」で計算されます。</t>
    <rPh sb="1" eb="3">
      <t>ニュウリョク</t>
    </rPh>
    <rPh sb="5" eb="7">
      <t>スウチ</t>
    </rPh>
    <rPh sb="8" eb="11">
      <t>ショウヒゼイ</t>
    </rPh>
    <rPh sb="11" eb="13">
      <t>ケイサン</t>
    </rPh>
    <rPh sb="19" eb="20">
      <t>レイ</t>
    </rPh>
    <rPh sb="26" eb="28">
      <t>ニュウリョク</t>
    </rPh>
    <rPh sb="40" eb="42">
      <t>ケイサン</t>
    </rPh>
    <phoneticPr fontId="8"/>
  </si>
  <si>
    <t>AS1</t>
    <phoneticPr fontId="15"/>
  </si>
  <si>
    <t>リム径</t>
    <phoneticPr fontId="6"/>
  </si>
  <si>
    <t>リム径</t>
    <phoneticPr fontId="6"/>
  </si>
  <si>
    <t>245/50R19</t>
  </si>
  <si>
    <t>★</t>
  </si>
  <si>
    <t>※</t>
  </si>
  <si>
    <t xml:space="preserve">21・20・19・18・17・16  インチ
</t>
    <phoneticPr fontId="6"/>
  </si>
  <si>
    <t>40・45・50・55・60 SERIES /  18・17・16  インチ</t>
    <phoneticPr fontId="6"/>
  </si>
  <si>
    <t>WINTER MAXX 
WM02</t>
    <phoneticPr fontId="6"/>
  </si>
  <si>
    <t>上記は全てチューブレスタイプです。
▽=カタログ掲載外サイズです。
★=EXTRA LOAD規格（負荷能力強化タイプ）です。</t>
    <phoneticPr fontId="6"/>
  </si>
  <si>
    <t>WINTER MAXX
SJ8＋</t>
    <phoneticPr fontId="6"/>
  </si>
  <si>
    <t>GRANDTREK 
SJ7</t>
    <phoneticPr fontId="6"/>
  </si>
  <si>
    <t>GRANDTREK 
SJ5</t>
    <phoneticPr fontId="6"/>
  </si>
  <si>
    <t>265/50R22</t>
  </si>
  <si>
    <t>275/40R20</t>
  </si>
  <si>
    <t>245/45R20</t>
  </si>
  <si>
    <t>275/45R20</t>
  </si>
  <si>
    <t>275/50R20</t>
  </si>
  <si>
    <t>265/55R20</t>
  </si>
  <si>
    <t>255/50R19</t>
  </si>
  <si>
    <t>265/50R19</t>
  </si>
  <si>
    <t>255/55R19</t>
  </si>
  <si>
    <t>245/60R18</t>
  </si>
  <si>
    <t>255/60R18</t>
  </si>
  <si>
    <t>265/65R18</t>
  </si>
  <si>
    <t>245/65R17</t>
  </si>
  <si>
    <t>GRANDTREK 
SJ6</t>
    <phoneticPr fontId="6"/>
  </si>
  <si>
    <t>◎</t>
  </si>
  <si>
    <t>バン・小型トラック用オールシーズンチューブレスタイプ</t>
    <phoneticPr fontId="6"/>
  </si>
  <si>
    <t>SP SPORT 
56-R</t>
    <phoneticPr fontId="6"/>
  </si>
  <si>
    <t>H</t>
  </si>
  <si>
    <t>S</t>
  </si>
  <si>
    <t>乗用車用</t>
    <rPh sb="0" eb="3">
      <t>ジョウヨウシャ</t>
    </rPh>
    <rPh sb="3" eb="4">
      <t>ヨウ</t>
    </rPh>
    <phoneticPr fontId="6"/>
  </si>
  <si>
    <t>VA1</t>
  </si>
  <si>
    <t>SJ8+</t>
  </si>
  <si>
    <t>SJ8+</t>
    <phoneticPr fontId="15"/>
  </si>
  <si>
    <t>H・S</t>
    <phoneticPr fontId="6"/>
  </si>
  <si>
    <t xml:space="preserve"> ALL SEASON/RALLY SNOW</t>
    <phoneticPr fontId="6"/>
  </si>
  <si>
    <t>T</t>
    <phoneticPr fontId="6"/>
  </si>
  <si>
    <t>15インチ</t>
  </si>
  <si>
    <t>16インチ</t>
  </si>
  <si>
    <t>13インチ</t>
  </si>
  <si>
    <t>12インチ</t>
  </si>
  <si>
    <t>10インチ</t>
  </si>
  <si>
    <t>14インチ</t>
  </si>
  <si>
    <t>6.00-15</t>
  </si>
  <si>
    <t>6.50-15～7.00-16</t>
  </si>
  <si>
    <t>7.50-16～8.25-16</t>
  </si>
  <si>
    <t>SPLT22</t>
  </si>
  <si>
    <t>WMLT03</t>
  </si>
  <si>
    <t>WMLT03M</t>
  </si>
  <si>
    <t>225/45R21</t>
  </si>
  <si>
    <t>235/50R21</t>
  </si>
  <si>
    <t>255/45R20</t>
  </si>
  <si>
    <t>235/50R20</t>
  </si>
  <si>
    <t>195/50R19</t>
  </si>
  <si>
    <t>235/60R19</t>
  </si>
  <si>
    <t>SP LT22</t>
  </si>
  <si>
    <t>SP LT22</t>
    <phoneticPr fontId="6"/>
  </si>
  <si>
    <t>VA1</t>
    <phoneticPr fontId="15"/>
  </si>
  <si>
    <t>SPLT22</t>
    <phoneticPr fontId="15"/>
  </si>
  <si>
    <t>ラリー用スノータイヤ</t>
    <phoneticPr fontId="6"/>
  </si>
  <si>
    <t>35・40・45・50・55・60・65 SERIES /21・ 20・19・18・17 インチ</t>
    <phoneticPr fontId="6"/>
  </si>
  <si>
    <t>275/35R21</t>
  </si>
  <si>
    <t>245/40R21</t>
  </si>
  <si>
    <t>45・50・55・60・65・70・80 SERIES /  16・15・14・13・12  インチ</t>
    <phoneticPr fontId="6"/>
  </si>
  <si>
    <t>上記は全てチューブレスタイプです。
★=EXTRA LOAD規格（負荷能力強化タイプ）です。</t>
    <phoneticPr fontId="6"/>
  </si>
  <si>
    <t>235/45R21</t>
  </si>
  <si>
    <t>265/60R20</t>
  </si>
  <si>
    <t>245/70R18</t>
  </si>
  <si>
    <t>上記は全てチューブレスタイプです。
★=EXTRA LOAD規格（負荷能力強化タイプ）です。</t>
    <phoneticPr fontId="6"/>
  </si>
  <si>
    <t>XS1</t>
    <phoneticPr fontId="15"/>
  </si>
  <si>
    <t>WM03</t>
    <phoneticPr fontId="15"/>
  </si>
  <si>
    <t>商品名</t>
  </si>
  <si>
    <t>幅</t>
  </si>
  <si>
    <t>サイズ</t>
  </si>
  <si>
    <t>JANコード</t>
  </si>
  <si>
    <t>価格</t>
  </si>
  <si>
    <t>タイヤ数ID</t>
  </si>
  <si>
    <t>リムサイズ</t>
  </si>
  <si>
    <t>扁平率</t>
  </si>
  <si>
    <t>削除フラグ</t>
  </si>
  <si>
    <t>WMLV01L</t>
  </si>
  <si>
    <t>XS1</t>
  </si>
  <si>
    <t>WMLV01V</t>
  </si>
  <si>
    <t>ロード
インデックス
（LI）</t>
    <phoneticPr fontId="6"/>
  </si>
  <si>
    <t>スタン
ダード</t>
    <phoneticPr fontId="6"/>
  </si>
  <si>
    <t>エクストラロード</t>
    <phoneticPr fontId="6"/>
  </si>
  <si>
    <t>ロード
インデックス
（LI）</t>
    <phoneticPr fontId="6"/>
  </si>
  <si>
    <t>50・55・60・65・70 SERIES /  18・17・16・15・14  インチ</t>
    <phoneticPr fontId="6"/>
  </si>
  <si>
    <t>▽T★</t>
  </si>
  <si>
    <t>▽T</t>
  </si>
  <si>
    <t>▽Q</t>
  </si>
  <si>
    <t>WINTER MAXX
WM03</t>
    <phoneticPr fontId="6"/>
  </si>
  <si>
    <t>Q・T</t>
    <phoneticPr fontId="6"/>
  </si>
  <si>
    <t>　　WINTER MAXX 03 / SJ8+ E-No.刻印品／WINTER MAXX 02 速度記号T SERIES</t>
    <phoneticPr fontId="6"/>
  </si>
  <si>
    <t>WINTER MAXX
SJ8+</t>
    <phoneticPr fontId="6"/>
  </si>
  <si>
    <t>▽</t>
    <phoneticPr fontId="6"/>
  </si>
  <si>
    <t>GRANDTREK
XS1</t>
    <phoneticPr fontId="6"/>
  </si>
  <si>
    <t>185/85R16</t>
  </si>
  <si>
    <t>31×10.50R15</t>
  </si>
  <si>
    <t>100/97N</t>
  </si>
  <si>
    <t>105/103L</t>
  </si>
  <si>
    <t>109Q</t>
  </si>
  <si>
    <t>109/107L</t>
  </si>
  <si>
    <t>112/110L</t>
  </si>
  <si>
    <t>155/80R14</t>
  </si>
  <si>
    <t>165/80R14</t>
  </si>
  <si>
    <t>185/80R14</t>
  </si>
  <si>
    <t>195/80R14</t>
  </si>
  <si>
    <t>109/107N</t>
  </si>
  <si>
    <t>106/104L</t>
  </si>
  <si>
    <t>106/104N</t>
  </si>
  <si>
    <t>104/102N</t>
  </si>
  <si>
    <t>107/105L</t>
  </si>
  <si>
    <t>107/105N</t>
  </si>
  <si>
    <t>103/101L</t>
  </si>
  <si>
    <t>103/101N</t>
  </si>
  <si>
    <t>88/86N</t>
  </si>
  <si>
    <t>91/90N</t>
  </si>
  <si>
    <t>97/95N</t>
  </si>
  <si>
    <t>99/98N</t>
  </si>
  <si>
    <t>102/100N</t>
  </si>
  <si>
    <t>6PR</t>
  </si>
  <si>
    <t>8PR</t>
  </si>
  <si>
    <t>WINTER MAXX
LV01 for VAN</t>
    <phoneticPr fontId="6"/>
  </si>
  <si>
    <t>175R13</t>
  </si>
  <si>
    <t>155/80R12</t>
  </si>
  <si>
    <t>145R12</t>
  </si>
  <si>
    <t>82/80N</t>
  </si>
  <si>
    <t>90/88N</t>
  </si>
  <si>
    <t>80/78N</t>
  </si>
  <si>
    <t>86/84N</t>
  </si>
  <si>
    <t>GRASPIC
 HS-V</t>
    <phoneticPr fontId="6"/>
  </si>
  <si>
    <t>6.00R15</t>
  </si>
  <si>
    <t>6.50R15</t>
  </si>
  <si>
    <t>7.00R15</t>
  </si>
  <si>
    <t>235/50R14</t>
  </si>
  <si>
    <t>265/50R14</t>
  </si>
  <si>
    <t>195/60R17.5</t>
  </si>
  <si>
    <t>205/60R17.5</t>
  </si>
  <si>
    <t>225/60R17.5</t>
  </si>
  <si>
    <t>195/70R17.5</t>
  </si>
  <si>
    <t>205/70R17.5</t>
  </si>
  <si>
    <t>215/70R17.5</t>
  </si>
  <si>
    <t>205/80R17.5</t>
  </si>
  <si>
    <t>215/60R15.5</t>
  </si>
  <si>
    <t>185/70R15.5</t>
  </si>
  <si>
    <t>195/70R15.5</t>
  </si>
  <si>
    <t>245/50R14.5</t>
  </si>
  <si>
    <t>235/50R13.5</t>
  </si>
  <si>
    <t>225/50R12.5</t>
  </si>
  <si>
    <t>195/70R16</t>
  </si>
  <si>
    <t>205/70R16</t>
  </si>
  <si>
    <t>111/109N</t>
  </si>
  <si>
    <t>117/115N</t>
  </si>
  <si>
    <t>205/75R16</t>
  </si>
  <si>
    <t>113/111N</t>
  </si>
  <si>
    <t>225/75R16</t>
  </si>
  <si>
    <t>118/116N</t>
  </si>
  <si>
    <t>195/85R16</t>
  </si>
  <si>
    <t>114/112L</t>
  </si>
  <si>
    <t>114/112N</t>
  </si>
  <si>
    <t>205/85R16</t>
  </si>
  <si>
    <t>215/85R16</t>
  </si>
  <si>
    <t>120/118L</t>
  </si>
  <si>
    <t>120/118N</t>
  </si>
  <si>
    <t>225/85R16</t>
  </si>
  <si>
    <t>121/119L</t>
  </si>
  <si>
    <t>121/119N</t>
  </si>
  <si>
    <t>101/99L</t>
  </si>
  <si>
    <t>110/108L</t>
  </si>
  <si>
    <t>110/108N</t>
  </si>
  <si>
    <t>175/75R15</t>
  </si>
  <si>
    <t>185/75R15</t>
  </si>
  <si>
    <t>195/75R15</t>
  </si>
  <si>
    <t>215/75R15</t>
  </si>
  <si>
    <t>101/99N</t>
  </si>
  <si>
    <t>185/80R15</t>
  </si>
  <si>
    <t>205/80R15</t>
  </si>
  <si>
    <t>102L</t>
  </si>
  <si>
    <t>108L</t>
  </si>
  <si>
    <t>108/106L</t>
  </si>
  <si>
    <t>116/114L</t>
  </si>
  <si>
    <t>112/110N</t>
  </si>
  <si>
    <t>115/113N</t>
  </si>
  <si>
    <t>106L</t>
  </si>
  <si>
    <t>98L</t>
  </si>
  <si>
    <t>※</t>
    <phoneticPr fontId="6"/>
  </si>
  <si>
    <t>WINTER MAXX
WM03</t>
  </si>
  <si>
    <t>WINTER MAXX
WM02</t>
    <phoneticPr fontId="6"/>
  </si>
  <si>
    <t>WINTER MAXX
WM01</t>
    <phoneticPr fontId="6"/>
  </si>
  <si>
    <t>WINTER MAXX 
WM02</t>
  </si>
  <si>
    <t>10PR</t>
  </si>
  <si>
    <t>12PR</t>
  </si>
  <si>
    <t>※=在庫に限りがありますので、品切れの際はご容赦ください。</t>
    <phoneticPr fontId="6"/>
  </si>
  <si>
    <t>WINTER MAXX
LT03</t>
    <phoneticPr fontId="6"/>
  </si>
  <si>
    <t>116/114N</t>
  </si>
  <si>
    <t>6.50R16</t>
  </si>
  <si>
    <t>7.00R16</t>
  </si>
  <si>
    <t>ALL SEASON
MAXX AS1</t>
    <phoneticPr fontId="6"/>
  </si>
  <si>
    <t>▽Q</t>
    <phoneticPr fontId="6"/>
  </si>
  <si>
    <t>WINTER MAXX
LV01 for LT</t>
    <phoneticPr fontId="6"/>
  </si>
  <si>
    <t>WINTER MAXX
SV01</t>
    <phoneticPr fontId="6"/>
  </si>
  <si>
    <t>7.50R16</t>
  </si>
  <si>
    <t>7.50R15</t>
  </si>
  <si>
    <t>ALL SEASON
MAXX VA1</t>
    <phoneticPr fontId="6"/>
  </si>
  <si>
    <t>94/93N</t>
    <phoneticPr fontId="6"/>
  </si>
  <si>
    <t>90/89N</t>
    <phoneticPr fontId="6"/>
  </si>
  <si>
    <t>88/87N</t>
    <phoneticPr fontId="6"/>
  </si>
  <si>
    <t>6.50R16 10PR</t>
  </si>
  <si>
    <t>175/70R13 82Q</t>
  </si>
  <si>
    <t>145R12 6PR</t>
  </si>
  <si>
    <t>7.00R15 10PR</t>
  </si>
  <si>
    <t>7.00R16 10PR</t>
  </si>
  <si>
    <t>7.00R16 12PR</t>
  </si>
  <si>
    <t>7.50R16 12PR</t>
  </si>
  <si>
    <t>7.00R15 12PR</t>
  </si>
  <si>
    <t>7.50R15 12PR</t>
  </si>
  <si>
    <t>6.50R16 12PR</t>
  </si>
  <si>
    <t>7.00R15 8PR</t>
  </si>
  <si>
    <t>6.50R15 8PR</t>
  </si>
  <si>
    <t>175R13 8PR</t>
  </si>
  <si>
    <t>7.50R15 10PR</t>
  </si>
  <si>
    <t>7.50R16 10PR</t>
  </si>
  <si>
    <t>155/65R13 73Q</t>
  </si>
  <si>
    <t>175/65R14 82Q</t>
  </si>
  <si>
    <t>185/65R14 86Q</t>
  </si>
  <si>
    <t>265/50R14 108L</t>
  </si>
  <si>
    <t>265/70R16 112Q</t>
  </si>
  <si>
    <t>7.00R16 8PR</t>
  </si>
  <si>
    <t>235/80R16 109Q</t>
  </si>
  <si>
    <t>165/65R13 77Q</t>
  </si>
  <si>
    <t>185/70R15.5 106/104L</t>
  </si>
  <si>
    <t>195/70R15.5 109/107L</t>
  </si>
  <si>
    <t>195/60R17.5 108/106L</t>
  </si>
  <si>
    <t>215/70R17.5 112/110L</t>
  </si>
  <si>
    <t>215/80R15 109/107L LT</t>
  </si>
  <si>
    <t>215/80R15 112/110L LT</t>
  </si>
  <si>
    <t>31X10.50R15LT 109Q</t>
  </si>
  <si>
    <t>195/80R15 107/105L</t>
  </si>
  <si>
    <t>155/65R13 73H</t>
  </si>
  <si>
    <t>235/50R13.5 102L</t>
  </si>
  <si>
    <t>225/50R12.5 98L</t>
  </si>
  <si>
    <t>245/50R14.5 106L</t>
  </si>
  <si>
    <t>285/35RF20 100Q DSST CTT</t>
  </si>
  <si>
    <t>185/65R15 88Q</t>
  </si>
  <si>
    <t>185/60R15 84Q</t>
  </si>
  <si>
    <t>255/40RF20 97Q DSST CTT</t>
  </si>
  <si>
    <t>205/65R15 94Q</t>
  </si>
  <si>
    <t>215/80R16 103Q</t>
  </si>
  <si>
    <t>145/80R13 75S</t>
  </si>
  <si>
    <t>155/80R14 88/86N</t>
  </si>
  <si>
    <t>205/80R17.5 120/118L</t>
  </si>
  <si>
    <t>225/60R17.5 116/114L</t>
  </si>
  <si>
    <t>235/50RF18 97Q DSST</t>
  </si>
  <si>
    <t>165/80R14 91/90N</t>
  </si>
  <si>
    <t>165/80R14 97/95N</t>
  </si>
  <si>
    <t>245/40RF18?93Q DSST CTT</t>
  </si>
  <si>
    <t>195/55RF16 87Q DSST</t>
  </si>
  <si>
    <t>245/45RF18 96Q DSST</t>
  </si>
  <si>
    <t>245/50RF18 100Q DSST</t>
  </si>
  <si>
    <t>225/55RF17 97Q DSST</t>
  </si>
  <si>
    <t>225/45RF17 91Q DSST</t>
  </si>
  <si>
    <t>225/50RF17 94Q DSST</t>
  </si>
  <si>
    <t>205/55RF16 91Q DSST</t>
  </si>
  <si>
    <t>145/80R12 80/78N</t>
  </si>
  <si>
    <t>145/80R12 86/84N</t>
  </si>
  <si>
    <t>185/80R14 97/95N</t>
  </si>
  <si>
    <t>185/80R14 102/100N</t>
  </si>
  <si>
    <t>245/45RF19 98Q DSST</t>
  </si>
  <si>
    <t>195/65R15 91Q</t>
  </si>
  <si>
    <t>215/60R16 95Q</t>
  </si>
  <si>
    <t>175/65R15 84Q</t>
  </si>
  <si>
    <t>205/55R16 91Q</t>
  </si>
  <si>
    <t>155/65R14 75Q</t>
  </si>
  <si>
    <t>145/80R13 75Q</t>
  </si>
  <si>
    <t>165/70R14 81Q</t>
  </si>
  <si>
    <t>205/60R16 92Q</t>
  </si>
  <si>
    <t>175/70R14 84Q</t>
  </si>
  <si>
    <t>165/60R15 77Q</t>
  </si>
  <si>
    <t>185/70R14 88Q</t>
  </si>
  <si>
    <t>215/65R16 98Q</t>
  </si>
  <si>
    <t>155/80R13 79Q</t>
  </si>
  <si>
    <t>165/65R14 79Q</t>
  </si>
  <si>
    <t>205/65R16 95Q</t>
  </si>
  <si>
    <t>215/60R17 96Q</t>
  </si>
  <si>
    <t>215/55R17 94Q</t>
  </si>
  <si>
    <t>225/55R17 97Q</t>
  </si>
  <si>
    <t>155/70R13 75Q</t>
  </si>
  <si>
    <t>175/60R16 82Q</t>
  </si>
  <si>
    <t>175/60R15 81Q</t>
  </si>
  <si>
    <t>215/50R17 91Q</t>
  </si>
  <si>
    <t>165/55R15 75Q</t>
  </si>
  <si>
    <t>165/55R14 72Q</t>
  </si>
  <si>
    <t>225/45R18 91Q</t>
  </si>
  <si>
    <t>195/60R16 89Q</t>
  </si>
  <si>
    <t>225/50R17 94Q</t>
  </si>
  <si>
    <t>215/45R17 87Q</t>
  </si>
  <si>
    <t>235/50R18 97Q</t>
  </si>
  <si>
    <t>195/55R16 87Q</t>
  </si>
  <si>
    <t>185/55R15 82Q</t>
  </si>
  <si>
    <t>165/80R13 83Q</t>
  </si>
  <si>
    <t>225/60R17 99Q</t>
  </si>
  <si>
    <t>175/60R14 79Q</t>
  </si>
  <si>
    <t>155/55R14 69Q</t>
  </si>
  <si>
    <t>205/70R14 94Q</t>
  </si>
  <si>
    <t>195/70R14 91Q</t>
  </si>
  <si>
    <t>225/55R16 95Q</t>
  </si>
  <si>
    <t>135/80R13 70Q</t>
  </si>
  <si>
    <t>185/60R14 82Q</t>
  </si>
  <si>
    <t>175/80R14 88Q</t>
  </si>
  <si>
    <t>195/70R15 92Q</t>
  </si>
  <si>
    <t>205/60R15 91Q</t>
  </si>
  <si>
    <t>225/50R18 95Q</t>
  </si>
  <si>
    <t>195/65R16 92Q</t>
  </si>
  <si>
    <t>195/65R14 89Q</t>
  </si>
  <si>
    <t>165/65R15 81Q</t>
  </si>
  <si>
    <t>245/40RF21 96Q DSST</t>
  </si>
  <si>
    <t>275/35RF21 99Q DSST</t>
  </si>
  <si>
    <t>245/45RF20 99Q DSST</t>
  </si>
  <si>
    <t>275/40RF20 102Q DSST</t>
  </si>
  <si>
    <t>195/65R15 95Q XL</t>
  </si>
  <si>
    <t>175/80R14 99/98N</t>
  </si>
  <si>
    <t>285/35R19 99Q</t>
  </si>
  <si>
    <t>195/45R17 81Q</t>
  </si>
  <si>
    <t>245/50RF19 101Q DSST</t>
  </si>
  <si>
    <t>225/50RF18 95Q DSST</t>
  </si>
  <si>
    <t>165/70R14 81S</t>
  </si>
  <si>
    <t>185/65R15 92Q XL</t>
  </si>
  <si>
    <t>145/70R12?69Q</t>
  </si>
  <si>
    <t>155/70R12?73Q</t>
  </si>
  <si>
    <t>135/80R12?68Q</t>
  </si>
  <si>
    <t>145/80R12?74Q</t>
  </si>
  <si>
    <t>155/65R14 75H</t>
  </si>
  <si>
    <t>205/50R17 93T WM02 XL J</t>
  </si>
  <si>
    <t>225/40R18 92T WM02 XL</t>
  </si>
  <si>
    <t>225/45R18 95T WM02 XL J</t>
  </si>
  <si>
    <t>225/50R17 98T WM02 XL</t>
  </si>
  <si>
    <t>225/55R17 01T WM02 XL</t>
  </si>
  <si>
    <t>245/40R18 97T WM02 XL</t>
  </si>
  <si>
    <t>245/45R18 00T WM02 XL J</t>
  </si>
  <si>
    <t>205/60R16 96T WM02 XL J</t>
  </si>
  <si>
    <t>195/60R17 90Q</t>
  </si>
  <si>
    <t>185/60R16 86Q</t>
  </si>
  <si>
    <t>195/50R16 84Q</t>
  </si>
  <si>
    <t>195/60R15 88Q</t>
  </si>
  <si>
    <t>215/65R15 96Q</t>
  </si>
  <si>
    <t>175/55R15 77Q</t>
  </si>
  <si>
    <t>195/55R15 85Q</t>
  </si>
  <si>
    <t>145/65R15 72Q</t>
  </si>
  <si>
    <t>165/50R15 73Q</t>
  </si>
  <si>
    <t>185/55R16 83Q</t>
  </si>
  <si>
    <t>165/70R13 79Q</t>
  </si>
  <si>
    <t>165/60R14 75Q</t>
  </si>
  <si>
    <t>215/70R15 98Q</t>
  </si>
  <si>
    <t>215/55R16 93Q</t>
  </si>
  <si>
    <t>225/60R16 98Q</t>
  </si>
  <si>
    <t>195/45R16 80Q</t>
  </si>
  <si>
    <t>205/50R16 87Q</t>
  </si>
  <si>
    <t>165/50R16 75Q</t>
  </si>
  <si>
    <t>225/50R16 92Q</t>
  </si>
  <si>
    <t>205/50R17 89Q</t>
  </si>
  <si>
    <t>225/65R17 102Q</t>
  </si>
  <si>
    <t>225/45R17 91Q</t>
  </si>
  <si>
    <t>235/45R17 94Q</t>
  </si>
  <si>
    <t>245/45R17 95Q</t>
  </si>
  <si>
    <t>235/55R17 99Q</t>
  </si>
  <si>
    <t>205/45R17 84Q</t>
  </si>
  <si>
    <t>235/50R17 96Q</t>
  </si>
  <si>
    <t>245/40R18 93Q</t>
  </si>
  <si>
    <t>225/55R18 98Q</t>
  </si>
  <si>
    <t>245/50R18 100Q</t>
  </si>
  <si>
    <t>235/55R18 100Q</t>
  </si>
  <si>
    <t>235/45R18 94Q</t>
  </si>
  <si>
    <t>225/40R18 88Q</t>
  </si>
  <si>
    <t>225/60R18 100Q</t>
  </si>
  <si>
    <t>215/45R18 89Q</t>
  </si>
  <si>
    <t>245/45R18 96Q</t>
  </si>
  <si>
    <t>235/60R18 107Q XL</t>
  </si>
  <si>
    <t>255/45R18 99Q</t>
  </si>
  <si>
    <t>255/35R18 90Q</t>
  </si>
  <si>
    <t>215/50R18 92Q</t>
  </si>
  <si>
    <t>255/40R18 99Q XL</t>
  </si>
  <si>
    <t>235/40R18 95Q XL</t>
  </si>
  <si>
    <t>215/55R18 95Q</t>
  </si>
  <si>
    <t>215/40R18 89Q XL</t>
  </si>
  <si>
    <t>245/40R19 94Q</t>
  </si>
  <si>
    <t>245/45R19 98Q</t>
  </si>
  <si>
    <t>225/45R19 92Q</t>
  </si>
  <si>
    <t>235/40R19 92Q</t>
  </si>
  <si>
    <t>255/35R19 96Q XL</t>
  </si>
  <si>
    <t>255/40R19 100Q XL</t>
  </si>
  <si>
    <t>275/35R19 96Q</t>
  </si>
  <si>
    <t>265/35R19 94Q</t>
  </si>
  <si>
    <t>225/40R19 93Q XL</t>
  </si>
  <si>
    <t>245/40R20 95Q</t>
  </si>
  <si>
    <t>195/85R16 114/112N</t>
  </si>
  <si>
    <t>205/85R16 117/115N</t>
  </si>
  <si>
    <t>205/75R16 113/111N</t>
  </si>
  <si>
    <t>195/75R15 109/107N</t>
  </si>
  <si>
    <t>175/75R15 103/101N</t>
  </si>
  <si>
    <t>185/85R16 111/109N</t>
  </si>
  <si>
    <t>185/75R15 106/104N</t>
  </si>
  <si>
    <t>205/70R16 111/109N</t>
  </si>
  <si>
    <t>205/65R16 109/107N</t>
  </si>
  <si>
    <t>225/70R16 117/115N</t>
  </si>
  <si>
    <t>225/85R16 121/119N</t>
  </si>
  <si>
    <t>215/85R16 120/118N</t>
  </si>
  <si>
    <t>195/85R15 113/111N</t>
  </si>
  <si>
    <t>225/75R16 118/116N</t>
  </si>
  <si>
    <t>195/70R15 106/104N</t>
  </si>
  <si>
    <t>205/80R15 109/107N</t>
  </si>
  <si>
    <t>175/80R15 101/99N</t>
  </si>
  <si>
    <t>165/55R14 72H</t>
  </si>
  <si>
    <t>195/80R15 107/105N</t>
  </si>
  <si>
    <t xml:space="preserve">225/45RF17 94Q XL </t>
  </si>
  <si>
    <t>235/55R20 102Q</t>
  </si>
  <si>
    <t>235/55R19 101Q</t>
  </si>
  <si>
    <t>245/50R19 101Q</t>
  </si>
  <si>
    <t>245/40R19 98Q XL</t>
  </si>
  <si>
    <t>275/35R19 100Q XL</t>
  </si>
  <si>
    <t>175/65R15 88Q XL</t>
  </si>
  <si>
    <t>225/40R18 92Q XL</t>
  </si>
  <si>
    <t>235/65R17 108Q XL</t>
  </si>
  <si>
    <t>175/80R16 91Q</t>
  </si>
  <si>
    <t>215/70R16 100Q</t>
  </si>
  <si>
    <t>235/70R16 106Q</t>
  </si>
  <si>
    <t>175/80R15 90Q</t>
  </si>
  <si>
    <t>195/80R15 96Q</t>
  </si>
  <si>
    <t>205/70R15 96Q</t>
  </si>
  <si>
    <t>225/70R16 103Q</t>
  </si>
  <si>
    <t>225/80R15 105Q</t>
  </si>
  <si>
    <t>235/65R18 106Q</t>
  </si>
  <si>
    <t>245/60R18 105Q</t>
  </si>
  <si>
    <t>245/70R16 107Q</t>
  </si>
  <si>
    <t>255/50R19 107Q XL</t>
  </si>
  <si>
    <t>255/55R18 109Q XL</t>
  </si>
  <si>
    <t>255/55R19 111Q XL</t>
  </si>
  <si>
    <t>265/60R18 110Q</t>
  </si>
  <si>
    <t>265/70R15 112Q</t>
  </si>
  <si>
    <t>265/70R17 115Q</t>
  </si>
  <si>
    <t>275/50R21 110Q</t>
  </si>
  <si>
    <t>275/65R17 115Q</t>
  </si>
  <si>
    <t>275/70R16 114Q</t>
  </si>
  <si>
    <t>285/50R20 112Q</t>
  </si>
  <si>
    <t>215/65R17 99Q</t>
  </si>
  <si>
    <t>215/80R15 102Q</t>
  </si>
  <si>
    <t>225/65R18 103Q</t>
  </si>
  <si>
    <t>235/60R16 100Q</t>
  </si>
  <si>
    <t>245/65R17 107Q</t>
  </si>
  <si>
    <t>255/60R18 112Q XL</t>
  </si>
  <si>
    <t>265/55R19 109Q</t>
  </si>
  <si>
    <t>265/65R17 112Q</t>
  </si>
  <si>
    <t>275/40R20 106Q XL</t>
  </si>
  <si>
    <t>275/45R20 110Q XL</t>
  </si>
  <si>
    <t>275/50R20 113Q XL</t>
  </si>
  <si>
    <t>275/60R18 113Q</t>
  </si>
  <si>
    <t>285/60R18 116Q</t>
  </si>
  <si>
    <t>235/60R17 102Q</t>
  </si>
  <si>
    <t>245/45R20 103Q XL</t>
  </si>
  <si>
    <t>265/50R19 110Q XL</t>
  </si>
  <si>
    <t>265/50R22 112Q XL</t>
  </si>
  <si>
    <t>265/65R18 114Q</t>
  </si>
  <si>
    <t>265/55R20 113Q XL</t>
  </si>
  <si>
    <t>225/45R21 95Q</t>
  </si>
  <si>
    <t>235/50R20 104Q XL</t>
  </si>
  <si>
    <t>235/60R19 103Q</t>
  </si>
  <si>
    <t>235/50R21 101Q</t>
  </si>
  <si>
    <t>195/50R19 88Q</t>
  </si>
  <si>
    <t>185/60R15 88T XL</t>
  </si>
  <si>
    <t>185/65R15 92T XL</t>
  </si>
  <si>
    <t>195/65R15 95T XL</t>
  </si>
  <si>
    <t>205/55R16 94T XL</t>
  </si>
  <si>
    <t>205/60R16 96T XL</t>
  </si>
  <si>
    <t>205/55R17 95T XL</t>
  </si>
  <si>
    <t>225/60R17 99T</t>
  </si>
  <si>
    <t>255/45R20 105Q XL</t>
  </si>
  <si>
    <t>165/80R13 90/88N</t>
  </si>
  <si>
    <t xml:space="preserve">235/65R18 106Q  </t>
  </si>
  <si>
    <t>245/40R21 96Q</t>
  </si>
  <si>
    <t>275/35R21 99Q</t>
  </si>
  <si>
    <t xml:space="preserve">235/60R19 103Q  </t>
  </si>
  <si>
    <t xml:space="preserve">205/60R16 96Q XL     </t>
  </si>
  <si>
    <t xml:space="preserve">205/55R17 95Q XL   </t>
  </si>
  <si>
    <t>165/65R14 79H</t>
  </si>
  <si>
    <t>285/35R19 103Q XL</t>
  </si>
  <si>
    <t>245/70R18 110Q</t>
  </si>
  <si>
    <t>265/60R20 112Q</t>
  </si>
  <si>
    <t>235/45R21 101Q XL</t>
  </si>
  <si>
    <t>225/55R19 103Q XL</t>
  </si>
  <si>
    <t>185/85R16 105/103L LT</t>
  </si>
  <si>
    <t>LT215/70R16 100/97N</t>
  </si>
  <si>
    <t>245/45R20XL 103Q</t>
  </si>
  <si>
    <t>W01</t>
  </si>
  <si>
    <t>215/60R17C 109/107N</t>
  </si>
  <si>
    <t>215/65R16C 109/107N</t>
  </si>
  <si>
    <t>◎</t>
    <phoneticPr fontId="6"/>
  </si>
  <si>
    <t>115/113L</t>
    <phoneticPr fontId="6"/>
  </si>
  <si>
    <t xml:space="preserve">                     ダンロップ 冬用タイヤ卸価格表</t>
    <phoneticPr fontId="6"/>
  </si>
  <si>
    <t>W01</t>
    <phoneticPr fontId="15"/>
  </si>
  <si>
    <t>WMLT03M</t>
    <phoneticPr fontId="15"/>
  </si>
  <si>
    <t>６桁コード</t>
  </si>
  <si>
    <t>31X</t>
  </si>
  <si>
    <t>245/40RF19 94Q DSST</t>
  </si>
  <si>
    <t>155/70R13 75H</t>
  </si>
  <si>
    <t>235/60R17 109/107N</t>
  </si>
  <si>
    <t>175/75R15 103/101L</t>
  </si>
  <si>
    <t>205/60R17.5 111/109N</t>
  </si>
  <si>
    <t>225/60R17.5 116/114N</t>
  </si>
  <si>
    <t>195/70R17.5 112/110N</t>
  </si>
  <si>
    <t>205/70R17.5 115/113N</t>
  </si>
  <si>
    <t>215/70R17.5 118/116N</t>
  </si>
  <si>
    <t>205/80R17.5 120/118N</t>
  </si>
  <si>
    <t>145/80R13 88/86N</t>
  </si>
  <si>
    <t>215/65R15 110/108N</t>
  </si>
  <si>
    <t xml:space="preserve">205/70R16 111/109N </t>
  </si>
  <si>
    <t>LT2</t>
  </si>
  <si>
    <t>155/80R12 88/87N</t>
  </si>
  <si>
    <t>145/80R13 82/80N</t>
  </si>
  <si>
    <t>155/80R13 90/89N</t>
  </si>
  <si>
    <t>165/80R13 94/93N</t>
  </si>
  <si>
    <t>175/80R14 94/93N</t>
  </si>
  <si>
    <t>195/80R14 106/104N</t>
  </si>
  <si>
    <t>205/70R15 104/102N</t>
  </si>
  <si>
    <t>215/70R15 107/105N</t>
  </si>
  <si>
    <t>195/80R15 103/101N</t>
  </si>
  <si>
    <t>価格設定なし</t>
  </si>
  <si>
    <t>195/80R15  107/105N LT</t>
  </si>
  <si>
    <t>WMLT03</t>
    <phoneticPr fontId="15"/>
  </si>
  <si>
    <t>2025年7月現在</t>
    <rPh sb="4" eb="5">
      <t>ネン</t>
    </rPh>
    <rPh sb="6" eb="7">
      <t>ガツ</t>
    </rPh>
    <rPh sb="7" eb="9">
      <t>ゲンザイ</t>
    </rPh>
    <phoneticPr fontId="8"/>
  </si>
  <si>
    <t>225/60R17</t>
    <phoneticPr fontId="6"/>
  </si>
  <si>
    <t>※★</t>
    <phoneticPr fontId="6"/>
  </si>
  <si>
    <t>上記は全てチューブレスタイプです。
※=在庫に限りがありますので、品切れの際はご容赦ください。
◎=ロードインデックスを確認の上、装着願います。</t>
    <rPh sb="0" eb="2">
      <t>ジョウキ</t>
    </rPh>
    <rPh sb="3" eb="4">
      <t>スベ</t>
    </rPh>
    <rPh sb="20" eb="22">
      <t>ザイコ</t>
    </rPh>
    <rPh sb="23" eb="24">
      <t>カギ</t>
    </rPh>
    <rPh sb="33" eb="34">
      <t>シナ</t>
    </rPh>
    <rPh sb="34" eb="35">
      <t>ギ</t>
    </rPh>
    <rPh sb="37" eb="38">
      <t>サイ</t>
    </rPh>
    <rPh sb="40" eb="42">
      <t>ヨウシャ</t>
    </rPh>
    <rPh sb="60" eb="62">
      <t>カクニン</t>
    </rPh>
    <rPh sb="63" eb="64">
      <t>ウエ</t>
    </rPh>
    <rPh sb="65" eb="68">
      <t>ソウチャクネガ</t>
    </rPh>
    <phoneticPr fontId="6"/>
  </si>
  <si>
    <t>※◎</t>
  </si>
  <si>
    <t>上記は全てチューブレスタイプです。
◎=ロードインデックスを確認の上、装着願います。
※=在庫に限りがありますので、品切れの際はご容赦ください。
⑨=9月発売予定です。</t>
    <phoneticPr fontId="6"/>
  </si>
  <si>
    <t>94/93N</t>
  </si>
  <si>
    <t>W01
for WINTER</t>
    <phoneticPr fontId="6"/>
  </si>
  <si>
    <t>⑨</t>
  </si>
  <si>
    <t>上記は全てチューブレスタイプです。
◎=ロードインデックスを確認の上、装着願います。
※=在庫に限りがありますので、品切れの際はご容赦ください。
⑧=8月発売予定です。</t>
    <phoneticPr fontId="6"/>
  </si>
  <si>
    <t>⑧</t>
  </si>
  <si>
    <t>LT03</t>
  </si>
  <si>
    <t>※◎
SPLT02</t>
    <phoneticPr fontId="6"/>
  </si>
  <si>
    <t>※◎
LT03</t>
    <phoneticPr fontId="6"/>
  </si>
  <si>
    <t>上記は全てチューブレスタイプです。
※=在庫に限りがありますので、品切れの際はご容赦ください。
ランフラットタイヤは走行中、完全なパンク状態（空気圧ゼロ）になっても、所定の速度で一定の距離*の走行が可能です。
*速度80ｋｍ/ｈで距離80ｋｍ走行できることがＩＳＯ技術基準に基づいたランフラットタイヤとしての要件です。
実際に走行できる速度・距離については車両オーナーズマニュアルを参照下さい。
★=EXTRA LOAD規格（負荷能力強化タイプ）です。</t>
    <phoneticPr fontId="6"/>
  </si>
  <si>
    <t>WINTER MAXX
LT03M</t>
    <phoneticPr fontId="6"/>
  </si>
  <si>
    <t>※
SP LT01M</t>
    <phoneticPr fontId="6"/>
  </si>
  <si>
    <t>WM03</t>
    <phoneticPr fontId="6"/>
  </si>
  <si>
    <t>WM02</t>
    <phoneticPr fontId="6"/>
  </si>
  <si>
    <t>SJ8+</t>
    <phoneticPr fontId="6"/>
  </si>
  <si>
    <t>SJ7</t>
    <phoneticPr fontId="6"/>
  </si>
  <si>
    <t>SJ5</t>
    <phoneticPr fontId="6"/>
  </si>
  <si>
    <t>XS1</t>
    <phoneticPr fontId="6"/>
  </si>
  <si>
    <t>SJ6</t>
    <phoneticPr fontId="6"/>
  </si>
  <si>
    <t>WMLV01V</t>
    <phoneticPr fontId="6"/>
  </si>
  <si>
    <t>SV01</t>
    <phoneticPr fontId="6"/>
  </si>
  <si>
    <t>GRHSV</t>
    <phoneticPr fontId="6"/>
  </si>
  <si>
    <t>W01</t>
    <phoneticPr fontId="6"/>
  </si>
  <si>
    <t>WMLT03M</t>
    <phoneticPr fontId="6"/>
  </si>
  <si>
    <t>SPLT01</t>
    <phoneticPr fontId="6"/>
  </si>
  <si>
    <t>SPLT01M</t>
    <phoneticPr fontId="6"/>
  </si>
  <si>
    <t>SPLT02</t>
    <phoneticPr fontId="15"/>
  </si>
  <si>
    <t>SPLT02</t>
    <phoneticPr fontId="6"/>
  </si>
  <si>
    <t>WMLT03</t>
    <phoneticPr fontId="6"/>
  </si>
  <si>
    <t>SPLT22</t>
    <phoneticPr fontId="6"/>
  </si>
  <si>
    <t>VA1</t>
    <phoneticPr fontId="6"/>
  </si>
  <si>
    <t>SP56R</t>
    <phoneticPr fontId="6"/>
  </si>
  <si>
    <t>AS1</t>
    <phoneticPr fontId="6"/>
  </si>
  <si>
    <t>チューブ</t>
    <phoneticPr fontId="15"/>
  </si>
  <si>
    <t>フラップ</t>
    <phoneticPr fontId="15"/>
  </si>
  <si>
    <t>185/70R16 105/103L</t>
  </si>
  <si>
    <t>195/70R16 109/107L</t>
  </si>
  <si>
    <t>185/65R15 101/99L</t>
  </si>
  <si>
    <t>205/65R15 107/105L</t>
  </si>
  <si>
    <t>SPLT01M</t>
  </si>
  <si>
    <t>225/85R16 121/119L</t>
  </si>
  <si>
    <t>195/70R15 106/104L</t>
  </si>
  <si>
    <t>215/75R15 115/113L</t>
  </si>
  <si>
    <t>175/80R15 101/99L</t>
  </si>
  <si>
    <t>185/80R15 103/101L</t>
  </si>
  <si>
    <t>205/80R15 109/107L</t>
  </si>
  <si>
    <t>215/80R15 112/110L</t>
  </si>
  <si>
    <t xml:space="preserve">195/70R15.5 109/107L </t>
  </si>
  <si>
    <t>205/80R17.5 114/112L</t>
  </si>
  <si>
    <t>215/60R15.5 110/108L</t>
  </si>
  <si>
    <t>235/50R14 102L</t>
  </si>
  <si>
    <t>6.00R15 8PR</t>
  </si>
  <si>
    <t>195/65R16 106/104L</t>
  </si>
  <si>
    <t>SPLT01M</t>
    <phoneticPr fontId="15"/>
  </si>
  <si>
    <t>パターン名</t>
  </si>
  <si>
    <t>⑩</t>
    <phoneticPr fontId="6"/>
  </si>
  <si>
    <t>上記は全てチューブレスタイプです。
◎=ロードインデックスを確認の上、装着願います。
※=在庫に限りがありますので、品切れの際はご容赦ください。
⑨=9月発売予定です。⑩=10月発売予定です。</t>
    <phoneticPr fontId="6"/>
  </si>
  <si>
    <t>　　WINTER MAXX 03 / SJ8+ E-No.刻印品 / WINTER MAXX 02 速度記号T SERIES</t>
    <phoneticPr fontId="6"/>
  </si>
  <si>
    <t>株式会社ダンロップタイヤ 首都圏カンパニー</t>
    <rPh sb="13" eb="16">
      <t>シュトケン</t>
    </rPh>
    <phoneticPr fontId="8"/>
  </si>
  <si>
    <t>有限会社レリアンス</t>
    <rPh sb="0" eb="4">
      <t>ユウゲンカイシャ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</si>
</sst>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2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標準ゴシック"/>
      <family val="3"/>
      <charset val="128"/>
    </font>
    <font>
      <b/>
      <sz val="11"/>
      <name val="標準ゴシック"/>
      <family val="3"/>
      <charset val="128"/>
    </font>
    <font>
      <b/>
      <sz val="14"/>
      <name val="標準ゴシック"/>
      <family val="3"/>
      <charset val="128"/>
    </font>
    <font>
      <sz val="11"/>
      <color indexed="10"/>
      <name val="標準ゴシック"/>
      <family val="3"/>
      <charset val="128"/>
    </font>
    <font>
      <sz val="11"/>
      <name val="標準ゴシック"/>
      <family val="3"/>
      <charset val="128"/>
    </font>
    <font>
      <sz val="6"/>
      <name val="ＭＳ Ｐ明朝"/>
      <family val="1"/>
      <charset val="128"/>
    </font>
    <font>
      <sz val="10"/>
      <name val="標準ゴシック"/>
      <family val="3"/>
      <charset val="128"/>
    </font>
    <font>
      <b/>
      <sz val="8"/>
      <name val="標準ゴシック"/>
      <family val="3"/>
      <charset val="128"/>
    </font>
    <font>
      <sz val="8"/>
      <name val="標準ゴシック"/>
      <family val="3"/>
      <charset val="128"/>
    </font>
    <font>
      <sz val="9"/>
      <name val="標準ゴシック"/>
      <family val="3"/>
      <charset val="128"/>
    </font>
    <font>
      <b/>
      <sz val="11"/>
      <color indexed="10"/>
      <name val="標準ゴシック"/>
      <family val="3"/>
      <charset val="128"/>
    </font>
    <font>
      <b/>
      <sz val="16"/>
      <name val="標準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標準ゴシック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rgb="FF000000"/>
      <name val="Arial"/>
      <family val="2"/>
    </font>
    <font>
      <b/>
      <sz val="8"/>
      <color indexed="10"/>
      <name val="標準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9"/>
      <name val="標準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/>
  </cellStyleXfs>
  <cellXfs count="672">
    <xf numFmtId="0" fontId="0" fillId="0" borderId="0" xfId="0"/>
    <xf numFmtId="0" fontId="3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4" fillId="0" borderId="0" xfId="1" applyFont="1" applyFill="1" applyAlignment="1">
      <alignment vertical="center"/>
    </xf>
    <xf numFmtId="38" fontId="11" fillId="0" borderId="0" xfId="1" applyFont="1" applyFill="1" applyAlignment="1">
      <alignment horizontal="right" vertical="top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176" fontId="13" fillId="2" borderId="0" xfId="0" applyNumberFormat="1" applyFont="1" applyFill="1" applyBorder="1" applyAlignment="1">
      <alignment vertical="center"/>
    </xf>
    <xf numFmtId="38" fontId="13" fillId="2" borderId="0" xfId="1" applyFont="1" applyFill="1" applyBorder="1" applyAlignment="1">
      <alignment vertical="center"/>
    </xf>
    <xf numFmtId="38" fontId="3" fillId="0" borderId="0" xfId="1" applyNumberFormat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horizontal="center" vertical="center" wrapText="1"/>
    </xf>
    <xf numFmtId="38" fontId="4" fillId="0" borderId="0" xfId="1" applyNumberFormat="1" applyFont="1" applyFill="1" applyAlignment="1">
      <alignment vertical="center"/>
    </xf>
    <xf numFmtId="38" fontId="3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38" fontId="4" fillId="0" borderId="27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0" fontId="17" fillId="0" borderId="0" xfId="0" applyFont="1"/>
    <xf numFmtId="0" fontId="18" fillId="6" borderId="50" xfId="0" applyFont="1" applyFill="1" applyBorder="1" applyAlignment="1">
      <alignment vertical="center"/>
    </xf>
    <xf numFmtId="0" fontId="18" fillId="6" borderId="51" xfId="0" applyFont="1" applyFill="1" applyBorder="1" applyAlignment="1">
      <alignment horizontal="center" vertical="center"/>
    </xf>
    <xf numFmtId="0" fontId="18" fillId="6" borderId="50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21" fillId="6" borderId="50" xfId="0" applyFont="1" applyFill="1" applyBorder="1" applyAlignment="1">
      <alignment horizontal="center" vertical="center" wrapText="1"/>
    </xf>
    <xf numFmtId="0" fontId="21" fillId="6" borderId="52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19" fillId="0" borderId="53" xfId="0" applyFont="1" applyBorder="1" applyAlignment="1" applyProtection="1">
      <alignment vertical="center"/>
    </xf>
    <xf numFmtId="0" fontId="19" fillId="0" borderId="55" xfId="0" applyFont="1" applyBorder="1" applyAlignment="1" applyProtection="1">
      <alignment vertical="center"/>
    </xf>
    <xf numFmtId="0" fontId="19" fillId="0" borderId="56" xfId="0" applyFont="1" applyBorder="1" applyAlignment="1" applyProtection="1">
      <alignment vertical="center"/>
    </xf>
    <xf numFmtId="0" fontId="19" fillId="0" borderId="58" xfId="0" applyFont="1" applyBorder="1" applyAlignment="1" applyProtection="1">
      <alignment vertical="center"/>
    </xf>
    <xf numFmtId="0" fontId="19" fillId="0" borderId="61" xfId="0" applyFont="1" applyBorder="1" applyAlignment="1">
      <alignment vertical="center"/>
    </xf>
    <xf numFmtId="0" fontId="19" fillId="0" borderId="59" xfId="0" applyFont="1" applyBorder="1" applyAlignment="1" applyProtection="1">
      <alignment vertical="center"/>
    </xf>
    <xf numFmtId="0" fontId="19" fillId="0" borderId="61" xfId="0" applyFont="1" applyBorder="1" applyAlignment="1" applyProtection="1">
      <alignment vertical="center"/>
    </xf>
    <xf numFmtId="38" fontId="4" fillId="0" borderId="30" xfId="1" applyFont="1" applyFill="1" applyBorder="1" applyAlignment="1">
      <alignment horizontal="right" vertical="center"/>
    </xf>
    <xf numFmtId="38" fontId="23" fillId="0" borderId="32" xfId="1" applyFont="1" applyFill="1" applyBorder="1" applyAlignment="1">
      <alignment horizontal="center" vertical="center"/>
    </xf>
    <xf numFmtId="38" fontId="23" fillId="0" borderId="38" xfId="1" applyFont="1" applyFill="1" applyBorder="1" applyAlignment="1">
      <alignment horizontal="center" vertical="center"/>
    </xf>
    <xf numFmtId="38" fontId="23" fillId="0" borderId="36" xfId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horizontal="center" vertical="center"/>
    </xf>
    <xf numFmtId="38" fontId="23" fillId="0" borderId="35" xfId="1" applyFont="1" applyFill="1" applyBorder="1" applyAlignment="1">
      <alignment horizontal="center" vertical="center"/>
    </xf>
    <xf numFmtId="38" fontId="23" fillId="0" borderId="36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horizontal="center" vertical="center"/>
    </xf>
    <xf numFmtId="38" fontId="23" fillId="0" borderId="39" xfId="1" applyFont="1" applyFill="1" applyBorder="1" applyAlignment="1">
      <alignment horizontal="center" vertical="center"/>
    </xf>
    <xf numFmtId="38" fontId="23" fillId="0" borderId="41" xfId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horizontal="center" vertical="center" wrapText="1"/>
    </xf>
    <xf numFmtId="38" fontId="23" fillId="0" borderId="40" xfId="1" applyFont="1" applyFill="1" applyBorder="1" applyAlignment="1">
      <alignment horizontal="center" vertical="center"/>
    </xf>
    <xf numFmtId="38" fontId="23" fillId="0" borderId="44" xfId="1" applyFont="1" applyFill="1" applyBorder="1" applyAlignment="1">
      <alignment horizontal="center" vertical="center"/>
    </xf>
    <xf numFmtId="38" fontId="23" fillId="0" borderId="25" xfId="1" applyFont="1" applyFill="1" applyBorder="1" applyAlignment="1">
      <alignment horizontal="center" vertical="center"/>
    </xf>
    <xf numFmtId="38" fontId="23" fillId="0" borderId="26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wrapText="1"/>
    </xf>
    <xf numFmtId="38" fontId="12" fillId="0" borderId="35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wrapText="1"/>
    </xf>
    <xf numFmtId="38" fontId="4" fillId="0" borderId="24" xfId="1" applyFont="1" applyFill="1" applyBorder="1" applyAlignment="1">
      <alignment horizontal="right" vertical="center"/>
    </xf>
    <xf numFmtId="38" fontId="23" fillId="0" borderId="39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horizontal="right"/>
    </xf>
    <xf numFmtId="38" fontId="3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0" xfId="0" applyNumberFormat="1" applyFont="1" applyFill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wrapText="1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38" fontId="7" fillId="0" borderId="27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 wrapText="1"/>
    </xf>
    <xf numFmtId="38" fontId="3" fillId="0" borderId="27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/>
    </xf>
    <xf numFmtId="0" fontId="22" fillId="8" borderId="59" xfId="0" applyFont="1" applyFill="1" applyBorder="1" applyAlignment="1">
      <alignment vertical="center"/>
    </xf>
    <xf numFmtId="0" fontId="22" fillId="8" borderId="61" xfId="0" applyFont="1" applyFill="1" applyBorder="1" applyAlignment="1">
      <alignment vertical="center"/>
    </xf>
    <xf numFmtId="0" fontId="22" fillId="8" borderId="53" xfId="0" applyFont="1" applyFill="1" applyBorder="1" applyAlignment="1">
      <alignment vertical="center"/>
    </xf>
    <xf numFmtId="0" fontId="22" fillId="8" borderId="55" xfId="0" applyFont="1" applyFill="1" applyBorder="1" applyAlignment="1">
      <alignment vertical="center"/>
    </xf>
    <xf numFmtId="0" fontId="22" fillId="8" borderId="56" xfId="0" applyFont="1" applyFill="1" applyBorder="1" applyAlignment="1">
      <alignment vertical="center"/>
    </xf>
    <xf numFmtId="0" fontId="22" fillId="8" borderId="58" xfId="0" applyFont="1" applyFill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19" fillId="0" borderId="73" xfId="0" applyFont="1" applyBorder="1" applyAlignment="1">
      <alignment vertical="center"/>
    </xf>
    <xf numFmtId="0" fontId="22" fillId="8" borderId="71" xfId="0" applyFont="1" applyFill="1" applyBorder="1" applyAlignment="1">
      <alignment vertical="center"/>
    </xf>
    <xf numFmtId="0" fontId="22" fillId="8" borderId="73" xfId="0" applyFont="1" applyFill="1" applyBorder="1" applyAlignment="1">
      <alignment vertical="center"/>
    </xf>
    <xf numFmtId="0" fontId="19" fillId="0" borderId="71" xfId="0" applyFont="1" applyBorder="1" applyAlignment="1" applyProtection="1">
      <alignment vertical="center"/>
    </xf>
    <xf numFmtId="0" fontId="19" fillId="0" borderId="73" xfId="0" applyFont="1" applyBorder="1" applyAlignment="1" applyProtection="1">
      <alignment vertical="center"/>
    </xf>
    <xf numFmtId="38" fontId="23" fillId="0" borderId="74" xfId="1" applyFont="1" applyFill="1" applyBorder="1" applyAlignment="1">
      <alignment horizontal="center" vertical="center"/>
    </xf>
    <xf numFmtId="38" fontId="23" fillId="0" borderId="75" xfId="1" applyFont="1" applyFill="1" applyBorder="1" applyAlignment="1">
      <alignment horizontal="center" vertical="center"/>
    </xf>
    <xf numFmtId="38" fontId="23" fillId="0" borderId="75" xfId="1" applyFont="1" applyFill="1" applyBorder="1" applyAlignment="1">
      <alignment horizontal="center" vertical="center" wrapText="1"/>
    </xf>
    <xf numFmtId="38" fontId="23" fillId="0" borderId="76" xfId="1" applyFont="1" applyFill="1" applyBorder="1" applyAlignment="1">
      <alignment horizontal="center" vertical="center"/>
    </xf>
    <xf numFmtId="38" fontId="23" fillId="0" borderId="77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textRotation="255" wrapText="1"/>
    </xf>
    <xf numFmtId="38" fontId="4" fillId="0" borderId="3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top"/>
    </xf>
    <xf numFmtId="38" fontId="3" fillId="0" borderId="0" xfId="1" applyFont="1" applyFill="1" applyAlignment="1">
      <alignment vertical="top"/>
    </xf>
    <xf numFmtId="38" fontId="3" fillId="0" borderId="0" xfId="1" applyFont="1" applyFill="1" applyAlignment="1">
      <alignment horizontal="right" vertical="top"/>
    </xf>
    <xf numFmtId="38" fontId="23" fillId="0" borderId="47" xfId="1" applyFont="1" applyFill="1" applyBorder="1" applyAlignment="1">
      <alignment horizontal="center" vertical="center"/>
    </xf>
    <xf numFmtId="38" fontId="3" fillId="0" borderId="0" xfId="1" applyNumberFormat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center" vertical="center"/>
    </xf>
    <xf numFmtId="38" fontId="23" fillId="0" borderId="79" xfId="1" applyFont="1" applyFill="1" applyBorder="1" applyAlignment="1">
      <alignment horizontal="center" vertical="center"/>
    </xf>
    <xf numFmtId="38" fontId="12" fillId="0" borderId="36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54" xfId="0" applyFont="1" applyFill="1" applyBorder="1" applyAlignment="1">
      <alignment vertical="center"/>
    </xf>
    <xf numFmtId="38" fontId="7" fillId="0" borderId="80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9" fillId="0" borderId="57" xfId="0" applyFont="1" applyFill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38" fontId="4" fillId="0" borderId="78" xfId="1" applyFont="1" applyFill="1" applyBorder="1" applyAlignment="1">
      <alignment horizontal="right" vertical="center"/>
    </xf>
    <xf numFmtId="38" fontId="3" fillId="0" borderId="70" xfId="1" applyFont="1" applyFill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23" fillId="0" borderId="14" xfId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vertical="center"/>
    </xf>
    <xf numFmtId="38" fontId="3" fillId="0" borderId="82" xfId="1" applyFont="1" applyFill="1" applyBorder="1" applyAlignment="1">
      <alignment horizontal="center" vertical="center"/>
    </xf>
    <xf numFmtId="38" fontId="3" fillId="0" borderId="83" xfId="1" applyFont="1" applyFill="1" applyBorder="1" applyAlignment="1">
      <alignment horizontal="center" vertical="center"/>
    </xf>
    <xf numFmtId="38" fontId="3" fillId="0" borderId="84" xfId="1" applyFont="1" applyFill="1" applyBorder="1" applyAlignment="1">
      <alignment horizontal="center" vertical="center"/>
    </xf>
    <xf numFmtId="38" fontId="3" fillId="0" borderId="85" xfId="1" applyFont="1" applyFill="1" applyBorder="1" applyAlignment="1">
      <alignment horizontal="center" vertical="center"/>
    </xf>
    <xf numFmtId="38" fontId="3" fillId="0" borderId="86" xfId="1" applyFont="1" applyFill="1" applyBorder="1" applyAlignment="1">
      <alignment horizontal="center" vertical="center"/>
    </xf>
    <xf numFmtId="38" fontId="3" fillId="0" borderId="87" xfId="1" applyFont="1" applyFill="1" applyBorder="1" applyAlignment="1">
      <alignment horizontal="center" vertical="center"/>
    </xf>
    <xf numFmtId="38" fontId="3" fillId="0" borderId="88" xfId="1" applyFont="1" applyFill="1" applyBorder="1" applyAlignment="1">
      <alignment horizontal="center" vertical="center"/>
    </xf>
    <xf numFmtId="38" fontId="3" fillId="0" borderId="89" xfId="1" applyFont="1" applyFill="1" applyBorder="1" applyAlignment="1">
      <alignment horizontal="center" vertical="center"/>
    </xf>
    <xf numFmtId="38" fontId="3" fillId="0" borderId="90" xfId="1" applyFont="1" applyFill="1" applyBorder="1" applyAlignment="1">
      <alignment horizontal="center" vertical="center"/>
    </xf>
    <xf numFmtId="38" fontId="3" fillId="0" borderId="91" xfId="1" applyFont="1" applyFill="1" applyBorder="1" applyAlignment="1">
      <alignment horizontal="center" vertical="center"/>
    </xf>
    <xf numFmtId="38" fontId="3" fillId="0" borderId="92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23" fillId="0" borderId="37" xfId="1" applyFont="1" applyFill="1" applyBorder="1" applyAlignment="1">
      <alignment horizontal="center" vertical="center"/>
    </xf>
    <xf numFmtId="38" fontId="3" fillId="0" borderId="93" xfId="1" applyFont="1" applyFill="1" applyBorder="1" applyAlignment="1">
      <alignment horizontal="center" vertical="center"/>
    </xf>
    <xf numFmtId="38" fontId="3" fillId="0" borderId="94" xfId="1" applyFont="1" applyFill="1" applyBorder="1" applyAlignment="1">
      <alignment horizontal="center" vertical="center"/>
    </xf>
    <xf numFmtId="38" fontId="3" fillId="0" borderId="95" xfId="1" applyFont="1" applyFill="1" applyBorder="1" applyAlignment="1">
      <alignment horizontal="center" vertical="center"/>
    </xf>
    <xf numFmtId="38" fontId="3" fillId="0" borderId="96" xfId="1" applyFont="1" applyFill="1" applyBorder="1" applyAlignment="1">
      <alignment horizontal="center" vertical="center"/>
    </xf>
    <xf numFmtId="38" fontId="3" fillId="0" borderId="97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41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38" fontId="7" fillId="0" borderId="45" xfId="1" applyFont="1" applyFill="1" applyBorder="1" applyAlignment="1">
      <alignment horizontal="center" vertical="center"/>
    </xf>
    <xf numFmtId="38" fontId="7" fillId="0" borderId="78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38" fontId="3" fillId="0" borderId="99" xfId="1" applyFont="1" applyFill="1" applyBorder="1" applyAlignment="1">
      <alignment horizontal="center" vertical="center"/>
    </xf>
    <xf numFmtId="38" fontId="7" fillId="0" borderId="84" xfId="1" applyFont="1" applyFill="1" applyBorder="1" applyAlignment="1">
      <alignment horizontal="center" vertical="center"/>
    </xf>
    <xf numFmtId="38" fontId="7" fillId="0" borderId="89" xfId="1" applyFont="1" applyFill="1" applyBorder="1" applyAlignment="1">
      <alignment horizontal="center" vertical="center"/>
    </xf>
    <xf numFmtId="38" fontId="7" fillId="0" borderId="99" xfId="1" applyFont="1" applyFill="1" applyBorder="1" applyAlignment="1">
      <alignment horizontal="center" vertical="center"/>
    </xf>
    <xf numFmtId="38" fontId="7" fillId="0" borderId="87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38" fontId="23" fillId="0" borderId="78" xfId="1" applyFont="1" applyFill="1" applyBorder="1" applyAlignment="1">
      <alignment horizontal="center" vertical="center"/>
    </xf>
    <xf numFmtId="38" fontId="23" fillId="0" borderId="42" xfId="1" applyFont="1" applyFill="1" applyBorder="1" applyAlignment="1">
      <alignment horizontal="center" vertical="center"/>
    </xf>
    <xf numFmtId="38" fontId="23" fillId="0" borderId="100" xfId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38" fontId="23" fillId="0" borderId="37" xfId="1" applyFont="1" applyFill="1" applyBorder="1" applyAlignment="1">
      <alignment horizontal="center" vertical="center" wrapText="1"/>
    </xf>
    <xf numFmtId="38" fontId="23" fillId="0" borderId="4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vertical="center"/>
    </xf>
    <xf numFmtId="49" fontId="12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>
      <alignment horizontal="right" vertical="center"/>
    </xf>
    <xf numFmtId="49" fontId="10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horizontal="right" vertical="center"/>
    </xf>
    <xf numFmtId="49" fontId="23" fillId="0" borderId="35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23" fillId="0" borderId="0" xfId="1" applyNumberFormat="1" applyFont="1" applyFill="1" applyBorder="1" applyAlignment="1">
      <alignment horizontal="center" vertical="center"/>
    </xf>
    <xf numFmtId="49" fontId="23" fillId="0" borderId="36" xfId="1" applyNumberFormat="1" applyFont="1" applyFill="1" applyBorder="1" applyAlignment="1">
      <alignment horizontal="center" vertical="center"/>
    </xf>
    <xf numFmtId="49" fontId="23" fillId="0" borderId="38" xfId="1" applyNumberFormat="1" applyFont="1" applyFill="1" applyBorder="1" applyAlignment="1">
      <alignment horizontal="center" vertical="center"/>
    </xf>
    <xf numFmtId="49" fontId="4" fillId="0" borderId="38" xfId="1" applyNumberFormat="1" applyFont="1" applyFill="1" applyBorder="1" applyAlignment="1">
      <alignment vertical="center"/>
    </xf>
    <xf numFmtId="49" fontId="3" fillId="0" borderId="40" xfId="1" applyNumberFormat="1" applyFont="1" applyFill="1" applyBorder="1" applyAlignment="1">
      <alignment vertical="center" wrapText="1"/>
    </xf>
    <xf numFmtId="49" fontId="3" fillId="0" borderId="36" xfId="1" applyNumberFormat="1" applyFont="1" applyFill="1" applyBorder="1" applyAlignment="1">
      <alignment vertical="center"/>
    </xf>
    <xf numFmtId="49" fontId="23" fillId="0" borderId="0" xfId="1" applyNumberFormat="1" applyFont="1" applyFill="1" applyBorder="1" applyAlignment="1">
      <alignment horizontal="center" vertical="center" wrapText="1"/>
    </xf>
    <xf numFmtId="49" fontId="23" fillId="0" borderId="4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vertical="center"/>
    </xf>
    <xf numFmtId="49" fontId="23" fillId="0" borderId="39" xfId="1" applyNumberFormat="1" applyFont="1" applyFill="1" applyBorder="1" applyAlignment="1">
      <alignment horizontal="center" vertical="center"/>
    </xf>
    <xf numFmtId="49" fontId="23" fillId="0" borderId="4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right" wrapText="1"/>
    </xf>
    <xf numFmtId="49" fontId="3" fillId="0" borderId="0" xfId="1" applyNumberFormat="1" applyFont="1" applyFill="1" applyBorder="1" applyAlignment="1">
      <alignment horizontal="center" wrapText="1"/>
    </xf>
    <xf numFmtId="49" fontId="9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right" vertical="center"/>
    </xf>
    <xf numFmtId="49" fontId="12" fillId="0" borderId="35" xfId="1" applyNumberFormat="1" applyFont="1" applyFill="1" applyBorder="1" applyAlignment="1">
      <alignment horizontal="center" vertical="center"/>
    </xf>
    <xf numFmtId="49" fontId="12" fillId="0" borderId="36" xfId="1" applyNumberFormat="1" applyFont="1" applyFill="1" applyBorder="1" applyAlignment="1">
      <alignment horizontal="center" vertical="center"/>
    </xf>
    <xf numFmtId="49" fontId="12" fillId="0" borderId="40" xfId="1" applyNumberFormat="1" applyFont="1" applyFill="1" applyBorder="1" applyAlignment="1">
      <alignment horizontal="center" vertical="center"/>
    </xf>
    <xf numFmtId="49" fontId="12" fillId="0" borderId="47" xfId="1" applyNumberFormat="1" applyFont="1" applyFill="1" applyBorder="1" applyAlignment="1">
      <alignment horizontal="center" vertical="center"/>
    </xf>
    <xf numFmtId="49" fontId="12" fillId="0" borderId="44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vertical="top"/>
    </xf>
    <xf numFmtId="49" fontId="3" fillId="0" borderId="0" xfId="1" applyNumberFormat="1" applyFont="1" applyFill="1" applyAlignment="1">
      <alignment horizontal="right" vertical="top"/>
    </xf>
    <xf numFmtId="49" fontId="7" fillId="0" borderId="80" xfId="1" applyNumberFormat="1" applyFont="1" applyFill="1" applyBorder="1" applyAlignment="1">
      <alignment vertical="center"/>
    </xf>
    <xf numFmtId="49" fontId="7" fillId="0" borderId="41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wrapText="1"/>
    </xf>
    <xf numFmtId="49" fontId="23" fillId="0" borderId="43" xfId="1" applyNumberFormat="1" applyFont="1" applyFill="1" applyBorder="1" applyAlignment="1">
      <alignment horizontal="center" vertical="center"/>
    </xf>
    <xf numFmtId="49" fontId="23" fillId="0" borderId="14" xfId="1" applyNumberFormat="1" applyFont="1" applyFill="1" applyBorder="1" applyAlignment="1">
      <alignment horizontal="center" vertical="center"/>
    </xf>
    <xf numFmtId="49" fontId="23" fillId="0" borderId="42" xfId="1" applyNumberFormat="1" applyFont="1" applyFill="1" applyBorder="1" applyAlignment="1">
      <alignment horizontal="center" vertical="center"/>
    </xf>
    <xf numFmtId="49" fontId="23" fillId="0" borderId="17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Alignment="1">
      <alignment horizontal="left" vertical="top" wrapText="1"/>
    </xf>
    <xf numFmtId="49" fontId="7" fillId="0" borderId="0" xfId="1" applyNumberFormat="1" applyFont="1" applyFill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vertical="center"/>
    </xf>
    <xf numFmtId="49" fontId="4" fillId="0" borderId="27" xfId="1" applyNumberFormat="1" applyFont="1" applyFill="1" applyBorder="1" applyAlignment="1">
      <alignment horizontal="right" vertical="center"/>
    </xf>
    <xf numFmtId="49" fontId="23" fillId="0" borderId="25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 vertical="top" wrapText="1"/>
    </xf>
    <xf numFmtId="49" fontId="7" fillId="0" borderId="68" xfId="1" applyNumberFormat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49" fontId="7" fillId="0" borderId="36" xfId="1" applyNumberFormat="1" applyFont="1" applyFill="1" applyBorder="1" applyAlignment="1">
      <alignment vertical="center"/>
    </xf>
    <xf numFmtId="49" fontId="23" fillId="0" borderId="47" xfId="1" applyNumberFormat="1" applyFont="1" applyFill="1" applyBorder="1" applyAlignment="1">
      <alignment horizontal="center" vertical="center"/>
    </xf>
    <xf numFmtId="38" fontId="3" fillId="0" borderId="14" xfId="0" applyNumberFormat="1" applyFont="1" applyFill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center" vertical="center"/>
    </xf>
    <xf numFmtId="38" fontId="3" fillId="0" borderId="84" xfId="0" applyNumberFormat="1" applyFont="1" applyFill="1" applyBorder="1" applyAlignment="1">
      <alignment horizontal="center" vertical="center"/>
    </xf>
    <xf numFmtId="38" fontId="3" fillId="0" borderId="91" xfId="0" applyNumberFormat="1" applyFont="1" applyFill="1" applyBorder="1" applyAlignment="1">
      <alignment horizontal="center" vertical="center"/>
    </xf>
    <xf numFmtId="38" fontId="3" fillId="0" borderId="87" xfId="0" applyNumberFormat="1" applyFont="1" applyFill="1" applyBorder="1" applyAlignment="1">
      <alignment horizontal="center" vertical="center"/>
    </xf>
    <xf numFmtId="38" fontId="3" fillId="0" borderId="78" xfId="0" applyNumberFormat="1" applyFont="1" applyFill="1" applyBorder="1" applyAlignment="1">
      <alignment horizontal="center" vertical="center"/>
    </xf>
    <xf numFmtId="38" fontId="3" fillId="0" borderId="99" xfId="0" applyNumberFormat="1" applyFont="1" applyFill="1" applyBorder="1" applyAlignment="1">
      <alignment horizontal="center" vertical="center"/>
    </xf>
    <xf numFmtId="38" fontId="3" fillId="0" borderId="89" xfId="0" applyNumberFormat="1" applyFont="1" applyFill="1" applyBorder="1" applyAlignment="1">
      <alignment horizontal="center" vertical="center"/>
    </xf>
    <xf numFmtId="38" fontId="3" fillId="0" borderId="42" xfId="0" applyNumberFormat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horizontal="left" vertical="top"/>
    </xf>
    <xf numFmtId="38" fontId="12" fillId="0" borderId="40" xfId="1" applyFont="1" applyFill="1" applyBorder="1" applyAlignment="1">
      <alignment horizontal="center" vertical="center"/>
    </xf>
    <xf numFmtId="38" fontId="12" fillId="0" borderId="38" xfId="1" applyFont="1" applyFill="1" applyBorder="1" applyAlignment="1">
      <alignment horizontal="center" vertical="center"/>
    </xf>
    <xf numFmtId="38" fontId="12" fillId="0" borderId="39" xfId="1" applyFont="1" applyFill="1" applyBorder="1" applyAlignment="1">
      <alignment horizontal="center" vertical="center"/>
    </xf>
    <xf numFmtId="38" fontId="12" fillId="0" borderId="78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right" vertical="center"/>
    </xf>
    <xf numFmtId="38" fontId="12" fillId="0" borderId="42" xfId="1" applyFont="1" applyFill="1" applyBorder="1" applyAlignment="1">
      <alignment horizontal="center" vertical="center"/>
    </xf>
    <xf numFmtId="49" fontId="7" fillId="0" borderId="36" xfId="1" applyNumberFormat="1" applyFont="1" applyFill="1" applyBorder="1" applyAlignment="1">
      <alignment horizontal="center" vertical="center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38" xfId="1" applyNumberFormat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78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5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4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top" wrapText="1"/>
    </xf>
    <xf numFmtId="38" fontId="4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top"/>
    </xf>
    <xf numFmtId="38" fontId="3" fillId="0" borderId="43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/>
    </xf>
    <xf numFmtId="49" fontId="3" fillId="0" borderId="36" xfId="1" applyNumberFormat="1" applyFont="1" applyFill="1" applyBorder="1" applyAlignment="1">
      <alignment horizontal="center" vertical="center"/>
    </xf>
    <xf numFmtId="49" fontId="3" fillId="0" borderId="38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top" wrapText="1"/>
    </xf>
    <xf numFmtId="49" fontId="3" fillId="0" borderId="0" xfId="1" applyNumberFormat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>
      <alignment horizontal="center" vertical="center" wrapText="1"/>
    </xf>
    <xf numFmtId="49" fontId="3" fillId="0" borderId="27" xfId="1" applyNumberFormat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vertical="center"/>
    </xf>
    <xf numFmtId="38" fontId="3" fillId="0" borderId="28" xfId="1" applyFont="1" applyFill="1" applyBorder="1" applyAlignment="1">
      <alignment horizontal="center" vertical="center"/>
    </xf>
    <xf numFmtId="49" fontId="23" fillId="0" borderId="45" xfId="1" applyNumberFormat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right" vertical="center"/>
    </xf>
    <xf numFmtId="49" fontId="23" fillId="0" borderId="28" xfId="1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top" wrapText="1"/>
    </xf>
    <xf numFmtId="38" fontId="7" fillId="0" borderId="2" xfId="1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33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38" fontId="14" fillId="0" borderId="0" xfId="1" applyFont="1" applyFill="1" applyAlignment="1">
      <alignment vertical="center"/>
    </xf>
    <xf numFmtId="38" fontId="11" fillId="0" borderId="0" xfId="0" applyNumberFormat="1" applyFont="1" applyFill="1" applyAlignment="1">
      <alignment horizontal="right" vertical="center"/>
    </xf>
    <xf numFmtId="0" fontId="19" fillId="0" borderId="60" xfId="0" applyFont="1" applyFill="1" applyBorder="1" applyAlignment="1">
      <alignment vertical="center"/>
    </xf>
    <xf numFmtId="0" fontId="19" fillId="0" borderId="72" xfId="0" applyFont="1" applyFill="1" applyBorder="1" applyAlignment="1">
      <alignment vertical="center"/>
    </xf>
    <xf numFmtId="0" fontId="0" fillId="0" borderId="0" xfId="0" applyFill="1"/>
    <xf numFmtId="0" fontId="18" fillId="6" borderId="107" xfId="0" applyFont="1" applyFill="1" applyBorder="1" applyAlignment="1">
      <alignment vertical="center"/>
    </xf>
    <xf numFmtId="0" fontId="19" fillId="0" borderId="106" xfId="0" applyFont="1" applyBorder="1"/>
    <xf numFmtId="0" fontId="19" fillId="0" borderId="108" xfId="0" applyFont="1" applyBorder="1"/>
    <xf numFmtId="38" fontId="3" fillId="0" borderId="20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78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1" applyNumberFormat="1" applyFont="1" applyFill="1" applyBorder="1" applyAlignment="1">
      <alignment vertical="center" wrapText="1"/>
    </xf>
    <xf numFmtId="0" fontId="19" fillId="0" borderId="109" xfId="0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38" fontId="7" fillId="0" borderId="86" xfId="1" applyFont="1" applyFill="1" applyBorder="1" applyAlignment="1">
      <alignment horizontal="center" vertical="center"/>
    </xf>
    <xf numFmtId="38" fontId="7" fillId="0" borderId="101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23" fillId="0" borderId="28" xfId="1" applyFont="1" applyFill="1" applyBorder="1" applyAlignment="1">
      <alignment horizontal="center" vertical="center"/>
    </xf>
    <xf numFmtId="38" fontId="3" fillId="0" borderId="110" xfId="1" applyFont="1" applyFill="1" applyBorder="1" applyAlignment="1">
      <alignment horizontal="center" vertical="center"/>
    </xf>
    <xf numFmtId="49" fontId="23" fillId="0" borderId="37" xfId="1" applyNumberFormat="1" applyFont="1" applyFill="1" applyBorder="1" applyAlignment="1">
      <alignment horizontal="center" vertical="center"/>
    </xf>
    <xf numFmtId="38" fontId="3" fillId="0" borderId="49" xfId="1" applyFont="1" applyFill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4" fillId="0" borderId="101" xfId="1" applyFont="1" applyFill="1" applyBorder="1" applyAlignment="1">
      <alignment horizontal="right" vertical="center"/>
    </xf>
    <xf numFmtId="38" fontId="23" fillId="0" borderId="43" xfId="1" applyFont="1" applyFill="1" applyBorder="1" applyAlignment="1">
      <alignment horizontal="center" vertical="center"/>
    </xf>
    <xf numFmtId="38" fontId="3" fillId="0" borderId="68" xfId="1" applyFont="1" applyFill="1" applyBorder="1" applyAlignment="1">
      <alignment horizontal="center" vertical="center"/>
    </xf>
    <xf numFmtId="38" fontId="23" fillId="0" borderId="48" xfId="1" applyFont="1" applyFill="1" applyBorder="1" applyAlignment="1">
      <alignment horizontal="center" vertical="center"/>
    </xf>
    <xf numFmtId="38" fontId="23" fillId="0" borderId="45" xfId="1" applyFont="1" applyFill="1" applyBorder="1" applyAlignment="1">
      <alignment horizontal="center" vertical="center"/>
    </xf>
    <xf numFmtId="49" fontId="23" fillId="0" borderId="101" xfId="1" applyNumberFormat="1" applyFont="1" applyFill="1" applyBorder="1" applyAlignment="1">
      <alignment horizontal="center" vertical="center"/>
    </xf>
    <xf numFmtId="49" fontId="23" fillId="0" borderId="78" xfId="1" applyNumberFormat="1" applyFont="1" applyFill="1" applyBorder="1" applyAlignment="1">
      <alignment horizontal="center" vertical="center"/>
    </xf>
    <xf numFmtId="38" fontId="23" fillId="0" borderId="25" xfId="1" applyFont="1" applyFill="1" applyBorder="1" applyAlignment="1">
      <alignment horizontal="center" vertical="center" wrapText="1"/>
    </xf>
    <xf numFmtId="38" fontId="23" fillId="0" borderId="49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23" fillId="0" borderId="35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top" wrapText="1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5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top" wrapText="1"/>
    </xf>
    <xf numFmtId="38" fontId="3" fillId="0" borderId="0" xfId="1" applyFont="1" applyFill="1" applyBorder="1" applyAlignment="1">
      <alignment horizontal="center" wrapText="1"/>
    </xf>
    <xf numFmtId="38" fontId="3" fillId="0" borderId="3" xfId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top" wrapText="1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36" xfId="1" applyNumberFormat="1" applyFont="1" applyFill="1" applyBorder="1" applyAlignment="1">
      <alignment horizontal="center" vertical="center"/>
    </xf>
    <xf numFmtId="49" fontId="3" fillId="0" borderId="38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42" xfId="1" applyFont="1" applyFill="1" applyBorder="1" applyAlignment="1">
      <alignment horizontal="center" vertical="center"/>
    </xf>
    <xf numFmtId="38" fontId="3" fillId="0" borderId="43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38" fontId="3" fillId="0" borderId="27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3" fillId="0" borderId="78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top"/>
    </xf>
    <xf numFmtId="38" fontId="3" fillId="0" borderId="0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>
      <alignment horizontal="center" vertical="center" wrapText="1"/>
    </xf>
    <xf numFmtId="38" fontId="23" fillId="10" borderId="37" xfId="1" applyFont="1" applyFill="1" applyBorder="1" applyAlignment="1">
      <alignment horizontal="center" vertical="center" wrapText="1"/>
    </xf>
    <xf numFmtId="38" fontId="23" fillId="10" borderId="36" xfId="1" applyFont="1" applyFill="1" applyBorder="1" applyAlignment="1">
      <alignment horizontal="center" vertical="center" wrapText="1"/>
    </xf>
    <xf numFmtId="38" fontId="23" fillId="10" borderId="75" xfId="1" applyFont="1" applyFill="1" applyBorder="1" applyAlignment="1">
      <alignment horizontal="center" vertical="center"/>
    </xf>
    <xf numFmtId="38" fontId="23" fillId="10" borderId="40" xfId="1" applyFont="1" applyFill="1" applyBorder="1" applyAlignment="1">
      <alignment horizontal="center" vertical="center" wrapText="1"/>
    </xf>
    <xf numFmtId="38" fontId="28" fillId="0" borderId="1" xfId="1" applyFont="1" applyFill="1" applyBorder="1" applyAlignment="1">
      <alignment horizontal="right" vertical="center"/>
    </xf>
    <xf numFmtId="38" fontId="28" fillId="0" borderId="24" xfId="1" applyFont="1" applyFill="1" applyBorder="1" applyAlignment="1">
      <alignment horizontal="right" vertical="center"/>
    </xf>
    <xf numFmtId="38" fontId="28" fillId="0" borderId="21" xfId="1" applyFont="1" applyFill="1" applyBorder="1" applyAlignment="1">
      <alignment horizontal="right" vertical="center"/>
    </xf>
    <xf numFmtId="38" fontId="28" fillId="0" borderId="19" xfId="1" applyFont="1" applyFill="1" applyBorder="1" applyAlignment="1">
      <alignment horizontal="right" vertical="center"/>
    </xf>
    <xf numFmtId="38" fontId="28" fillId="0" borderId="2" xfId="1" applyFont="1" applyFill="1" applyBorder="1" applyAlignment="1">
      <alignment horizontal="right" vertical="center"/>
    </xf>
    <xf numFmtId="0" fontId="0" fillId="0" borderId="0" xfId="0" applyFill="1" applyAlignment="1"/>
    <xf numFmtId="38" fontId="10" fillId="0" borderId="1" xfId="1" applyFont="1" applyFill="1" applyBorder="1" applyAlignment="1">
      <alignment horizontal="left" vertical="center"/>
    </xf>
    <xf numFmtId="38" fontId="10" fillId="0" borderId="24" xfId="1" applyFont="1" applyFill="1" applyBorder="1" applyAlignment="1">
      <alignment horizontal="left" vertical="center"/>
    </xf>
    <xf numFmtId="38" fontId="10" fillId="0" borderId="21" xfId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top"/>
    </xf>
    <xf numFmtId="0" fontId="19" fillId="7" borderId="27" xfId="0" applyFont="1" applyFill="1" applyBorder="1" applyAlignment="1">
      <alignment horizontal="center" vertical="top"/>
    </xf>
    <xf numFmtId="0" fontId="19" fillId="7" borderId="3" xfId="0" applyFont="1" applyFill="1" applyBorder="1" applyAlignment="1">
      <alignment horizontal="center" vertical="top"/>
    </xf>
    <xf numFmtId="38" fontId="3" fillId="0" borderId="2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40" xfId="1" applyFont="1" applyFill="1" applyBorder="1" applyAlignment="1">
      <alignment horizontal="center" vertical="center"/>
    </xf>
    <xf numFmtId="38" fontId="3" fillId="0" borderId="102" xfId="1" applyFont="1" applyFill="1" applyBorder="1" applyAlignment="1">
      <alignment horizontal="center" vertical="center"/>
    </xf>
    <xf numFmtId="38" fontId="3" fillId="0" borderId="103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left" vertical="top" wrapText="1"/>
    </xf>
    <xf numFmtId="38" fontId="3" fillId="0" borderId="0" xfId="1" applyFont="1" applyFill="1" applyBorder="1" applyAlignment="1">
      <alignment horizontal="left" vertical="top" wrapText="1"/>
    </xf>
    <xf numFmtId="38" fontId="3" fillId="0" borderId="3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5" xfId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8" fontId="14" fillId="0" borderId="65" xfId="1" applyFont="1" applyFill="1" applyBorder="1" applyAlignment="1">
      <alignment horizontal="center" vertical="center"/>
    </xf>
    <xf numFmtId="38" fontId="14" fillId="0" borderId="66" xfId="1" applyFont="1" applyFill="1" applyBorder="1" applyAlignment="1">
      <alignment horizontal="center" vertical="center"/>
    </xf>
    <xf numFmtId="38" fontId="14" fillId="0" borderId="67" xfId="1" applyFont="1" applyFill="1" applyBorder="1" applyAlignment="1">
      <alignment horizontal="center" vertical="center"/>
    </xf>
    <xf numFmtId="38" fontId="9" fillId="0" borderId="62" xfId="1" applyFont="1" applyFill="1" applyBorder="1" applyAlignment="1">
      <alignment horizontal="center" vertical="center" textRotation="255" wrapText="1"/>
    </xf>
    <xf numFmtId="38" fontId="9" fillId="0" borderId="9" xfId="1" applyFont="1" applyFill="1" applyBorder="1" applyAlignment="1">
      <alignment horizontal="center" vertical="center" textRotation="255" wrapText="1"/>
    </xf>
    <xf numFmtId="38" fontId="3" fillId="0" borderId="63" xfId="1" applyFont="1" applyFill="1" applyBorder="1" applyAlignment="1">
      <alignment horizontal="center" vertical="center" wrapText="1"/>
    </xf>
    <xf numFmtId="38" fontId="3" fillId="0" borderId="69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46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9" fillId="0" borderId="44" xfId="1" applyFont="1" applyFill="1" applyBorder="1" applyAlignment="1">
      <alignment horizontal="center" vertical="center" wrapText="1"/>
    </xf>
    <xf numFmtId="38" fontId="3" fillId="0" borderId="30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46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wrapText="1"/>
    </xf>
    <xf numFmtId="38" fontId="9" fillId="0" borderId="27" xfId="1" applyFont="1" applyFill="1" applyBorder="1" applyAlignment="1">
      <alignment horizontal="center" vertical="center" wrapText="1"/>
    </xf>
    <xf numFmtId="38" fontId="9" fillId="0" borderId="49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44" xfId="1" applyFont="1" applyFill="1" applyBorder="1" applyAlignment="1">
      <alignment horizontal="center" vertical="center"/>
    </xf>
    <xf numFmtId="38" fontId="4" fillId="0" borderId="63" xfId="1" applyFont="1" applyFill="1" applyBorder="1" applyAlignment="1">
      <alignment horizontal="center" vertical="center"/>
    </xf>
    <xf numFmtId="38" fontId="4" fillId="0" borderId="69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46" xfId="1" applyNumberFormat="1" applyFont="1" applyFill="1" applyBorder="1" applyAlignment="1">
      <alignment horizontal="center" vertical="center" wrapText="1"/>
    </xf>
    <xf numFmtId="49" fontId="3" fillId="0" borderId="34" xfId="1" applyNumberFormat="1" applyFont="1" applyFill="1" applyBorder="1" applyAlignment="1">
      <alignment horizontal="center" vertical="center" wrapText="1"/>
    </xf>
    <xf numFmtId="49" fontId="3" fillId="0" borderId="47" xfId="1" applyNumberFormat="1" applyFont="1" applyFill="1" applyBorder="1" applyAlignment="1">
      <alignment horizontal="center" vertical="center" wrapText="1"/>
    </xf>
    <xf numFmtId="49" fontId="4" fillId="0" borderId="63" xfId="1" applyNumberFormat="1" applyFont="1" applyFill="1" applyBorder="1" applyAlignment="1">
      <alignment horizontal="center" vertical="center"/>
    </xf>
    <xf numFmtId="49" fontId="4" fillId="0" borderId="64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39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36" xfId="1" applyNumberFormat="1" applyFont="1" applyFill="1" applyBorder="1" applyAlignment="1">
      <alignment horizontal="center" vertical="center"/>
    </xf>
    <xf numFmtId="49" fontId="3" fillId="0" borderId="21" xfId="1" applyNumberFormat="1" applyFont="1" applyFill="1" applyBorder="1" applyAlignment="1">
      <alignment horizontal="center" vertical="center"/>
    </xf>
    <xf numFmtId="49" fontId="3" fillId="0" borderId="38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37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0" xfId="1" applyNumberFormat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>
      <alignment horizontal="center" vertical="center"/>
    </xf>
    <xf numFmtId="49" fontId="3" fillId="0" borderId="49" xfId="1" applyNumberFormat="1" applyFont="1" applyFill="1" applyBorder="1" applyAlignment="1">
      <alignment horizontal="center" vertical="center"/>
    </xf>
    <xf numFmtId="49" fontId="3" fillId="0" borderId="34" xfId="1" applyNumberFormat="1" applyFont="1" applyFill="1" applyBorder="1" applyAlignment="1">
      <alignment horizontal="center" vertical="center"/>
    </xf>
    <xf numFmtId="49" fontId="3" fillId="0" borderId="47" xfId="1" applyNumberFormat="1" applyFont="1" applyFill="1" applyBorder="1" applyAlignment="1">
      <alignment horizontal="center" vertical="center"/>
    </xf>
    <xf numFmtId="49" fontId="3" fillId="0" borderId="22" xfId="1" applyNumberFormat="1" applyFont="1" applyFill="1" applyBorder="1" applyAlignment="1">
      <alignment horizontal="center" vertical="center"/>
    </xf>
    <xf numFmtId="49" fontId="3" fillId="0" borderId="26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4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49" fontId="3" fillId="0" borderId="25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left" vertical="top" wrapText="1"/>
    </xf>
    <xf numFmtId="49" fontId="3" fillId="0" borderId="0" xfId="1" applyNumberFormat="1" applyFont="1" applyFill="1" applyBorder="1" applyAlignment="1">
      <alignment horizontal="left" vertical="top" wrapText="1"/>
    </xf>
    <xf numFmtId="49" fontId="3" fillId="0" borderId="23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38" fontId="3" fillId="0" borderId="62" xfId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28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29" xfId="1" applyNumberFormat="1" applyFont="1" applyFill="1" applyBorder="1" applyAlignment="1">
      <alignment horizontal="center" vertical="center"/>
    </xf>
    <xf numFmtId="49" fontId="9" fillId="0" borderId="62" xfId="1" applyNumberFormat="1" applyFont="1" applyFill="1" applyBorder="1" applyAlignment="1">
      <alignment horizontal="center" vertical="center" textRotation="255" wrapText="1"/>
    </xf>
    <xf numFmtId="49" fontId="9" fillId="0" borderId="10" xfId="1" applyNumberFormat="1" applyFont="1" applyFill="1" applyBorder="1" applyAlignment="1">
      <alignment horizontal="center" vertical="center" textRotation="255" wrapText="1"/>
    </xf>
    <xf numFmtId="49" fontId="3" fillId="0" borderId="10" xfId="1" applyNumberFormat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 textRotation="255" wrapText="1"/>
    </xf>
    <xf numFmtId="38" fontId="9" fillId="0" borderId="62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46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44" xfId="1" applyFont="1" applyFill="1" applyBorder="1" applyAlignment="1">
      <alignment horizontal="center" vertical="center"/>
    </xf>
    <xf numFmtId="49" fontId="3" fillId="0" borderId="63" xfId="1" applyNumberFormat="1" applyFont="1" applyFill="1" applyBorder="1" applyAlignment="1">
      <alignment horizontal="center" vertical="center" wrapText="1"/>
    </xf>
    <xf numFmtId="49" fontId="3" fillId="0" borderId="64" xfId="1" applyNumberFormat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top" wrapText="1"/>
    </xf>
    <xf numFmtId="38" fontId="3" fillId="0" borderId="28" xfId="1" applyFont="1" applyFill="1" applyBorder="1" applyAlignment="1">
      <alignment horizontal="center" vertical="center" wrapText="1"/>
    </xf>
    <xf numFmtId="38" fontId="3" fillId="0" borderId="80" xfId="1" applyFont="1" applyFill="1" applyBorder="1" applyAlignment="1">
      <alignment horizontal="center" vertical="center" wrapText="1"/>
    </xf>
    <xf numFmtId="38" fontId="3" fillId="0" borderId="47" xfId="1" applyFont="1" applyFill="1" applyBorder="1" applyAlignment="1">
      <alignment horizontal="center" vertical="center" wrapText="1"/>
    </xf>
    <xf numFmtId="38" fontId="3" fillId="0" borderId="42" xfId="1" applyFont="1" applyFill="1" applyBorder="1" applyAlignment="1">
      <alignment horizontal="center" vertical="center"/>
    </xf>
    <xf numFmtId="38" fontId="12" fillId="0" borderId="8" xfId="0" applyNumberFormat="1" applyFont="1" applyFill="1" applyBorder="1" applyAlignment="1">
      <alignment horizontal="center" vertical="center" wrapText="1"/>
    </xf>
    <xf numFmtId="38" fontId="12" fillId="0" borderId="46" xfId="0" applyNumberFormat="1" applyFont="1" applyFill="1" applyBorder="1" applyAlignment="1">
      <alignment horizontal="center" vertical="center"/>
    </xf>
    <xf numFmtId="38" fontId="12" fillId="0" borderId="34" xfId="0" applyNumberFormat="1" applyFont="1" applyFill="1" applyBorder="1" applyAlignment="1">
      <alignment horizontal="center" vertical="center"/>
    </xf>
    <xf numFmtId="38" fontId="12" fillId="0" borderId="47" xfId="0" applyNumberFormat="1" applyFont="1" applyFill="1" applyBorder="1" applyAlignment="1">
      <alignment horizontal="center" vertical="center"/>
    </xf>
    <xf numFmtId="38" fontId="12" fillId="0" borderId="81" xfId="0" applyNumberFormat="1" applyFont="1" applyFill="1" applyBorder="1" applyAlignment="1">
      <alignment horizontal="center" vertical="center" wrapText="1"/>
    </xf>
    <xf numFmtId="38" fontId="12" fillId="0" borderId="98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80" xfId="0" applyNumberFormat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center" vertical="center" wrapText="1"/>
    </xf>
    <xf numFmtId="49" fontId="3" fillId="0" borderId="80" xfId="1" applyNumberFormat="1" applyFont="1" applyFill="1" applyBorder="1" applyAlignment="1">
      <alignment horizontal="center" vertical="center" wrapText="1"/>
    </xf>
    <xf numFmtId="38" fontId="3" fillId="0" borderId="34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center" vertical="center"/>
    </xf>
    <xf numFmtId="38" fontId="9" fillId="0" borderId="49" xfId="1" applyFont="1" applyFill="1" applyBorder="1" applyAlignment="1">
      <alignment horizontal="center" vertical="center"/>
    </xf>
    <xf numFmtId="38" fontId="3" fillId="0" borderId="43" xfId="1" applyFont="1" applyFill="1" applyBorder="1" applyAlignment="1">
      <alignment horizontal="center" vertical="center"/>
    </xf>
    <xf numFmtId="38" fontId="12" fillId="0" borderId="0" xfId="0" applyNumberFormat="1" applyFont="1" applyFill="1" applyBorder="1" applyAlignment="1">
      <alignment horizontal="center" vertical="center" wrapText="1"/>
    </xf>
    <xf numFmtId="38" fontId="12" fillId="0" borderId="80" xfId="0" applyNumberFormat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39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 wrapText="1"/>
    </xf>
    <xf numFmtId="38" fontId="3" fillId="0" borderId="49" xfId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 wrapText="1"/>
    </xf>
    <xf numFmtId="49" fontId="3" fillId="0" borderId="32" xfId="1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49" fontId="9" fillId="0" borderId="46" xfId="1" applyNumberFormat="1" applyFont="1" applyFill="1" applyBorder="1" applyAlignment="1">
      <alignment horizontal="center" vertical="center" wrapText="1"/>
    </xf>
    <xf numFmtId="49" fontId="9" fillId="0" borderId="27" xfId="1" applyNumberFormat="1" applyFont="1" applyFill="1" applyBorder="1" applyAlignment="1">
      <alignment horizontal="center" vertical="center" wrapText="1"/>
    </xf>
    <xf numFmtId="49" fontId="9" fillId="0" borderId="49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44" xfId="1" applyNumberFormat="1" applyFont="1" applyFill="1" applyBorder="1" applyAlignment="1">
      <alignment horizontal="center" vertical="center" wrapText="1"/>
    </xf>
    <xf numFmtId="38" fontId="3" fillId="0" borderId="27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12" fillId="0" borderId="46" xfId="0" applyNumberFormat="1" applyFont="1" applyFill="1" applyBorder="1" applyAlignment="1">
      <alignment horizontal="center" vertical="center" wrapText="1"/>
    </xf>
    <xf numFmtId="38" fontId="12" fillId="0" borderId="27" xfId="0" applyNumberFormat="1" applyFont="1" applyFill="1" applyBorder="1" applyAlignment="1">
      <alignment horizontal="center" vertical="center" wrapText="1"/>
    </xf>
    <xf numFmtId="38" fontId="12" fillId="0" borderId="49" xfId="0" applyNumberFormat="1" applyFont="1" applyFill="1" applyBorder="1" applyAlignment="1">
      <alignment horizontal="center" vertical="center" wrapText="1"/>
    </xf>
    <xf numFmtId="38" fontId="12" fillId="0" borderId="3" xfId="0" applyNumberFormat="1" applyFont="1" applyFill="1" applyBorder="1" applyAlignment="1">
      <alignment horizontal="center" vertical="center" wrapText="1"/>
    </xf>
    <xf numFmtId="38" fontId="12" fillId="0" borderId="44" xfId="0" applyNumberFormat="1" applyFont="1" applyFill="1" applyBorder="1" applyAlignment="1">
      <alignment horizontal="center" vertical="center" wrapText="1"/>
    </xf>
    <xf numFmtId="38" fontId="9" fillId="0" borderId="28" xfId="1" applyFont="1" applyFill="1" applyBorder="1" applyAlignment="1">
      <alignment horizontal="center" vertical="center" wrapText="1"/>
    </xf>
    <xf numFmtId="38" fontId="9" fillId="0" borderId="29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37" xfId="1" applyFont="1" applyFill="1" applyBorder="1" applyAlignment="1">
      <alignment horizontal="center" vertical="center" wrapText="1"/>
    </xf>
    <xf numFmtId="38" fontId="3" fillId="0" borderId="102" xfId="1" applyFont="1" applyFill="1" applyBorder="1" applyAlignment="1">
      <alignment horizontal="center" vertical="center" wrapText="1"/>
    </xf>
    <xf numFmtId="38" fontId="3" fillId="0" borderId="10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44" xfId="1" applyFont="1" applyFill="1" applyBorder="1" applyAlignment="1">
      <alignment horizontal="center" vertical="center" wrapText="1"/>
    </xf>
    <xf numFmtId="38" fontId="3" fillId="0" borderId="28" xfId="1" applyFont="1" applyFill="1" applyBorder="1" applyAlignment="1">
      <alignment horizontal="center" vertical="center"/>
    </xf>
    <xf numFmtId="38" fontId="3" fillId="0" borderId="62" xfId="0" applyNumberFormat="1" applyFont="1" applyFill="1" applyBorder="1" applyAlignment="1">
      <alignment horizontal="center" vertical="center"/>
    </xf>
    <xf numFmtId="38" fontId="3" fillId="0" borderId="9" xfId="0" applyNumberFormat="1" applyFont="1" applyFill="1" applyBorder="1" applyAlignment="1">
      <alignment horizontal="center" vertical="center"/>
    </xf>
    <xf numFmtId="38" fontId="3" fillId="0" borderId="12" xfId="0" applyNumberFormat="1" applyFont="1" applyFill="1" applyBorder="1" applyAlignment="1">
      <alignment horizontal="center" vertical="center"/>
    </xf>
    <xf numFmtId="38" fontId="3" fillId="0" borderId="1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78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  <xf numFmtId="49" fontId="3" fillId="0" borderId="62" xfId="1" applyNumberFormat="1" applyFont="1" applyFill="1" applyBorder="1" applyAlignment="1">
      <alignment horizontal="center" vertical="center"/>
    </xf>
    <xf numFmtId="38" fontId="12" fillId="0" borderId="7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6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35" xfId="1" applyFont="1" applyFill="1" applyBorder="1" applyAlignment="1">
      <alignment horizontal="center" vertical="center" wrapText="1"/>
    </xf>
    <xf numFmtId="38" fontId="3" fillId="0" borderId="49" xfId="1" applyFont="1" applyFill="1" applyBorder="1" applyAlignment="1">
      <alignment horizontal="center" vertical="center" wrapText="1"/>
    </xf>
    <xf numFmtId="38" fontId="3" fillId="0" borderId="43" xfId="1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center" vertical="center" wrapText="1"/>
    </xf>
    <xf numFmtId="38" fontId="3" fillId="0" borderId="78" xfId="1" applyFont="1" applyFill="1" applyBorder="1" applyAlignment="1">
      <alignment horizontal="center" vertical="center" wrapText="1"/>
    </xf>
    <xf numFmtId="38" fontId="3" fillId="0" borderId="40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36" xfId="1" applyFont="1" applyFill="1" applyBorder="1" applyAlignment="1">
      <alignment horizontal="center" vertical="center" wrapText="1"/>
    </xf>
    <xf numFmtId="38" fontId="3" fillId="0" borderId="42" xfId="1" applyFont="1" applyFill="1" applyBorder="1" applyAlignment="1">
      <alignment horizontal="center" vertical="center" wrapText="1"/>
    </xf>
    <xf numFmtId="38" fontId="3" fillId="0" borderId="38" xfId="1" applyFont="1" applyFill="1" applyBorder="1" applyAlignment="1">
      <alignment horizontal="center" vertical="center" wrapText="1"/>
    </xf>
    <xf numFmtId="38" fontId="9" fillId="0" borderId="62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center" wrapText="1"/>
    </xf>
    <xf numFmtId="38" fontId="3" fillId="0" borderId="22" xfId="1" applyNumberFormat="1" applyFont="1" applyFill="1" applyBorder="1" applyAlignment="1">
      <alignment horizontal="center" vertical="center"/>
    </xf>
    <xf numFmtId="38" fontId="3" fillId="0" borderId="26" xfId="1" applyNumberFormat="1" applyFont="1" applyFill="1" applyBorder="1" applyAlignment="1">
      <alignment horizontal="center" vertical="center"/>
    </xf>
    <xf numFmtId="38" fontId="4" fillId="0" borderId="22" xfId="1" applyNumberFormat="1" applyFont="1" applyFill="1" applyBorder="1" applyAlignment="1">
      <alignment horizontal="center" vertical="center"/>
    </xf>
    <xf numFmtId="38" fontId="4" fillId="0" borderId="26" xfId="1" applyNumberFormat="1" applyFont="1" applyFill="1" applyBorder="1" applyAlignment="1">
      <alignment horizontal="center" vertical="center"/>
    </xf>
    <xf numFmtId="38" fontId="3" fillId="0" borderId="30" xfId="1" applyNumberFormat="1" applyFont="1" applyFill="1" applyBorder="1" applyAlignment="1">
      <alignment horizontal="center" vertical="center"/>
    </xf>
    <xf numFmtId="38" fontId="3" fillId="0" borderId="32" xfId="1" applyNumberFormat="1" applyFont="1" applyFill="1" applyBorder="1" applyAlignment="1">
      <alignment horizontal="center" vertical="center"/>
    </xf>
    <xf numFmtId="38" fontId="4" fillId="0" borderId="30" xfId="1" applyNumberFormat="1" applyFont="1" applyFill="1" applyBorder="1" applyAlignment="1">
      <alignment horizontal="center" vertical="center"/>
    </xf>
    <xf numFmtId="38" fontId="4" fillId="0" borderId="32" xfId="1" applyNumberFormat="1" applyFont="1" applyFill="1" applyBorder="1" applyAlignment="1">
      <alignment horizontal="center" vertical="center"/>
    </xf>
    <xf numFmtId="38" fontId="3" fillId="0" borderId="24" xfId="1" applyNumberFormat="1" applyFont="1" applyFill="1" applyBorder="1" applyAlignment="1">
      <alignment horizontal="center" vertical="center"/>
    </xf>
    <xf numFmtId="38" fontId="3" fillId="0" borderId="25" xfId="1" applyNumberFormat="1" applyFont="1" applyFill="1" applyBorder="1" applyAlignment="1">
      <alignment horizontal="center" vertical="center"/>
    </xf>
    <xf numFmtId="38" fontId="4" fillId="0" borderId="24" xfId="1" applyNumberFormat="1" applyFont="1" applyFill="1" applyBorder="1" applyAlignment="1">
      <alignment horizontal="center" vertical="center"/>
    </xf>
    <xf numFmtId="38" fontId="4" fillId="0" borderId="25" xfId="1" applyNumberFormat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left" vertical="top"/>
    </xf>
    <xf numFmtId="38" fontId="3" fillId="0" borderId="0" xfId="1" applyFont="1" applyFill="1" applyBorder="1" applyAlignment="1">
      <alignment horizontal="left" vertical="top"/>
    </xf>
    <xf numFmtId="38" fontId="3" fillId="0" borderId="30" xfId="1" applyFont="1" applyFill="1" applyBorder="1" applyAlignment="1">
      <alignment horizontal="center" vertical="center" wrapText="1"/>
    </xf>
    <xf numFmtId="38" fontId="3" fillId="0" borderId="32" xfId="1" applyFont="1" applyFill="1" applyBorder="1" applyAlignment="1">
      <alignment horizontal="center" vertical="center" wrapText="1"/>
    </xf>
    <xf numFmtId="38" fontId="3" fillId="0" borderId="22" xfId="1" applyFont="1" applyFill="1" applyBorder="1" applyAlignment="1">
      <alignment horizontal="center" vertical="center" wrapText="1"/>
    </xf>
    <xf numFmtId="38" fontId="3" fillId="0" borderId="26" xfId="1" applyFont="1" applyFill="1" applyBorder="1" applyAlignment="1">
      <alignment horizontal="center" vertical="center" wrapText="1"/>
    </xf>
    <xf numFmtId="38" fontId="3" fillId="0" borderId="0" xfId="0" applyNumberFormat="1" applyFont="1" applyFill="1" applyAlignment="1">
      <alignment horizontal="left" vertical="top" wrapText="1"/>
    </xf>
    <xf numFmtId="38" fontId="3" fillId="0" borderId="0" xfId="1" applyNumberFormat="1" applyFont="1" applyFill="1" applyBorder="1" applyAlignment="1">
      <alignment horizontal="center" vertical="center"/>
    </xf>
    <xf numFmtId="49" fontId="12" fillId="0" borderId="104" xfId="0" applyNumberFormat="1" applyFont="1" applyFill="1" applyBorder="1" applyAlignment="1">
      <alignment horizontal="center" vertical="center" wrapText="1"/>
    </xf>
    <xf numFmtId="49" fontId="12" fillId="0" borderId="105" xfId="0" applyNumberFormat="1" applyFont="1" applyFill="1" applyBorder="1" applyAlignment="1">
      <alignment horizontal="center" vertical="center"/>
    </xf>
    <xf numFmtId="38" fontId="3" fillId="0" borderId="101" xfId="1" applyFont="1" applyFill="1" applyBorder="1" applyAlignment="1">
      <alignment horizontal="center" vertical="center"/>
    </xf>
    <xf numFmtId="38" fontId="3" fillId="0" borderId="48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center" vertical="center" wrapText="1"/>
    </xf>
    <xf numFmtId="38" fontId="3" fillId="6" borderId="44" xfId="1" applyFont="1" applyFill="1" applyBorder="1" applyAlignment="1">
      <alignment horizontal="center" vertical="center" wrapText="1"/>
    </xf>
    <xf numFmtId="38" fontId="3" fillId="6" borderId="22" xfId="1" applyFont="1" applyFill="1" applyBorder="1" applyAlignment="1">
      <alignment horizontal="center" vertical="center" wrapText="1"/>
    </xf>
    <xf numFmtId="38" fontId="3" fillId="6" borderId="26" xfId="1" applyFont="1" applyFill="1" applyBorder="1" applyAlignment="1">
      <alignment horizontal="center" vertical="center" wrapText="1"/>
    </xf>
    <xf numFmtId="38" fontId="3" fillId="6" borderId="30" xfId="1" applyFont="1" applyFill="1" applyBorder="1" applyAlignment="1">
      <alignment horizontal="center" vertical="center" wrapText="1"/>
    </xf>
    <xf numFmtId="38" fontId="3" fillId="6" borderId="32" xfId="1" applyFont="1" applyFill="1" applyBorder="1" applyAlignment="1">
      <alignment horizontal="center" vertical="center" wrapText="1"/>
    </xf>
    <xf numFmtId="38" fontId="4" fillId="6" borderId="63" xfId="1" applyFont="1" applyFill="1" applyBorder="1" applyAlignment="1">
      <alignment horizontal="center" vertical="center"/>
    </xf>
    <xf numFmtId="38" fontId="4" fillId="6" borderId="64" xfId="1" applyFont="1" applyFill="1" applyBorder="1" applyAlignment="1">
      <alignment horizontal="center" vertical="center"/>
    </xf>
    <xf numFmtId="38" fontId="3" fillId="6" borderId="63" xfId="1" applyFont="1" applyFill="1" applyBorder="1" applyAlignment="1">
      <alignment horizontal="center" vertical="center" wrapText="1"/>
    </xf>
    <xf numFmtId="38" fontId="3" fillId="6" borderId="64" xfId="1" applyFont="1" applyFill="1" applyBorder="1" applyAlignment="1">
      <alignment horizontal="center" vertical="center" wrapText="1"/>
    </xf>
    <xf numFmtId="38" fontId="3" fillId="6" borderId="22" xfId="1" applyFont="1" applyFill="1" applyBorder="1" applyAlignment="1">
      <alignment horizontal="center" vertical="center"/>
    </xf>
    <xf numFmtId="38" fontId="3" fillId="6" borderId="26" xfId="1" applyFont="1" applyFill="1" applyBorder="1" applyAlignment="1">
      <alignment horizontal="center" vertical="center"/>
    </xf>
    <xf numFmtId="38" fontId="3" fillId="9" borderId="22" xfId="1" applyFont="1" applyFill="1" applyBorder="1" applyAlignment="1">
      <alignment horizontal="center" vertical="center"/>
    </xf>
    <xf numFmtId="38" fontId="3" fillId="9" borderId="26" xfId="1" applyFont="1" applyFill="1" applyBorder="1" applyAlignment="1">
      <alignment horizontal="center" vertical="center"/>
    </xf>
  </cellXfs>
  <cellStyles count="5">
    <cellStyle name="桁区切り" xfId="1" builtinId="6"/>
    <cellStyle name="桁区切り 4" xfId="2" xr:uid="{00000000-0005-0000-0000-000001000000}"/>
    <cellStyle name="標準" xfId="0" builtinId="0"/>
    <cellStyle name="標準 2 2" xfId="4" xr:uid="{00000000-0005-0000-0000-000003000000}"/>
    <cellStyle name="標準 4" xfId="3" xr:uid="{00000000-0005-0000-0000-000004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1"/>
  <sheetViews>
    <sheetView showGridLines="0" zoomScaleNormal="100" workbookViewId="0">
      <selection activeCell="H14" sqref="H14"/>
    </sheetView>
  </sheetViews>
  <sheetFormatPr defaultColWidth="10.75" defaultRowHeight="13.5"/>
  <cols>
    <col min="1" max="1" width="1.75" style="8" customWidth="1"/>
    <col min="2" max="2" width="39.875" style="8" customWidth="1"/>
    <col min="3" max="3" width="6" style="8" customWidth="1"/>
    <col min="4" max="4" width="3" style="8" customWidth="1"/>
    <col min="5" max="5" width="6" style="8" customWidth="1"/>
    <col min="6" max="6" width="3" style="8" customWidth="1"/>
    <col min="7" max="7" width="51" style="8" customWidth="1"/>
    <col min="8" max="16384" width="10.75" style="8"/>
  </cols>
  <sheetData>
    <row r="2" spans="2:12">
      <c r="B2" s="8" t="s">
        <v>65</v>
      </c>
    </row>
    <row r="4" spans="2:12">
      <c r="B4" s="8" t="s">
        <v>52</v>
      </c>
      <c r="G4" s="9" t="s">
        <v>872</v>
      </c>
    </row>
    <row r="5" spans="2:12">
      <c r="B5" s="8" t="s">
        <v>66</v>
      </c>
      <c r="G5" s="9" t="s">
        <v>809</v>
      </c>
    </row>
    <row r="6" spans="2:12" ht="14.25" thickBot="1">
      <c r="C6" s="430" t="s">
        <v>104</v>
      </c>
      <c r="D6" s="431"/>
      <c r="E6" s="428" t="s">
        <v>105</v>
      </c>
      <c r="F6" s="429"/>
      <c r="G6" s="321"/>
      <c r="I6" s="10"/>
      <c r="J6" s="11"/>
    </row>
    <row r="7" spans="2:12" ht="14.25" thickBot="1">
      <c r="B7" s="12" t="s">
        <v>67</v>
      </c>
      <c r="C7" s="15"/>
      <c r="D7" s="15"/>
      <c r="E7" s="15"/>
      <c r="F7" s="15"/>
    </row>
    <row r="8" spans="2:12">
      <c r="B8" s="8" t="s">
        <v>53</v>
      </c>
      <c r="C8" s="23">
        <v>100</v>
      </c>
      <c r="D8" s="15" t="s">
        <v>54</v>
      </c>
      <c r="E8" s="23">
        <v>100</v>
      </c>
      <c r="F8" s="15" t="s">
        <v>54</v>
      </c>
      <c r="G8" s="8" t="s">
        <v>126</v>
      </c>
      <c r="L8" s="1"/>
    </row>
    <row r="9" spans="2:12" hidden="1">
      <c r="B9" s="8" t="s">
        <v>55</v>
      </c>
      <c r="C9" s="23">
        <v>30</v>
      </c>
      <c r="D9" s="15" t="s">
        <v>56</v>
      </c>
      <c r="E9" s="23">
        <v>10</v>
      </c>
      <c r="F9" s="15" t="s">
        <v>56</v>
      </c>
      <c r="G9" s="8" t="s">
        <v>57</v>
      </c>
    </row>
    <row r="10" spans="2:12">
      <c r="B10" s="8" t="s">
        <v>58</v>
      </c>
      <c r="C10" s="23">
        <v>1</v>
      </c>
      <c r="D10" s="15"/>
      <c r="E10" s="23">
        <v>1</v>
      </c>
      <c r="F10" s="15"/>
      <c r="G10" s="8" t="s">
        <v>199</v>
      </c>
    </row>
    <row r="11" spans="2:12">
      <c r="C11" s="23">
        <v>1</v>
      </c>
      <c r="D11" s="15"/>
      <c r="E11" s="23">
        <v>1</v>
      </c>
      <c r="F11" s="15"/>
      <c r="G11" s="13" t="s">
        <v>75</v>
      </c>
    </row>
    <row r="12" spans="2:12" ht="14.25" thickBot="1">
      <c r="C12" s="15"/>
      <c r="D12" s="15"/>
      <c r="E12" s="15"/>
      <c r="F12" s="15"/>
    </row>
    <row r="13" spans="2:12" ht="14.25" thickBot="1">
      <c r="B13" s="12" t="s">
        <v>68</v>
      </c>
      <c r="C13" s="15"/>
      <c r="D13" s="15"/>
      <c r="E13" s="15"/>
      <c r="F13" s="15"/>
    </row>
    <row r="14" spans="2:12">
      <c r="B14" s="8" t="s">
        <v>60</v>
      </c>
      <c r="C14" s="15"/>
      <c r="D14" s="15"/>
      <c r="E14" s="15"/>
      <c r="F14" s="15"/>
      <c r="G14" s="9" t="s">
        <v>873</v>
      </c>
    </row>
    <row r="15" spans="2:12">
      <c r="B15" s="8" t="s">
        <v>53</v>
      </c>
      <c r="C15" s="23">
        <v>100</v>
      </c>
      <c r="D15" s="15" t="s">
        <v>54</v>
      </c>
      <c r="E15" s="23">
        <v>100</v>
      </c>
      <c r="F15" s="15" t="s">
        <v>54</v>
      </c>
      <c r="G15" s="8" t="s">
        <v>127</v>
      </c>
    </row>
    <row r="16" spans="2:12">
      <c r="B16" s="8" t="s">
        <v>58</v>
      </c>
      <c r="C16" s="23">
        <v>1</v>
      </c>
      <c r="D16" s="15"/>
      <c r="E16" s="23">
        <v>1</v>
      </c>
      <c r="F16" s="15"/>
      <c r="G16" s="8" t="s">
        <v>199</v>
      </c>
    </row>
    <row r="17" spans="2:7">
      <c r="C17" s="23">
        <v>1</v>
      </c>
      <c r="D17" s="15"/>
      <c r="E17" s="23">
        <v>1</v>
      </c>
      <c r="F17" s="15"/>
      <c r="G17" s="13" t="s">
        <v>75</v>
      </c>
    </row>
    <row r="18" spans="2:7" ht="14.25" thickBot="1">
      <c r="C18" s="15"/>
      <c r="D18" s="15"/>
      <c r="E18" s="15"/>
      <c r="F18" s="15"/>
    </row>
    <row r="19" spans="2:7" ht="14.25" thickBot="1">
      <c r="B19" s="12" t="s">
        <v>69</v>
      </c>
      <c r="C19" s="15"/>
      <c r="D19" s="15"/>
      <c r="E19" s="15"/>
      <c r="F19" s="15"/>
    </row>
    <row r="20" spans="2:7">
      <c r="B20" s="8" t="s">
        <v>60</v>
      </c>
      <c r="C20" s="15"/>
      <c r="D20" s="15"/>
      <c r="E20" s="15"/>
      <c r="F20" s="15"/>
      <c r="G20" s="9" t="s">
        <v>150</v>
      </c>
    </row>
    <row r="21" spans="2:7">
      <c r="B21" s="8" t="s">
        <v>61</v>
      </c>
      <c r="C21" s="23">
        <v>1</v>
      </c>
      <c r="D21" s="15"/>
      <c r="E21" s="23">
        <v>1</v>
      </c>
      <c r="F21" s="15"/>
      <c r="G21" s="13" t="s">
        <v>184</v>
      </c>
    </row>
    <row r="22" spans="2:7">
      <c r="B22" s="14" t="s">
        <v>62</v>
      </c>
      <c r="C22" s="24">
        <v>0</v>
      </c>
      <c r="D22" s="15" t="s">
        <v>54</v>
      </c>
      <c r="E22" s="24">
        <v>0</v>
      </c>
      <c r="F22" s="15" t="s">
        <v>54</v>
      </c>
      <c r="G22" s="8" t="s">
        <v>63</v>
      </c>
    </row>
    <row r="23" spans="2:7">
      <c r="B23" s="14" t="s">
        <v>185</v>
      </c>
      <c r="C23" s="25">
        <v>0</v>
      </c>
      <c r="D23" s="15" t="s">
        <v>64</v>
      </c>
      <c r="E23" s="25">
        <v>0</v>
      </c>
      <c r="F23" s="15" t="s">
        <v>64</v>
      </c>
      <c r="G23" s="8" t="s">
        <v>63</v>
      </c>
    </row>
    <row r="24" spans="2:7">
      <c r="B24" s="8" t="s">
        <v>58</v>
      </c>
      <c r="C24" s="23">
        <v>1</v>
      </c>
      <c r="D24" s="15"/>
      <c r="E24" s="23">
        <v>1</v>
      </c>
      <c r="F24" s="15"/>
      <c r="G24" s="8" t="s">
        <v>200</v>
      </c>
    </row>
    <row r="25" spans="2:7">
      <c r="B25" s="8" t="s">
        <v>59</v>
      </c>
      <c r="C25" s="23">
        <v>1</v>
      </c>
      <c r="D25" s="15"/>
      <c r="E25" s="23">
        <v>1</v>
      </c>
      <c r="F25" s="15"/>
      <c r="G25" s="13" t="s">
        <v>75</v>
      </c>
    </row>
    <row r="26" spans="2:7" ht="14.25" thickBot="1">
      <c r="C26" s="15"/>
      <c r="D26" s="15"/>
      <c r="E26" s="15"/>
      <c r="F26" s="15"/>
    </row>
    <row r="27" spans="2:7" ht="14.25" thickBot="1">
      <c r="B27" s="12" t="s">
        <v>70</v>
      </c>
      <c r="C27" s="15"/>
      <c r="D27" s="15"/>
      <c r="E27" s="15"/>
      <c r="F27" s="15"/>
      <c r="G27" s="15" t="s">
        <v>71</v>
      </c>
    </row>
    <row r="28" spans="2:7">
      <c r="B28" s="15"/>
      <c r="C28" s="15"/>
      <c r="D28" s="15"/>
      <c r="E28" s="15"/>
      <c r="F28" s="15"/>
    </row>
    <row r="29" spans="2:7">
      <c r="B29" s="8" t="s">
        <v>72</v>
      </c>
      <c r="C29" s="23">
        <v>1</v>
      </c>
      <c r="D29" s="15"/>
      <c r="E29" s="23">
        <v>1</v>
      </c>
      <c r="F29" s="15"/>
      <c r="G29" s="13" t="s">
        <v>73</v>
      </c>
    </row>
    <row r="30" spans="2:7">
      <c r="B30" s="8" t="s">
        <v>74</v>
      </c>
      <c r="C30" s="23">
        <v>1</v>
      </c>
      <c r="D30" s="15"/>
      <c r="E30" s="23">
        <v>1</v>
      </c>
      <c r="F30" s="15"/>
      <c r="G30" s="13" t="s">
        <v>75</v>
      </c>
    </row>
    <row r="31" spans="2:7" ht="27">
      <c r="B31" s="8" t="s">
        <v>140</v>
      </c>
      <c r="C31" s="36">
        <v>10</v>
      </c>
      <c r="D31" s="8" t="s">
        <v>139</v>
      </c>
      <c r="E31" s="36">
        <v>10</v>
      </c>
      <c r="F31" s="8" t="s">
        <v>139</v>
      </c>
      <c r="G31" s="37" t="s">
        <v>278</v>
      </c>
    </row>
  </sheetData>
  <mergeCells count="2">
    <mergeCell ref="E6:F6"/>
    <mergeCell ref="C6:D6"/>
  </mergeCells>
  <phoneticPr fontId="8"/>
  <printOptions gridLinesSet="0"/>
  <pageMargins left="0.75" right="0.75" top="1" bottom="1" header="0.5" footer="0.5"/>
  <pageSetup paperSize="9" orientation="landscape" r:id="rId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37"/>
  <sheetViews>
    <sheetView zoomScaleNormal="100" workbookViewId="0"/>
  </sheetViews>
  <sheetFormatPr defaultRowHeight="13.5"/>
  <cols>
    <col min="2" max="2" width="6.75" bestFit="1" customWidth="1"/>
    <col min="3" max="3" width="24" bestFit="1" customWidth="1"/>
    <col min="4" max="9" width="10.125" customWidth="1"/>
  </cols>
  <sheetData>
    <row r="1" spans="1:9" ht="23.25" thickBot="1">
      <c r="A1" s="40" t="s">
        <v>187</v>
      </c>
    </row>
    <row r="2" spans="1:9" ht="75.75" thickBot="1">
      <c r="A2" s="41" t="s">
        <v>194</v>
      </c>
      <c r="B2" s="327" t="s">
        <v>195</v>
      </c>
      <c r="C2" s="42" t="s">
        <v>188</v>
      </c>
      <c r="D2" s="43" t="s">
        <v>189</v>
      </c>
      <c r="E2" s="44" t="s">
        <v>196</v>
      </c>
      <c r="F2" s="45" t="s">
        <v>190</v>
      </c>
      <c r="G2" s="46" t="s">
        <v>191</v>
      </c>
      <c r="H2" s="43" t="s">
        <v>192</v>
      </c>
      <c r="I2" s="44" t="s">
        <v>193</v>
      </c>
    </row>
    <row r="3" spans="1:9" ht="18.75">
      <c r="A3" s="432" t="s">
        <v>197</v>
      </c>
      <c r="B3" s="328">
        <v>1</v>
      </c>
      <c r="C3" s="324" t="s">
        <v>279</v>
      </c>
      <c r="D3" s="133">
        <f>入力!$C$8</f>
        <v>100</v>
      </c>
      <c r="E3" s="53">
        <f>入力!$C$15</f>
        <v>100</v>
      </c>
      <c r="F3" s="98"/>
      <c r="G3" s="99"/>
      <c r="H3" s="54">
        <f>IF(ISBLANK(F3),D3,F3)</f>
        <v>100</v>
      </c>
      <c r="I3" s="55">
        <f>IF(ISBLANK(G3), E3, G3)</f>
        <v>100</v>
      </c>
    </row>
    <row r="4" spans="1:9" ht="18.75">
      <c r="A4" s="433"/>
      <c r="B4" s="328">
        <v>2</v>
      </c>
      <c r="C4" s="325" t="s">
        <v>129</v>
      </c>
      <c r="D4" s="104">
        <f>入力!$C$8</f>
        <v>100</v>
      </c>
      <c r="E4" s="105">
        <f>入力!$C$15</f>
        <v>100</v>
      </c>
      <c r="F4" s="106"/>
      <c r="G4" s="107"/>
      <c r="H4" s="108">
        <f>IF(ISBLANK(F4),D4,F4)</f>
        <v>100</v>
      </c>
      <c r="I4" s="109">
        <f>IF(ISBLANK(G4), E4, G4)</f>
        <v>100</v>
      </c>
    </row>
    <row r="5" spans="1:9" ht="18.75">
      <c r="A5" s="433"/>
      <c r="B5" s="328">
        <v>3</v>
      </c>
      <c r="C5" s="128" t="s">
        <v>148</v>
      </c>
      <c r="D5" s="47">
        <f>入力!$C$8</f>
        <v>100</v>
      </c>
      <c r="E5" s="48">
        <f>入力!$C$15</f>
        <v>100</v>
      </c>
      <c r="F5" s="100"/>
      <c r="G5" s="101"/>
      <c r="H5" s="49">
        <f t="shared" ref="H5:H30" si="0">IF(ISBLANK(F5),D5,F5)</f>
        <v>100</v>
      </c>
      <c r="I5" s="50">
        <f t="shared" ref="I5:I30" si="1">IF(ISBLANK(G5), E5, G5)</f>
        <v>100</v>
      </c>
    </row>
    <row r="6" spans="1:9" ht="18.75">
      <c r="A6" s="433"/>
      <c r="B6" s="328">
        <v>4</v>
      </c>
      <c r="C6" s="128" t="s">
        <v>134</v>
      </c>
      <c r="D6" s="47">
        <f>入力!$C$8</f>
        <v>100</v>
      </c>
      <c r="E6" s="48">
        <f>入力!$C$15</f>
        <v>100</v>
      </c>
      <c r="F6" s="100"/>
      <c r="G6" s="101"/>
      <c r="H6" s="49">
        <f t="shared" si="0"/>
        <v>100</v>
      </c>
      <c r="I6" s="50">
        <f t="shared" si="1"/>
        <v>100</v>
      </c>
    </row>
    <row r="7" spans="1:9" ht="18.75">
      <c r="A7" s="433"/>
      <c r="B7" s="328">
        <v>5</v>
      </c>
      <c r="C7" s="128" t="s">
        <v>133</v>
      </c>
      <c r="D7" s="47">
        <f>入力!$C$8</f>
        <v>100</v>
      </c>
      <c r="E7" s="48">
        <f>入力!$C$15</f>
        <v>100</v>
      </c>
      <c r="F7" s="100"/>
      <c r="G7" s="101"/>
      <c r="H7" s="49">
        <f t="shared" si="0"/>
        <v>100</v>
      </c>
      <c r="I7" s="50">
        <f t="shared" si="1"/>
        <v>100</v>
      </c>
    </row>
    <row r="8" spans="1:9" ht="18.75">
      <c r="A8" s="433"/>
      <c r="B8" s="328">
        <v>6</v>
      </c>
      <c r="C8" s="128" t="s">
        <v>131</v>
      </c>
      <c r="D8" s="47">
        <f>入力!$C$8</f>
        <v>100</v>
      </c>
      <c r="E8" s="48">
        <f>入力!$C$15</f>
        <v>100</v>
      </c>
      <c r="F8" s="100"/>
      <c r="G8" s="101"/>
      <c r="H8" s="49">
        <f t="shared" si="0"/>
        <v>100</v>
      </c>
      <c r="I8" s="50">
        <f t="shared" si="1"/>
        <v>100</v>
      </c>
    </row>
    <row r="9" spans="1:9" ht="18.75">
      <c r="A9" s="433"/>
      <c r="B9" s="328">
        <v>7</v>
      </c>
      <c r="C9" s="128" t="s">
        <v>132</v>
      </c>
      <c r="D9" s="47">
        <f>入力!$C$8</f>
        <v>100</v>
      </c>
      <c r="E9" s="48">
        <f>入力!$C$15</f>
        <v>100</v>
      </c>
      <c r="F9" s="100"/>
      <c r="G9" s="101"/>
      <c r="H9" s="49">
        <f t="shared" si="0"/>
        <v>100</v>
      </c>
      <c r="I9" s="50">
        <f t="shared" si="1"/>
        <v>100</v>
      </c>
    </row>
    <row r="10" spans="1:9" ht="18.75">
      <c r="A10" s="433"/>
      <c r="B10" s="328">
        <v>8</v>
      </c>
      <c r="C10" s="128" t="s">
        <v>314</v>
      </c>
      <c r="D10" s="47">
        <f>入力!$C$8</f>
        <v>100</v>
      </c>
      <c r="E10" s="48">
        <f>入力!$C$15</f>
        <v>100</v>
      </c>
      <c r="F10" s="100"/>
      <c r="G10" s="101"/>
      <c r="H10" s="49">
        <f t="shared" ref="H10" si="2">IF(ISBLANK(F10),D10,F10)</f>
        <v>100</v>
      </c>
      <c r="I10" s="50">
        <f t="shared" ref="I10" si="3">IF(ISBLANK(G10), E10, G10)</f>
        <v>100</v>
      </c>
    </row>
    <row r="11" spans="1:9" ht="18.75">
      <c r="A11" s="433"/>
      <c r="B11" s="328">
        <v>9</v>
      </c>
      <c r="C11" s="128" t="s">
        <v>106</v>
      </c>
      <c r="D11" s="47">
        <f>入力!$C$8</f>
        <v>100</v>
      </c>
      <c r="E11" s="48">
        <f>入力!$C$15</f>
        <v>100</v>
      </c>
      <c r="F11" s="100"/>
      <c r="G11" s="101"/>
      <c r="H11" s="49">
        <f t="shared" si="0"/>
        <v>100</v>
      </c>
      <c r="I11" s="50">
        <f t="shared" si="1"/>
        <v>100</v>
      </c>
    </row>
    <row r="12" spans="1:9" ht="18.75">
      <c r="A12" s="433"/>
      <c r="B12" s="328">
        <v>10</v>
      </c>
      <c r="C12" s="128" t="s">
        <v>138</v>
      </c>
      <c r="D12" s="47">
        <f>入力!$C$8</f>
        <v>100</v>
      </c>
      <c r="E12" s="48">
        <f>入力!$C$15</f>
        <v>100</v>
      </c>
      <c r="F12" s="100"/>
      <c r="G12" s="101"/>
      <c r="H12" s="49">
        <f t="shared" si="0"/>
        <v>100</v>
      </c>
      <c r="I12" s="50">
        <f t="shared" si="1"/>
        <v>100</v>
      </c>
    </row>
    <row r="13" spans="1:9" ht="18.75">
      <c r="A13" s="433"/>
      <c r="B13" s="328">
        <v>11</v>
      </c>
      <c r="C13" s="128" t="s">
        <v>137</v>
      </c>
      <c r="D13" s="47">
        <f>入力!$C$8</f>
        <v>100</v>
      </c>
      <c r="E13" s="48">
        <f>入力!$C$15</f>
        <v>100</v>
      </c>
      <c r="F13" s="100"/>
      <c r="G13" s="101"/>
      <c r="H13" s="49">
        <f t="shared" si="0"/>
        <v>100</v>
      </c>
      <c r="I13" s="50">
        <f t="shared" si="1"/>
        <v>100</v>
      </c>
    </row>
    <row r="14" spans="1:9" ht="18.75">
      <c r="A14" s="433"/>
      <c r="B14" s="328">
        <v>12</v>
      </c>
      <c r="C14" s="128" t="s">
        <v>135</v>
      </c>
      <c r="D14" s="47">
        <f>入力!$C$8</f>
        <v>100</v>
      </c>
      <c r="E14" s="48">
        <f>入力!$C$15</f>
        <v>100</v>
      </c>
      <c r="F14" s="100"/>
      <c r="G14" s="101"/>
      <c r="H14" s="49">
        <f t="shared" si="0"/>
        <v>100</v>
      </c>
      <c r="I14" s="50">
        <f t="shared" si="1"/>
        <v>100</v>
      </c>
    </row>
    <row r="15" spans="1:9" ht="18.75">
      <c r="A15" s="433"/>
      <c r="B15" s="328">
        <v>13</v>
      </c>
      <c r="C15" s="128" t="s">
        <v>867</v>
      </c>
      <c r="D15" s="47">
        <f>入力!$C$8</f>
        <v>100</v>
      </c>
      <c r="E15" s="48">
        <f>入力!$C$15</f>
        <v>100</v>
      </c>
      <c r="F15" s="100"/>
      <c r="G15" s="101"/>
      <c r="H15" s="49">
        <f t="shared" ref="H15" si="4">IF(ISBLANK(F15),D15,F15)</f>
        <v>100</v>
      </c>
      <c r="I15" s="50">
        <f t="shared" ref="I15" si="5">IF(ISBLANK(G15), E15, G15)</f>
        <v>100</v>
      </c>
    </row>
    <row r="16" spans="1:9" ht="18.75">
      <c r="A16" s="433"/>
      <c r="B16" s="328">
        <v>14</v>
      </c>
      <c r="C16" s="128" t="s">
        <v>136</v>
      </c>
      <c r="D16" s="47">
        <f>入力!$C$8</f>
        <v>100</v>
      </c>
      <c r="E16" s="48">
        <f>入力!$C$15</f>
        <v>100</v>
      </c>
      <c r="F16" s="100"/>
      <c r="G16" s="101"/>
      <c r="H16" s="49">
        <f t="shared" ref="H16:H20" si="6">IF(ISBLANK(F16),D16,F16)</f>
        <v>100</v>
      </c>
      <c r="I16" s="50">
        <f t="shared" ref="I16:I20" si="7">IF(ISBLANK(G16), E16, G16)</f>
        <v>100</v>
      </c>
    </row>
    <row r="17" spans="1:9" ht="18.75">
      <c r="A17" s="433"/>
      <c r="B17" s="328">
        <v>15</v>
      </c>
      <c r="C17" s="128" t="s">
        <v>339</v>
      </c>
      <c r="D17" s="47">
        <f>入力!$C$8</f>
        <v>100</v>
      </c>
      <c r="E17" s="48">
        <f>入力!$C$15</f>
        <v>100</v>
      </c>
      <c r="F17" s="100"/>
      <c r="G17" s="101"/>
      <c r="H17" s="49">
        <f t="shared" si="6"/>
        <v>100</v>
      </c>
      <c r="I17" s="50">
        <f t="shared" si="7"/>
        <v>100</v>
      </c>
    </row>
    <row r="18" spans="1:9" ht="18.75">
      <c r="A18" s="433"/>
      <c r="B18" s="328">
        <v>16</v>
      </c>
      <c r="C18" s="128" t="s">
        <v>141</v>
      </c>
      <c r="D18" s="47">
        <f>入力!$C$8</f>
        <v>100</v>
      </c>
      <c r="E18" s="48">
        <f>入力!$C$15</f>
        <v>100</v>
      </c>
      <c r="F18" s="100"/>
      <c r="G18" s="101"/>
      <c r="H18" s="49">
        <f t="shared" si="6"/>
        <v>100</v>
      </c>
      <c r="I18" s="50">
        <f t="shared" si="7"/>
        <v>100</v>
      </c>
    </row>
    <row r="19" spans="1:9" ht="18.75">
      <c r="A19" s="433"/>
      <c r="B19" s="328">
        <v>17</v>
      </c>
      <c r="C19" s="128" t="s">
        <v>338</v>
      </c>
      <c r="D19" s="47">
        <f>入力!$C$8</f>
        <v>100</v>
      </c>
      <c r="E19" s="48">
        <f>入力!$C$15</f>
        <v>100</v>
      </c>
      <c r="F19" s="100"/>
      <c r="G19" s="101"/>
      <c r="H19" s="49">
        <f t="shared" si="6"/>
        <v>100</v>
      </c>
      <c r="I19" s="50">
        <f t="shared" si="7"/>
        <v>100</v>
      </c>
    </row>
    <row r="20" spans="1:9" ht="18.75">
      <c r="A20" s="433"/>
      <c r="B20" s="328">
        <v>18</v>
      </c>
      <c r="C20" s="128" t="s">
        <v>779</v>
      </c>
      <c r="D20" s="47">
        <f>入力!$C$8</f>
        <v>100</v>
      </c>
      <c r="E20" s="48">
        <f>入力!$C$15</f>
        <v>100</v>
      </c>
      <c r="F20" s="100"/>
      <c r="G20" s="101"/>
      <c r="H20" s="49">
        <f t="shared" si="6"/>
        <v>100</v>
      </c>
      <c r="I20" s="50">
        <f t="shared" si="7"/>
        <v>100</v>
      </c>
    </row>
    <row r="21" spans="1:9" ht="18.75">
      <c r="A21" s="433"/>
      <c r="B21" s="328">
        <v>19</v>
      </c>
      <c r="C21" s="128" t="s">
        <v>130</v>
      </c>
      <c r="D21" s="47">
        <f>入力!$C$8</f>
        <v>100</v>
      </c>
      <c r="E21" s="48">
        <f>入力!$C$15</f>
        <v>100</v>
      </c>
      <c r="F21" s="100"/>
      <c r="G21" s="101"/>
      <c r="H21" s="49">
        <f t="shared" si="0"/>
        <v>100</v>
      </c>
      <c r="I21" s="50">
        <f t="shared" si="1"/>
        <v>100</v>
      </c>
    </row>
    <row r="22" spans="1:9" ht="18.75">
      <c r="A22" s="433"/>
      <c r="B22" s="328">
        <v>20</v>
      </c>
      <c r="C22" s="128" t="s">
        <v>147</v>
      </c>
      <c r="D22" s="47">
        <f>入力!$C$8</f>
        <v>100</v>
      </c>
      <c r="E22" s="48">
        <f>入力!$C$15</f>
        <v>100</v>
      </c>
      <c r="F22" s="100"/>
      <c r="G22" s="101"/>
      <c r="H22" s="49">
        <f t="shared" si="0"/>
        <v>100</v>
      </c>
      <c r="I22" s="50">
        <f t="shared" si="1"/>
        <v>100</v>
      </c>
    </row>
    <row r="23" spans="1:9" ht="18.75">
      <c r="A23" s="433"/>
      <c r="B23" s="328">
        <v>21</v>
      </c>
      <c r="C23" s="128" t="s">
        <v>351</v>
      </c>
      <c r="D23" s="47">
        <f>入力!$C$8</f>
        <v>100</v>
      </c>
      <c r="E23" s="48">
        <f>入力!$C$15</f>
        <v>100</v>
      </c>
      <c r="F23" s="100"/>
      <c r="G23" s="101"/>
      <c r="H23" s="49">
        <f t="shared" si="0"/>
        <v>100</v>
      </c>
      <c r="I23" s="50">
        <f t="shared" si="1"/>
        <v>100</v>
      </c>
    </row>
    <row r="24" spans="1:9" ht="18.75">
      <c r="A24" s="433"/>
      <c r="B24" s="328">
        <v>22</v>
      </c>
      <c r="C24" s="347" t="s">
        <v>808</v>
      </c>
      <c r="D24" s="47">
        <f>入力!$C$8</f>
        <v>100</v>
      </c>
      <c r="E24" s="48">
        <f>入力!$C$15</f>
        <v>100</v>
      </c>
      <c r="F24" s="100"/>
      <c r="G24" s="101"/>
      <c r="H24" s="49">
        <f t="shared" si="0"/>
        <v>100</v>
      </c>
      <c r="I24" s="50">
        <f t="shared" si="1"/>
        <v>100</v>
      </c>
    </row>
    <row r="25" spans="1:9" ht="18.75">
      <c r="A25" s="433"/>
      <c r="B25" s="328">
        <v>23</v>
      </c>
      <c r="C25" s="128" t="s">
        <v>780</v>
      </c>
      <c r="D25" s="47">
        <f>入力!$C$8</f>
        <v>100</v>
      </c>
      <c r="E25" s="48">
        <f>入力!$C$15</f>
        <v>100</v>
      </c>
      <c r="F25" s="100"/>
      <c r="G25" s="101"/>
      <c r="H25" s="49">
        <f t="shared" si="0"/>
        <v>100</v>
      </c>
      <c r="I25" s="50">
        <f t="shared" si="1"/>
        <v>100</v>
      </c>
    </row>
    <row r="26" spans="1:9" ht="18.75">
      <c r="A26" s="433"/>
      <c r="B26" s="328">
        <v>24</v>
      </c>
      <c r="C26" s="128" t="s">
        <v>361</v>
      </c>
      <c r="D26" s="47">
        <f>入力!$C$8</f>
        <v>100</v>
      </c>
      <c r="E26" s="48">
        <f>入力!$C$15</f>
        <v>100</v>
      </c>
      <c r="F26" s="100"/>
      <c r="G26" s="101"/>
      <c r="H26" s="49">
        <f t="shared" si="0"/>
        <v>100</v>
      </c>
      <c r="I26" s="50">
        <f t="shared" si="1"/>
        <v>100</v>
      </c>
    </row>
    <row r="27" spans="1:9" ht="18.75">
      <c r="A27" s="433"/>
      <c r="B27" s="328">
        <v>25</v>
      </c>
      <c r="C27" s="128" t="s">
        <v>363</v>
      </c>
      <c r="D27" s="47">
        <f>入力!$C$8</f>
        <v>100</v>
      </c>
      <c r="E27" s="48">
        <f>入力!$C$15</f>
        <v>100</v>
      </c>
      <c r="F27" s="100"/>
      <c r="G27" s="101"/>
      <c r="H27" s="49">
        <f t="shared" si="0"/>
        <v>100</v>
      </c>
      <c r="I27" s="50">
        <f t="shared" si="1"/>
        <v>100</v>
      </c>
    </row>
    <row r="28" spans="1:9" ht="18.75">
      <c r="A28" s="433"/>
      <c r="B28" s="328">
        <v>26</v>
      </c>
      <c r="C28" s="128" t="s">
        <v>350</v>
      </c>
      <c r="D28" s="47">
        <f>入力!$C$8</f>
        <v>100</v>
      </c>
      <c r="E28" s="48">
        <f>入力!$C$15</f>
        <v>100</v>
      </c>
      <c r="F28" s="100"/>
      <c r="G28" s="101"/>
      <c r="H28" s="49">
        <f t="shared" ref="H28" si="8">IF(ISBLANK(F28),D28,F28)</f>
        <v>100</v>
      </c>
      <c r="I28" s="50">
        <f t="shared" si="1"/>
        <v>100</v>
      </c>
    </row>
    <row r="29" spans="1:9" ht="18.75">
      <c r="A29" s="433"/>
      <c r="B29" s="328">
        <v>27</v>
      </c>
      <c r="C29" s="128" t="s">
        <v>182</v>
      </c>
      <c r="D29" s="47">
        <f>入力!$C$8</f>
        <v>100</v>
      </c>
      <c r="E29" s="48">
        <f>入力!$C$15</f>
        <v>100</v>
      </c>
      <c r="F29" s="100"/>
      <c r="G29" s="101"/>
      <c r="H29" s="49">
        <f t="shared" si="0"/>
        <v>100</v>
      </c>
      <c r="I29" s="50">
        <f t="shared" si="1"/>
        <v>100</v>
      </c>
    </row>
    <row r="30" spans="1:9" ht="19.5" thickBot="1">
      <c r="A30" s="434"/>
      <c r="B30" s="329">
        <v>28</v>
      </c>
      <c r="C30" s="134" t="s">
        <v>183</v>
      </c>
      <c r="D30" s="135">
        <f>入力!$C$8</f>
        <v>100</v>
      </c>
      <c r="E30" s="136">
        <f>入力!$C$15</f>
        <v>100</v>
      </c>
      <c r="F30" s="102"/>
      <c r="G30" s="103"/>
      <c r="H30" s="51">
        <f t="shared" si="0"/>
        <v>100</v>
      </c>
      <c r="I30" s="52">
        <f t="shared" si="1"/>
        <v>100</v>
      </c>
    </row>
    <row r="31" spans="1:9">
      <c r="C31" s="326"/>
    </row>
    <row r="32" spans="1:9">
      <c r="C32" s="326"/>
    </row>
    <row r="33" spans="3:3">
      <c r="C33" s="326"/>
    </row>
    <row r="34" spans="3:3">
      <c r="C34" s="326"/>
    </row>
    <row r="35" spans="3:3">
      <c r="C35" s="326"/>
    </row>
    <row r="36" spans="3:3">
      <c r="C36" s="326"/>
    </row>
    <row r="37" spans="3:3">
      <c r="C37" s="326"/>
    </row>
  </sheetData>
  <autoFilter ref="A2:I2" xr:uid="{00000000-0009-0000-0000-000001000000}"/>
  <sortState xmlns:xlrd2="http://schemas.microsoft.com/office/spreadsheetml/2017/richdata2" ref="C7:C24">
    <sortCondition ref="C7:C24"/>
  </sortState>
  <mergeCells count="1">
    <mergeCell ref="A3:A30"/>
  </mergeCells>
  <phoneticPr fontId="15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88"/>
  <sheetViews>
    <sheetView showGridLines="0" showZeros="0" view="pageBreakPreview" zoomScaleNormal="100" zoomScaleSheetLayoutView="100" workbookViewId="0"/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144</v>
      </c>
      <c r="D7" s="550" t="s">
        <v>364</v>
      </c>
      <c r="E7" s="551"/>
      <c r="F7" s="481" t="s">
        <v>128</v>
      </c>
      <c r="G7" s="482"/>
      <c r="H7" s="482"/>
      <c r="I7" s="483"/>
      <c r="J7" s="131"/>
      <c r="K7" s="464" t="s">
        <v>280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295"/>
      <c r="U7" s="296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295"/>
      <c r="U8" s="296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282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297"/>
      <c r="U9" s="289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116"/>
      <c r="K10" s="536"/>
      <c r="L10" s="541"/>
      <c r="M10" s="542"/>
      <c r="N10" s="555"/>
      <c r="O10" s="566"/>
      <c r="P10" s="486" t="s">
        <v>218</v>
      </c>
      <c r="Q10" s="487"/>
      <c r="R10" s="513" t="s">
        <v>219</v>
      </c>
      <c r="S10" s="514"/>
      <c r="T10" s="298"/>
      <c r="U10" s="287"/>
      <c r="V10" s="83"/>
    </row>
    <row r="11" spans="2:27" s="3" customFormat="1" ht="29.1" customHeight="1">
      <c r="B11" s="528">
        <v>21</v>
      </c>
      <c r="C11" s="299" t="s">
        <v>342</v>
      </c>
      <c r="D11" s="150">
        <v>99</v>
      </c>
      <c r="E11" s="281"/>
      <c r="F11" s="4">
        <v>354951</v>
      </c>
      <c r="G11" s="61"/>
      <c r="H11" s="4"/>
      <c r="I11" s="61"/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v>338920</v>
      </c>
      <c r="Q11" s="198"/>
      <c r="R11" s="4"/>
      <c r="S11" s="198"/>
      <c r="T11" s="348"/>
      <c r="U11" s="200"/>
      <c r="V11" s="83"/>
    </row>
    <row r="12" spans="2:27" ht="29.1" customHeight="1">
      <c r="B12" s="451"/>
      <c r="C12" s="300" t="s">
        <v>343</v>
      </c>
      <c r="D12" s="152">
        <v>96</v>
      </c>
      <c r="E12" s="273"/>
      <c r="F12" s="5">
        <v>354950</v>
      </c>
      <c r="G12" s="62"/>
      <c r="H12" s="5"/>
      <c r="I12" s="62"/>
      <c r="J12" s="38"/>
      <c r="K12" s="451"/>
      <c r="L12" s="435" t="s">
        <v>215</v>
      </c>
      <c r="M12" s="436"/>
      <c r="N12" s="152"/>
      <c r="O12" s="153">
        <v>89</v>
      </c>
      <c r="P12" s="5">
        <v>338925</v>
      </c>
      <c r="Q12" s="201" t="s">
        <v>283</v>
      </c>
      <c r="R12" s="5"/>
      <c r="S12" s="201"/>
      <c r="T12" s="348"/>
      <c r="U12" s="200"/>
      <c r="X12" s="27"/>
      <c r="Z12" s="27"/>
    </row>
    <row r="13" spans="2:27" s="3" customFormat="1" ht="29.1" customHeight="1">
      <c r="B13" s="451"/>
      <c r="C13" s="300" t="s">
        <v>330</v>
      </c>
      <c r="D13" s="152">
        <v>95</v>
      </c>
      <c r="E13" s="273"/>
      <c r="F13" s="5">
        <v>352502</v>
      </c>
      <c r="G13" s="62"/>
      <c r="H13" s="5"/>
      <c r="I13" s="62"/>
      <c r="J13" s="38"/>
      <c r="K13" s="451"/>
      <c r="L13" s="435" t="s">
        <v>114</v>
      </c>
      <c r="M13" s="436"/>
      <c r="N13" s="152"/>
      <c r="O13" s="160">
        <v>92</v>
      </c>
      <c r="P13" s="5">
        <v>351579</v>
      </c>
      <c r="Q13" s="201" t="s">
        <v>283</v>
      </c>
      <c r="R13" s="5"/>
      <c r="S13" s="201"/>
      <c r="T13" s="348"/>
      <c r="U13" s="200"/>
      <c r="V13" s="83"/>
    </row>
    <row r="14" spans="2:27" s="3" customFormat="1" ht="29.1" customHeight="1">
      <c r="B14" s="452"/>
      <c r="C14" s="301" t="s">
        <v>331</v>
      </c>
      <c r="D14" s="157">
        <v>101</v>
      </c>
      <c r="E14" s="277"/>
      <c r="F14" s="33">
        <v>352505</v>
      </c>
      <c r="G14" s="58"/>
      <c r="H14" s="33"/>
      <c r="I14" s="58"/>
      <c r="J14" s="38"/>
      <c r="K14" s="451"/>
      <c r="L14" s="435"/>
      <c r="M14" s="436"/>
      <c r="N14" s="155">
        <v>88</v>
      </c>
      <c r="O14" s="156"/>
      <c r="P14" s="5">
        <v>338914</v>
      </c>
      <c r="Q14" s="201"/>
      <c r="R14" s="5"/>
      <c r="S14" s="201"/>
      <c r="T14" s="348"/>
      <c r="U14" s="200"/>
      <c r="V14" s="83"/>
    </row>
    <row r="15" spans="2:27" s="3" customFormat="1" ht="29.1" customHeight="1">
      <c r="B15" s="450">
        <v>20</v>
      </c>
      <c r="C15" s="292" t="s">
        <v>204</v>
      </c>
      <c r="D15" s="155">
        <v>95</v>
      </c>
      <c r="E15" s="272"/>
      <c r="F15" s="6">
        <v>338935</v>
      </c>
      <c r="G15" s="70"/>
      <c r="H15" s="6"/>
      <c r="I15" s="70"/>
      <c r="J15" s="38"/>
      <c r="K15" s="451"/>
      <c r="L15" s="435" t="s">
        <v>216</v>
      </c>
      <c r="M15" s="436"/>
      <c r="N15" s="152"/>
      <c r="O15" s="153">
        <v>95</v>
      </c>
      <c r="P15" s="5">
        <v>338923</v>
      </c>
      <c r="Q15" s="201" t="s">
        <v>283</v>
      </c>
      <c r="R15" s="5"/>
      <c r="S15" s="201"/>
      <c r="T15" s="348"/>
      <c r="U15" s="200"/>
      <c r="V15" s="83"/>
    </row>
    <row r="16" spans="2:27" s="3" customFormat="1" ht="29.1" customHeight="1">
      <c r="B16" s="451"/>
      <c r="C16" s="300" t="s">
        <v>294</v>
      </c>
      <c r="D16" s="152">
        <v>99</v>
      </c>
      <c r="E16" s="273">
        <v>103</v>
      </c>
      <c r="F16" s="5">
        <v>357326</v>
      </c>
      <c r="G16" s="62" t="s">
        <v>283</v>
      </c>
      <c r="H16" s="5"/>
      <c r="I16" s="62"/>
      <c r="J16" s="38"/>
      <c r="K16" s="451"/>
      <c r="L16" s="435" t="s">
        <v>51</v>
      </c>
      <c r="M16" s="436"/>
      <c r="N16" s="152">
        <v>93</v>
      </c>
      <c r="O16" s="153"/>
      <c r="P16" s="5">
        <v>338909</v>
      </c>
      <c r="Q16" s="201"/>
      <c r="R16" s="5"/>
      <c r="S16" s="201"/>
      <c r="T16" s="348"/>
      <c r="U16" s="200"/>
      <c r="V16" s="83"/>
    </row>
    <row r="17" spans="2:26" s="3" customFormat="1" ht="29.1" customHeight="1">
      <c r="B17" s="451"/>
      <c r="C17" s="300" t="s">
        <v>332</v>
      </c>
      <c r="D17" s="152"/>
      <c r="E17" s="273">
        <v>105</v>
      </c>
      <c r="F17" s="5">
        <v>353378</v>
      </c>
      <c r="G17" s="62" t="s">
        <v>283</v>
      </c>
      <c r="H17" s="5"/>
      <c r="I17" s="62"/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v>338922</v>
      </c>
      <c r="Q17" s="201" t="s">
        <v>283</v>
      </c>
      <c r="R17" s="5"/>
      <c r="S17" s="201"/>
      <c r="T17" s="348"/>
      <c r="U17" s="200"/>
      <c r="V17" s="83"/>
    </row>
    <row r="18" spans="2:26" s="3" customFormat="1" ht="29.1" customHeight="1">
      <c r="B18" s="451"/>
      <c r="C18" s="300" t="s">
        <v>333</v>
      </c>
      <c r="D18" s="152"/>
      <c r="E18" s="273">
        <v>104</v>
      </c>
      <c r="F18" s="5">
        <v>352503</v>
      </c>
      <c r="G18" s="62" t="s">
        <v>283</v>
      </c>
      <c r="H18" s="5"/>
      <c r="I18" s="62"/>
      <c r="J18" s="38"/>
      <c r="K18" s="451"/>
      <c r="L18" s="435" t="s">
        <v>92</v>
      </c>
      <c r="M18" s="436"/>
      <c r="N18" s="152">
        <v>89</v>
      </c>
      <c r="O18" s="153"/>
      <c r="P18" s="5">
        <v>338916</v>
      </c>
      <c r="Q18" s="201"/>
      <c r="R18" s="5"/>
      <c r="S18" s="201"/>
      <c r="T18" s="348"/>
      <c r="U18" s="200"/>
      <c r="V18" s="83"/>
    </row>
    <row r="19" spans="2:26" s="3" customFormat="1" ht="29.1" customHeight="1">
      <c r="B19" s="452"/>
      <c r="C19" s="301" t="s">
        <v>205</v>
      </c>
      <c r="D19" s="157">
        <v>102</v>
      </c>
      <c r="E19" s="277">
        <v>105</v>
      </c>
      <c r="F19" s="33">
        <v>351573</v>
      </c>
      <c r="G19" s="58"/>
      <c r="H19" s="33"/>
      <c r="I19" s="58"/>
      <c r="J19" s="38"/>
      <c r="K19" s="451"/>
      <c r="L19" s="435" t="s">
        <v>93</v>
      </c>
      <c r="M19" s="436"/>
      <c r="N19" s="152">
        <v>91</v>
      </c>
      <c r="O19" s="153"/>
      <c r="P19" s="5">
        <v>338908</v>
      </c>
      <c r="Q19" s="201"/>
      <c r="R19" s="5">
        <v>325432</v>
      </c>
      <c r="S19" s="201"/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v>338930</v>
      </c>
      <c r="G20" s="67" t="s">
        <v>283</v>
      </c>
      <c r="H20" s="32"/>
      <c r="I20" s="67"/>
      <c r="J20" s="38"/>
      <c r="K20" s="451"/>
      <c r="L20" s="435" t="s">
        <v>94</v>
      </c>
      <c r="M20" s="436"/>
      <c r="N20" s="152">
        <v>94</v>
      </c>
      <c r="O20" s="153"/>
      <c r="P20" s="5">
        <v>338913</v>
      </c>
      <c r="Q20" s="201"/>
      <c r="R20" s="5"/>
      <c r="S20" s="201"/>
      <c r="T20" s="348"/>
      <c r="U20" s="200"/>
      <c r="V20" s="83"/>
    </row>
    <row r="21" spans="2:26" s="3" customFormat="1" ht="29.1" customHeight="1">
      <c r="B21" s="451"/>
      <c r="C21" s="338" t="s">
        <v>207</v>
      </c>
      <c r="D21" s="152">
        <v>94</v>
      </c>
      <c r="E21" s="335"/>
      <c r="F21" s="5">
        <v>338933</v>
      </c>
      <c r="G21" s="62"/>
      <c r="H21" s="5"/>
      <c r="I21" s="62"/>
      <c r="J21" s="38"/>
      <c r="K21" s="451"/>
      <c r="L21" s="435" t="s">
        <v>95</v>
      </c>
      <c r="M21" s="436"/>
      <c r="N21" s="152">
        <v>96</v>
      </c>
      <c r="O21" s="153"/>
      <c r="P21" s="5">
        <v>338917</v>
      </c>
      <c r="Q21" s="201"/>
      <c r="R21" s="5"/>
      <c r="S21" s="201"/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31">
        <v>100</v>
      </c>
      <c r="F22" s="5">
        <v>351577</v>
      </c>
      <c r="G22" s="62" t="s">
        <v>283</v>
      </c>
      <c r="H22" s="5"/>
      <c r="I22" s="62"/>
      <c r="J22" s="38"/>
      <c r="K22" s="451"/>
      <c r="L22" s="435" t="s">
        <v>115</v>
      </c>
      <c r="M22" s="436"/>
      <c r="N22" s="152">
        <v>99</v>
      </c>
      <c r="O22" s="153"/>
      <c r="P22" s="5">
        <v>338919</v>
      </c>
      <c r="Q22" s="201"/>
      <c r="R22" s="5"/>
      <c r="S22" s="201"/>
      <c r="T22" s="348"/>
      <c r="U22" s="200"/>
      <c r="V22" s="83"/>
    </row>
    <row r="23" spans="2:26" ht="29.1" customHeight="1">
      <c r="B23" s="451"/>
      <c r="C23" s="455"/>
      <c r="D23" s="155">
        <v>96</v>
      </c>
      <c r="E23" s="340"/>
      <c r="F23" s="5">
        <v>338932</v>
      </c>
      <c r="G23" s="62"/>
      <c r="H23" s="5"/>
      <c r="I23" s="62"/>
      <c r="J23" s="38"/>
      <c r="K23" s="451"/>
      <c r="L23" s="435" t="s">
        <v>203</v>
      </c>
      <c r="M23" s="436"/>
      <c r="N23" s="152">
        <v>92</v>
      </c>
      <c r="O23" s="153"/>
      <c r="P23" s="5">
        <v>338921</v>
      </c>
      <c r="Q23" s="201"/>
      <c r="R23" s="5"/>
      <c r="S23" s="201"/>
      <c r="T23" s="348"/>
      <c r="U23" s="200"/>
      <c r="X23" s="27"/>
      <c r="Z23" s="27"/>
    </row>
    <row r="24" spans="2:26" ht="29.1" customHeight="1">
      <c r="B24" s="451"/>
      <c r="C24" s="338" t="s">
        <v>209</v>
      </c>
      <c r="D24" s="152">
        <v>99</v>
      </c>
      <c r="E24" s="335">
        <v>103</v>
      </c>
      <c r="F24" s="5">
        <v>356017</v>
      </c>
      <c r="G24" s="62" t="s">
        <v>283</v>
      </c>
      <c r="H24" s="5">
        <v>330590</v>
      </c>
      <c r="I24" s="62"/>
      <c r="J24" s="38"/>
      <c r="K24" s="451"/>
      <c r="L24" s="435" t="s">
        <v>98</v>
      </c>
      <c r="M24" s="436"/>
      <c r="N24" s="152">
        <v>95</v>
      </c>
      <c r="O24" s="153"/>
      <c r="P24" s="5">
        <v>338907</v>
      </c>
      <c r="Q24" s="201"/>
      <c r="R24" s="5">
        <v>325479</v>
      </c>
      <c r="S24" s="201"/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v>338934</v>
      </c>
      <c r="G25" s="62" t="s">
        <v>283</v>
      </c>
      <c r="H25" s="5"/>
      <c r="I25" s="62"/>
      <c r="J25" s="38"/>
      <c r="K25" s="451"/>
      <c r="L25" s="435" t="s">
        <v>116</v>
      </c>
      <c r="M25" s="436"/>
      <c r="N25" s="152">
        <v>97</v>
      </c>
      <c r="O25" s="153"/>
      <c r="P25" s="5">
        <v>338906</v>
      </c>
      <c r="Q25" s="201"/>
      <c r="R25" s="5">
        <v>325438</v>
      </c>
      <c r="S25" s="201"/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v>338929</v>
      </c>
      <c r="G26" s="62"/>
      <c r="H26" s="5"/>
      <c r="I26" s="62"/>
      <c r="J26" s="38"/>
      <c r="K26" s="451"/>
      <c r="L26" s="435" t="s">
        <v>217</v>
      </c>
      <c r="M26" s="436"/>
      <c r="N26" s="152">
        <v>100</v>
      </c>
      <c r="O26" s="153"/>
      <c r="P26" s="5">
        <v>338911</v>
      </c>
      <c r="Q26" s="201"/>
      <c r="R26" s="5"/>
      <c r="S26" s="201"/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341">
        <v>98</v>
      </c>
      <c r="F27" s="5">
        <v>351576</v>
      </c>
      <c r="G27" s="62" t="s">
        <v>283</v>
      </c>
      <c r="H27" s="5"/>
      <c r="I27" s="62"/>
      <c r="J27" s="38"/>
      <c r="K27" s="451"/>
      <c r="L27" s="435" t="s">
        <v>117</v>
      </c>
      <c r="M27" s="436"/>
      <c r="N27" s="152">
        <v>95</v>
      </c>
      <c r="O27" s="153"/>
      <c r="P27" s="5">
        <v>338924</v>
      </c>
      <c r="Q27" s="201"/>
      <c r="R27" s="5"/>
      <c r="S27" s="201"/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v>338926</v>
      </c>
      <c r="G28" s="62"/>
      <c r="H28" s="5"/>
      <c r="I28" s="62"/>
      <c r="J28" s="38"/>
      <c r="K28" s="451"/>
      <c r="L28" s="435" t="s">
        <v>97</v>
      </c>
      <c r="M28" s="436"/>
      <c r="N28" s="152">
        <v>98</v>
      </c>
      <c r="O28" s="153"/>
      <c r="P28" s="5">
        <v>338910</v>
      </c>
      <c r="Q28" s="201"/>
      <c r="R28" s="5"/>
      <c r="S28" s="201"/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v>338931</v>
      </c>
      <c r="G29" s="62" t="s">
        <v>283</v>
      </c>
      <c r="H29" s="5"/>
      <c r="I29" s="62"/>
      <c r="J29" s="38"/>
      <c r="K29" s="451"/>
      <c r="L29" s="435" t="s">
        <v>175</v>
      </c>
      <c r="M29" s="436"/>
      <c r="N29" s="152">
        <v>100</v>
      </c>
      <c r="O29" s="153"/>
      <c r="P29" s="5">
        <v>338912</v>
      </c>
      <c r="Q29" s="201"/>
      <c r="R29" s="5"/>
      <c r="S29" s="201"/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v>338928</v>
      </c>
      <c r="G30" s="62"/>
      <c r="H30" s="5"/>
      <c r="I30" s="62"/>
      <c r="J30" s="38"/>
      <c r="K30" s="451"/>
      <c r="L30" s="435" t="s">
        <v>172</v>
      </c>
      <c r="M30" s="436"/>
      <c r="N30" s="152">
        <v>100</v>
      </c>
      <c r="O30" s="153"/>
      <c r="P30" s="5">
        <v>338915</v>
      </c>
      <c r="Q30" s="201"/>
      <c r="R30" s="5"/>
      <c r="S30" s="201"/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v>338927</v>
      </c>
      <c r="G31" s="62"/>
      <c r="H31" s="5"/>
      <c r="I31" s="62"/>
      <c r="J31" s="38"/>
      <c r="K31" s="451"/>
      <c r="L31" s="435" t="s">
        <v>171</v>
      </c>
      <c r="M31" s="436"/>
      <c r="N31" s="152"/>
      <c r="O31" s="160">
        <v>107</v>
      </c>
      <c r="P31" s="139">
        <v>338918</v>
      </c>
      <c r="Q31" s="201" t="s">
        <v>283</v>
      </c>
      <c r="R31" s="139"/>
      <c r="S31" s="201"/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v>352506</v>
      </c>
      <c r="G32" s="62"/>
      <c r="H32" s="5"/>
      <c r="I32" s="62"/>
      <c r="J32" s="38"/>
      <c r="K32" s="452"/>
      <c r="L32" s="579" t="s">
        <v>155</v>
      </c>
      <c r="M32" s="570"/>
      <c r="N32" s="157">
        <v>106</v>
      </c>
      <c r="O32" s="158"/>
      <c r="P32" s="33">
        <v>354949</v>
      </c>
      <c r="Q32" s="202"/>
      <c r="R32" s="267"/>
      <c r="S32" s="203"/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v>351575</v>
      </c>
      <c r="G33" s="62"/>
      <c r="H33" s="5"/>
      <c r="I33" s="62"/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v>338895</v>
      </c>
      <c r="Q33" s="204"/>
      <c r="R33" s="6">
        <v>330591</v>
      </c>
      <c r="S33" s="204"/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341">
        <v>103</v>
      </c>
      <c r="F34" s="5">
        <v>356776</v>
      </c>
      <c r="G34" s="62" t="s">
        <v>283</v>
      </c>
      <c r="H34" s="5"/>
      <c r="I34" s="62"/>
      <c r="J34" s="38"/>
      <c r="K34" s="451"/>
      <c r="L34" s="435" t="s">
        <v>87</v>
      </c>
      <c r="M34" s="436"/>
      <c r="N34" s="152">
        <v>84</v>
      </c>
      <c r="O34" s="153"/>
      <c r="P34" s="5">
        <v>338904</v>
      </c>
      <c r="Q34" s="205"/>
      <c r="R34" s="137"/>
      <c r="S34" s="205"/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v>351574</v>
      </c>
      <c r="G35" s="62"/>
      <c r="H35" s="5"/>
      <c r="I35" s="62"/>
      <c r="J35" s="38"/>
      <c r="K35" s="451"/>
      <c r="L35" s="435" t="s">
        <v>0</v>
      </c>
      <c r="M35" s="436"/>
      <c r="N35" s="152">
        <v>87</v>
      </c>
      <c r="O35" s="153"/>
      <c r="P35" s="5">
        <v>338893</v>
      </c>
      <c r="Q35" s="201"/>
      <c r="R35" s="5">
        <v>325436</v>
      </c>
      <c r="S35" s="201"/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v>352504</v>
      </c>
      <c r="G36" s="68"/>
      <c r="H36" s="16"/>
      <c r="I36" s="68"/>
      <c r="J36" s="38"/>
      <c r="K36" s="451"/>
      <c r="L36" s="435" t="s">
        <v>3</v>
      </c>
      <c r="M36" s="436"/>
      <c r="N36" s="152">
        <v>91</v>
      </c>
      <c r="O36" s="153"/>
      <c r="P36" s="5">
        <v>338900</v>
      </c>
      <c r="Q36" s="201"/>
      <c r="R36" s="5"/>
      <c r="S36" s="201"/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v>338901</v>
      </c>
      <c r="Q37" s="201"/>
      <c r="R37" s="5"/>
      <c r="S37" s="201"/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v>338902</v>
      </c>
      <c r="Q38" s="201"/>
      <c r="R38" s="5"/>
      <c r="S38" s="201"/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v>338897</v>
      </c>
      <c r="Q39" s="201"/>
      <c r="R39" s="5"/>
      <c r="S39" s="201"/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v>338894</v>
      </c>
      <c r="Q40" s="201"/>
      <c r="R40" s="5">
        <v>325429</v>
      </c>
      <c r="S40" s="201"/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v>338896</v>
      </c>
      <c r="Q41" s="201"/>
      <c r="R41" s="5">
        <v>325434</v>
      </c>
      <c r="S41" s="201"/>
      <c r="T41" s="348"/>
      <c r="U41" s="206"/>
      <c r="X41" s="27"/>
      <c r="Z41" s="27"/>
    </row>
    <row r="42" spans="2:26" ht="29.1" customHeight="1">
      <c r="B42" s="28"/>
      <c r="C42" s="290"/>
      <c r="D42" s="290"/>
      <c r="E42" s="290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v>338905</v>
      </c>
      <c r="Q42" s="201"/>
      <c r="R42" s="5"/>
      <c r="S42" s="201"/>
      <c r="T42" s="348"/>
      <c r="U42" s="206"/>
      <c r="X42" s="27"/>
      <c r="Z42" s="27"/>
    </row>
    <row r="43" spans="2:26" ht="29.1" customHeight="1">
      <c r="B43" s="28"/>
      <c r="C43" s="290"/>
      <c r="D43" s="290"/>
      <c r="E43" s="290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v>355102</v>
      </c>
      <c r="Q43" s="201" t="s">
        <v>283</v>
      </c>
      <c r="R43" s="5"/>
      <c r="S43" s="201"/>
      <c r="T43" s="348"/>
      <c r="U43" s="206"/>
      <c r="X43" s="27"/>
      <c r="Z43" s="27"/>
    </row>
    <row r="44" spans="2:26" ht="29.1" customHeight="1">
      <c r="B44" s="28"/>
      <c r="C44" s="290"/>
      <c r="D44" s="290"/>
      <c r="E44" s="290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v>338889</v>
      </c>
      <c r="Q44" s="201"/>
      <c r="R44" s="5">
        <v>325420</v>
      </c>
      <c r="S44" s="201"/>
      <c r="T44" s="348"/>
      <c r="U44" s="200"/>
      <c r="X44" s="27"/>
      <c r="Z44" s="27"/>
    </row>
    <row r="45" spans="2:26" ht="29.1" customHeight="1">
      <c r="B45" s="28"/>
      <c r="C45" s="290"/>
      <c r="D45" s="290"/>
      <c r="E45" s="290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v>338892</v>
      </c>
      <c r="Q45" s="201"/>
      <c r="R45" s="5">
        <v>325422</v>
      </c>
      <c r="S45" s="201"/>
      <c r="T45" s="348"/>
      <c r="U45" s="200"/>
      <c r="X45" s="27"/>
      <c r="Z45" s="27"/>
    </row>
    <row r="46" spans="2:26" ht="29.1" customHeight="1">
      <c r="B46" s="28"/>
      <c r="C46" s="290"/>
      <c r="D46" s="290"/>
      <c r="E46" s="290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v>338903</v>
      </c>
      <c r="Q46" s="201"/>
      <c r="R46" s="5"/>
      <c r="S46" s="201"/>
      <c r="T46" s="348"/>
      <c r="U46" s="200"/>
      <c r="X46" s="27"/>
      <c r="Z46" s="27"/>
    </row>
    <row r="47" spans="2:26" ht="29.1" customHeight="1">
      <c r="B47" s="28"/>
      <c r="C47" s="290"/>
      <c r="D47" s="290"/>
      <c r="E47" s="290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v>350738</v>
      </c>
      <c r="Q47" s="201"/>
      <c r="R47" s="5">
        <v>336539</v>
      </c>
      <c r="S47" s="201"/>
      <c r="T47" s="348"/>
      <c r="U47" s="200"/>
      <c r="X47" s="27"/>
      <c r="Z47" s="27"/>
    </row>
    <row r="48" spans="2:26" ht="29.1" customHeight="1">
      <c r="B48" s="28"/>
      <c r="C48" s="290"/>
      <c r="D48" s="290"/>
      <c r="E48" s="290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v>338890</v>
      </c>
      <c r="Q48" s="201"/>
      <c r="R48" s="5">
        <v>325419</v>
      </c>
      <c r="S48" s="201"/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v>338891</v>
      </c>
      <c r="Q49" s="201"/>
      <c r="R49" s="5">
        <v>325446</v>
      </c>
      <c r="S49" s="201"/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v>338899</v>
      </c>
      <c r="Q50" s="354"/>
      <c r="R50" s="161"/>
      <c r="S50" s="354"/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342"/>
      <c r="O51" s="342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278"/>
      <c r="N55" s="278"/>
      <c r="O55" s="278"/>
      <c r="P55" s="278"/>
      <c r="Q55" s="208"/>
      <c r="R55" s="208"/>
      <c r="S55" s="208"/>
      <c r="T55" s="208"/>
      <c r="U55" s="208"/>
      <c r="V55" s="278"/>
      <c r="W55" s="278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290"/>
      <c r="N56" s="290"/>
      <c r="O56" s="290"/>
      <c r="P56" s="97"/>
      <c r="Q56" s="208"/>
      <c r="R56" s="208"/>
      <c r="S56" s="208"/>
      <c r="T56" s="208"/>
      <c r="U56" s="208"/>
      <c r="V56" s="278"/>
      <c r="W56" s="278"/>
      <c r="X56" s="278"/>
      <c r="Y56" s="278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290"/>
      <c r="N57" s="290"/>
      <c r="O57" s="290"/>
      <c r="P57" s="88"/>
      <c r="Q57" s="208"/>
      <c r="R57" s="208"/>
      <c r="S57" s="208"/>
      <c r="T57" s="208"/>
      <c r="U57" s="208"/>
      <c r="V57" s="278"/>
      <c r="W57" s="278"/>
      <c r="X57" s="278"/>
      <c r="Y57" s="278"/>
      <c r="Z57" s="83"/>
    </row>
    <row r="58" spans="2:27" s="3" customFormat="1" ht="16.5" customHeight="1">
      <c r="F58" s="2"/>
      <c r="H58" s="2"/>
      <c r="J58" s="88"/>
      <c r="L58" s="88"/>
      <c r="M58" s="290"/>
      <c r="N58" s="290"/>
      <c r="O58" s="290"/>
      <c r="P58" s="88"/>
      <c r="Q58" s="287"/>
      <c r="R58" s="287"/>
      <c r="S58" s="287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299" t="s">
        <v>119</v>
      </c>
      <c r="D67" s="150">
        <v>80</v>
      </c>
      <c r="E67" s="163"/>
      <c r="F67" s="4">
        <v>338885</v>
      </c>
      <c r="G67" s="61"/>
      <c r="H67" s="4"/>
      <c r="I67" s="61"/>
      <c r="J67" s="131"/>
      <c r="K67" s="528">
        <v>14</v>
      </c>
      <c r="L67" s="458" t="s">
        <v>25</v>
      </c>
      <c r="M67" s="459"/>
      <c r="N67" s="458">
        <v>69</v>
      </c>
      <c r="O67" s="459"/>
      <c r="P67" s="4"/>
      <c r="Q67" s="198"/>
      <c r="R67" s="4">
        <v>325456</v>
      </c>
      <c r="S67" s="198"/>
      <c r="T67" s="199"/>
      <c r="U67" s="200"/>
      <c r="V67" s="83"/>
    </row>
    <row r="68" spans="2:26" ht="29.45" customHeight="1">
      <c r="B68" s="451"/>
      <c r="C68" s="300" t="s">
        <v>120</v>
      </c>
      <c r="D68" s="152">
        <v>75</v>
      </c>
      <c r="E68" s="160"/>
      <c r="F68" s="5">
        <v>338887</v>
      </c>
      <c r="G68" s="62"/>
      <c r="H68" s="5"/>
      <c r="I68" s="62"/>
      <c r="J68" s="131"/>
      <c r="K68" s="451"/>
      <c r="L68" s="435" t="s">
        <v>26</v>
      </c>
      <c r="M68" s="436"/>
      <c r="N68" s="435">
        <v>72</v>
      </c>
      <c r="O68" s="436"/>
      <c r="P68" s="5">
        <v>338853</v>
      </c>
      <c r="Q68" s="201"/>
      <c r="R68" s="5">
        <v>325431</v>
      </c>
      <c r="S68" s="201"/>
      <c r="T68" s="199"/>
      <c r="U68" s="200"/>
      <c r="X68" s="27"/>
      <c r="Z68" s="27"/>
    </row>
    <row r="69" spans="2:26" s="3" customFormat="1" ht="29.45" customHeight="1">
      <c r="B69" s="451"/>
      <c r="C69" s="300" t="s">
        <v>81</v>
      </c>
      <c r="D69" s="152">
        <v>84</v>
      </c>
      <c r="E69" s="160"/>
      <c r="F69" s="5">
        <v>338854</v>
      </c>
      <c r="G69" s="62"/>
      <c r="H69" s="5"/>
      <c r="I69" s="62"/>
      <c r="J69" s="131"/>
      <c r="K69" s="451"/>
      <c r="L69" s="435" t="s">
        <v>40</v>
      </c>
      <c r="M69" s="436"/>
      <c r="N69" s="435">
        <v>75</v>
      </c>
      <c r="O69" s="436"/>
      <c r="P69" s="5">
        <v>338880</v>
      </c>
      <c r="Q69" s="201"/>
      <c r="R69" s="5"/>
      <c r="S69" s="201"/>
      <c r="T69" s="199"/>
      <c r="U69" s="200"/>
      <c r="V69" s="83"/>
    </row>
    <row r="70" spans="2:26" s="3" customFormat="1" ht="29.45" customHeight="1">
      <c r="B70" s="451"/>
      <c r="C70" s="300" t="s">
        <v>18</v>
      </c>
      <c r="D70" s="152">
        <v>87</v>
      </c>
      <c r="E70" s="160"/>
      <c r="F70" s="5">
        <v>338886</v>
      </c>
      <c r="G70" s="62"/>
      <c r="H70" s="5"/>
      <c r="I70" s="62"/>
      <c r="J70" s="131"/>
      <c r="K70" s="451"/>
      <c r="L70" s="435" t="s">
        <v>42</v>
      </c>
      <c r="M70" s="436"/>
      <c r="N70" s="435">
        <v>79</v>
      </c>
      <c r="O70" s="436"/>
      <c r="P70" s="5"/>
      <c r="Q70" s="201"/>
      <c r="R70" s="5">
        <v>325448</v>
      </c>
      <c r="S70" s="201"/>
      <c r="T70" s="199"/>
      <c r="U70" s="200"/>
      <c r="V70" s="83"/>
    </row>
    <row r="71" spans="2:26" s="3" customFormat="1" ht="29.45" customHeight="1">
      <c r="B71" s="451"/>
      <c r="C71" s="300" t="s">
        <v>222</v>
      </c>
      <c r="D71" s="152">
        <v>92</v>
      </c>
      <c r="E71" s="160"/>
      <c r="F71" s="5">
        <v>338888</v>
      </c>
      <c r="G71" s="62"/>
      <c r="H71" s="5"/>
      <c r="I71" s="62"/>
      <c r="J71" s="131"/>
      <c r="K71" s="451"/>
      <c r="L71" s="435" t="s">
        <v>44</v>
      </c>
      <c r="M71" s="436"/>
      <c r="N71" s="435">
        <v>82</v>
      </c>
      <c r="O71" s="436"/>
      <c r="P71" s="5"/>
      <c r="Q71" s="201"/>
      <c r="R71" s="5">
        <v>325474</v>
      </c>
      <c r="S71" s="201"/>
      <c r="T71" s="199"/>
      <c r="U71" s="200"/>
      <c r="V71" s="83"/>
    </row>
    <row r="72" spans="2:26" s="3" customFormat="1" ht="29.45" customHeight="1">
      <c r="B72" s="451"/>
      <c r="C72" s="300" t="s">
        <v>121</v>
      </c>
      <c r="D72" s="152">
        <v>83</v>
      </c>
      <c r="E72" s="160"/>
      <c r="F72" s="5">
        <v>338877</v>
      </c>
      <c r="G72" s="62"/>
      <c r="H72" s="5"/>
      <c r="I72" s="62"/>
      <c r="J72" s="131"/>
      <c r="K72" s="451"/>
      <c r="L72" s="435" t="s">
        <v>77</v>
      </c>
      <c r="M72" s="436"/>
      <c r="N72" s="435">
        <v>75</v>
      </c>
      <c r="O72" s="436"/>
      <c r="P72" s="5">
        <v>338735</v>
      </c>
      <c r="Q72" s="201"/>
      <c r="R72" s="5">
        <v>325403</v>
      </c>
      <c r="S72" s="201"/>
      <c r="T72" s="199"/>
      <c r="U72" s="200"/>
      <c r="V72" s="83"/>
    </row>
    <row r="73" spans="2:26" s="3" customFormat="1" ht="29.45" customHeight="1">
      <c r="B73" s="451"/>
      <c r="C73" s="300" t="s">
        <v>84</v>
      </c>
      <c r="D73" s="152">
        <v>87</v>
      </c>
      <c r="E73" s="160"/>
      <c r="F73" s="5">
        <v>338864</v>
      </c>
      <c r="G73" s="62"/>
      <c r="H73" s="5">
        <v>325440</v>
      </c>
      <c r="I73" s="62"/>
      <c r="J73" s="131"/>
      <c r="K73" s="451"/>
      <c r="L73" s="435" t="s">
        <v>7</v>
      </c>
      <c r="M73" s="436"/>
      <c r="N73" s="435">
        <v>79</v>
      </c>
      <c r="O73" s="436"/>
      <c r="P73" s="5">
        <v>338848</v>
      </c>
      <c r="Q73" s="201"/>
      <c r="R73" s="5">
        <v>325416</v>
      </c>
      <c r="S73" s="201"/>
      <c r="T73" s="199"/>
      <c r="U73" s="200"/>
      <c r="V73" s="83"/>
    </row>
    <row r="74" spans="2:26" s="3" customFormat="1" ht="29.45" customHeight="1">
      <c r="B74" s="451"/>
      <c r="C74" s="300" t="s">
        <v>29</v>
      </c>
      <c r="D74" s="152">
        <v>91</v>
      </c>
      <c r="E74" s="160"/>
      <c r="F74" s="5">
        <v>338875</v>
      </c>
      <c r="G74" s="62"/>
      <c r="H74" s="5">
        <v>325281</v>
      </c>
      <c r="I74" s="62"/>
      <c r="J74" s="131"/>
      <c r="K74" s="451"/>
      <c r="L74" s="435" t="s">
        <v>9</v>
      </c>
      <c r="M74" s="436"/>
      <c r="N74" s="435">
        <v>82</v>
      </c>
      <c r="O74" s="436"/>
      <c r="P74" s="5">
        <v>338841</v>
      </c>
      <c r="Q74" s="201"/>
      <c r="R74" s="5">
        <v>325406</v>
      </c>
      <c r="S74" s="201"/>
      <c r="T74" s="199"/>
      <c r="U74" s="200"/>
      <c r="V74" s="83"/>
    </row>
    <row r="75" spans="2:26" s="3" customFormat="1" ht="29.45" customHeight="1">
      <c r="B75" s="451"/>
      <c r="C75" s="300" t="s">
        <v>31</v>
      </c>
      <c r="D75" s="152">
        <v>93</v>
      </c>
      <c r="E75" s="160"/>
      <c r="F75" s="5">
        <v>338883</v>
      </c>
      <c r="G75" s="62"/>
      <c r="H75" s="5"/>
      <c r="I75" s="62"/>
      <c r="J75" s="131"/>
      <c r="K75" s="451"/>
      <c r="L75" s="435" t="s">
        <v>11</v>
      </c>
      <c r="M75" s="436"/>
      <c r="N75" s="435">
        <v>86</v>
      </c>
      <c r="O75" s="436"/>
      <c r="P75" s="5">
        <v>338844</v>
      </c>
      <c r="Q75" s="201"/>
      <c r="R75" s="5">
        <v>325421</v>
      </c>
      <c r="S75" s="201"/>
      <c r="T75" s="199"/>
      <c r="U75" s="200"/>
      <c r="V75" s="83"/>
    </row>
    <row r="76" spans="2:26" s="3" customFormat="1" ht="29.45" customHeight="1">
      <c r="B76" s="451"/>
      <c r="C76" s="300" t="s">
        <v>32</v>
      </c>
      <c r="D76" s="152">
        <v>95</v>
      </c>
      <c r="E76" s="160"/>
      <c r="F76" s="5"/>
      <c r="G76" s="62"/>
      <c r="H76" s="5">
        <v>325471</v>
      </c>
      <c r="I76" s="62"/>
      <c r="J76" s="131"/>
      <c r="K76" s="451"/>
      <c r="L76" s="435" t="s">
        <v>13</v>
      </c>
      <c r="M76" s="436"/>
      <c r="N76" s="435">
        <v>89</v>
      </c>
      <c r="O76" s="436"/>
      <c r="P76" s="5"/>
      <c r="Q76" s="201"/>
      <c r="R76" s="5">
        <v>325482</v>
      </c>
      <c r="S76" s="201"/>
      <c r="T76" s="199"/>
      <c r="U76" s="200"/>
      <c r="V76" s="83"/>
    </row>
    <row r="77" spans="2:26" s="3" customFormat="1" ht="29.45" customHeight="1">
      <c r="B77" s="451"/>
      <c r="C77" s="300" t="s">
        <v>101</v>
      </c>
      <c r="D77" s="152">
        <v>82</v>
      </c>
      <c r="E77" s="160"/>
      <c r="F77" s="5">
        <v>338876</v>
      </c>
      <c r="G77" s="62"/>
      <c r="H77" s="5">
        <v>325427</v>
      </c>
      <c r="I77" s="62"/>
      <c r="J77" s="131"/>
      <c r="K77" s="451"/>
      <c r="L77" s="435" t="s">
        <v>36</v>
      </c>
      <c r="M77" s="436"/>
      <c r="N77" s="435">
        <v>81</v>
      </c>
      <c r="O77" s="436"/>
      <c r="P77" s="5">
        <v>338846</v>
      </c>
      <c r="Q77" s="201"/>
      <c r="R77" s="5">
        <v>325407</v>
      </c>
      <c r="S77" s="201"/>
      <c r="T77" s="199"/>
      <c r="U77" s="200"/>
      <c r="V77" s="83"/>
    </row>
    <row r="78" spans="2:26" s="3" customFormat="1" ht="29.45" customHeight="1">
      <c r="B78" s="451"/>
      <c r="C78" s="300" t="s">
        <v>225</v>
      </c>
      <c r="D78" s="152">
        <v>86</v>
      </c>
      <c r="E78" s="160"/>
      <c r="F78" s="5">
        <v>338850</v>
      </c>
      <c r="G78" s="62"/>
      <c r="H78" s="5"/>
      <c r="I78" s="62"/>
      <c r="J78" s="131"/>
      <c r="K78" s="451"/>
      <c r="L78" s="435" t="s">
        <v>37</v>
      </c>
      <c r="M78" s="436"/>
      <c r="N78" s="435">
        <v>84</v>
      </c>
      <c r="O78" s="436"/>
      <c r="P78" s="5">
        <v>338847</v>
      </c>
      <c r="Q78" s="201"/>
      <c r="R78" s="5">
        <v>325410</v>
      </c>
      <c r="S78" s="201"/>
      <c r="T78" s="199"/>
      <c r="U78" s="200"/>
      <c r="V78" s="83"/>
    </row>
    <row r="79" spans="2:26" s="3" customFormat="1" ht="29.45" customHeight="1">
      <c r="B79" s="451"/>
      <c r="C79" s="300" t="s">
        <v>102</v>
      </c>
      <c r="D79" s="152">
        <v>89</v>
      </c>
      <c r="E79" s="160"/>
      <c r="F79" s="5">
        <v>338852</v>
      </c>
      <c r="G79" s="62"/>
      <c r="H79" s="5">
        <v>325433</v>
      </c>
      <c r="I79" s="62"/>
      <c r="J79" s="131"/>
      <c r="K79" s="451"/>
      <c r="L79" s="435" t="s">
        <v>38</v>
      </c>
      <c r="M79" s="436"/>
      <c r="N79" s="435">
        <v>88</v>
      </c>
      <c r="O79" s="436"/>
      <c r="P79" s="5">
        <v>338843</v>
      </c>
      <c r="Q79" s="201"/>
      <c r="R79" s="5">
        <v>325412</v>
      </c>
      <c r="S79" s="201"/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/>
      <c r="G80" s="62"/>
      <c r="H80" s="5">
        <v>325409</v>
      </c>
      <c r="I80" s="62"/>
      <c r="J80" s="131"/>
      <c r="K80" s="451"/>
      <c r="L80" s="435" t="s">
        <v>39</v>
      </c>
      <c r="M80" s="436"/>
      <c r="N80" s="435">
        <v>91</v>
      </c>
      <c r="O80" s="436"/>
      <c r="P80" s="5"/>
      <c r="Q80" s="201"/>
      <c r="R80" s="5">
        <v>325470</v>
      </c>
      <c r="S80" s="201"/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v>355101</v>
      </c>
      <c r="G81" s="62" t="s">
        <v>283</v>
      </c>
      <c r="H81" s="5"/>
      <c r="I81" s="62"/>
      <c r="J81" s="131"/>
      <c r="K81" s="451"/>
      <c r="L81" s="435" t="s">
        <v>41</v>
      </c>
      <c r="M81" s="436"/>
      <c r="N81" s="435">
        <v>94</v>
      </c>
      <c r="O81" s="436"/>
      <c r="P81" s="5"/>
      <c r="Q81" s="201"/>
      <c r="R81" s="5">
        <v>325457</v>
      </c>
      <c r="S81" s="201"/>
      <c r="T81" s="199"/>
      <c r="U81" s="200"/>
      <c r="V81" s="83"/>
    </row>
    <row r="82" spans="2:26" s="3" customFormat="1" ht="29.45" customHeight="1">
      <c r="B82" s="451"/>
      <c r="C82" s="300" t="s">
        <v>49</v>
      </c>
      <c r="D82" s="152">
        <v>95</v>
      </c>
      <c r="E82" s="160"/>
      <c r="F82" s="5">
        <v>338873</v>
      </c>
      <c r="G82" s="62"/>
      <c r="H82" s="5">
        <v>325082</v>
      </c>
      <c r="I82" s="62"/>
      <c r="J82" s="131"/>
      <c r="K82" s="452"/>
      <c r="L82" s="437" t="s">
        <v>227</v>
      </c>
      <c r="M82" s="438"/>
      <c r="N82" s="437">
        <v>88</v>
      </c>
      <c r="O82" s="438"/>
      <c r="P82" s="33">
        <v>338855</v>
      </c>
      <c r="Q82" s="202"/>
      <c r="R82" s="33">
        <v>325475</v>
      </c>
      <c r="S82" s="202"/>
      <c r="T82" s="199"/>
      <c r="U82" s="200"/>
      <c r="V82" s="83"/>
    </row>
    <row r="83" spans="2:26" s="3" customFormat="1" ht="29.45" customHeight="1">
      <c r="B83" s="451"/>
      <c r="C83" s="300" t="s">
        <v>50</v>
      </c>
      <c r="D83" s="152">
        <v>98</v>
      </c>
      <c r="E83" s="160"/>
      <c r="F83" s="5">
        <v>338884</v>
      </c>
      <c r="G83" s="62"/>
      <c r="H83" s="5"/>
      <c r="I83" s="62"/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v>338806</v>
      </c>
      <c r="Q83" s="211"/>
      <c r="R83" s="32">
        <v>325404</v>
      </c>
      <c r="S83" s="211"/>
      <c r="T83" s="199"/>
      <c r="U83" s="200"/>
      <c r="V83" s="83"/>
    </row>
    <row r="84" spans="2:26" s="3" customFormat="1" ht="29.45" customHeight="1">
      <c r="B84" s="451"/>
      <c r="C84" s="300" t="s">
        <v>122</v>
      </c>
      <c r="D84" s="152">
        <v>92</v>
      </c>
      <c r="E84" s="160"/>
      <c r="F84" s="5">
        <v>350523</v>
      </c>
      <c r="G84" s="62"/>
      <c r="H84" s="5">
        <v>325481</v>
      </c>
      <c r="I84" s="62"/>
      <c r="J84" s="131"/>
      <c r="K84" s="451"/>
      <c r="L84" s="435" t="s">
        <v>4</v>
      </c>
      <c r="M84" s="436"/>
      <c r="N84" s="435">
        <v>77</v>
      </c>
      <c r="O84" s="436"/>
      <c r="P84" s="5">
        <v>338842</v>
      </c>
      <c r="Q84" s="201"/>
      <c r="R84" s="5">
        <v>325435</v>
      </c>
      <c r="S84" s="201"/>
      <c r="T84" s="199"/>
      <c r="U84" s="200"/>
      <c r="V84" s="83"/>
    </row>
    <row r="85" spans="2:26" s="3" customFormat="1" ht="29.45" customHeight="1">
      <c r="B85" s="451"/>
      <c r="C85" s="300" t="s">
        <v>85</v>
      </c>
      <c r="D85" s="152">
        <v>95</v>
      </c>
      <c r="E85" s="160"/>
      <c r="F85" s="5">
        <v>338849</v>
      </c>
      <c r="G85" s="62"/>
      <c r="H85" s="5">
        <v>325418</v>
      </c>
      <c r="I85" s="62"/>
      <c r="J85" s="131"/>
      <c r="K85" s="451"/>
      <c r="L85" s="435" t="s">
        <v>33</v>
      </c>
      <c r="M85" s="436"/>
      <c r="N85" s="435">
        <v>75</v>
      </c>
      <c r="O85" s="436"/>
      <c r="P85" s="5">
        <v>338845</v>
      </c>
      <c r="Q85" s="201"/>
      <c r="R85" s="5">
        <v>325424</v>
      </c>
      <c r="S85" s="201"/>
      <c r="T85" s="199"/>
      <c r="U85" s="200"/>
      <c r="V85" s="83"/>
    </row>
    <row r="86" spans="2:26" s="3" customFormat="1" ht="29.45" customHeight="1">
      <c r="B86" s="451"/>
      <c r="C86" s="291" t="s">
        <v>86</v>
      </c>
      <c r="D86" s="154">
        <v>98</v>
      </c>
      <c r="E86" s="164"/>
      <c r="F86" s="161">
        <v>338874</v>
      </c>
      <c r="G86" s="162"/>
      <c r="H86" s="161">
        <v>325414</v>
      </c>
      <c r="I86" s="162"/>
      <c r="J86" s="131"/>
      <c r="K86" s="451"/>
      <c r="L86" s="435" t="s">
        <v>34</v>
      </c>
      <c r="M86" s="436"/>
      <c r="N86" s="435">
        <v>79</v>
      </c>
      <c r="O86" s="436"/>
      <c r="P86" s="5">
        <v>338879</v>
      </c>
      <c r="Q86" s="201"/>
      <c r="R86" s="5"/>
      <c r="S86" s="201"/>
      <c r="T86" s="199"/>
      <c r="U86" s="200"/>
      <c r="V86" s="83"/>
    </row>
    <row r="87" spans="2:26" s="3" customFormat="1" ht="29.45" customHeight="1">
      <c r="B87" s="452"/>
      <c r="C87" s="301" t="s">
        <v>166</v>
      </c>
      <c r="D87" s="157">
        <v>100</v>
      </c>
      <c r="E87" s="166"/>
      <c r="F87" s="33">
        <v>356753</v>
      </c>
      <c r="G87" s="58"/>
      <c r="H87" s="33"/>
      <c r="I87" s="58"/>
      <c r="J87" s="131"/>
      <c r="K87" s="451"/>
      <c r="L87" s="435" t="s">
        <v>35</v>
      </c>
      <c r="M87" s="436"/>
      <c r="N87" s="435">
        <v>82</v>
      </c>
      <c r="O87" s="436"/>
      <c r="P87" s="5">
        <v>338882</v>
      </c>
      <c r="Q87" s="201"/>
      <c r="R87" s="5"/>
      <c r="S87" s="201"/>
      <c r="T87" s="199"/>
      <c r="U87" s="200"/>
      <c r="V87" s="83"/>
    </row>
    <row r="88" spans="2:26" s="3" customFormat="1" ht="29.45" customHeight="1">
      <c r="B88" s="451">
        <v>15</v>
      </c>
      <c r="C88" s="292" t="s">
        <v>76</v>
      </c>
      <c r="D88" s="155">
        <v>73</v>
      </c>
      <c r="E88" s="165"/>
      <c r="F88" s="6">
        <v>338871</v>
      </c>
      <c r="G88" s="70"/>
      <c r="H88" s="6"/>
      <c r="I88" s="70"/>
      <c r="J88" s="131"/>
      <c r="K88" s="451"/>
      <c r="L88" s="435" t="s">
        <v>10</v>
      </c>
      <c r="M88" s="436"/>
      <c r="N88" s="435">
        <v>70</v>
      </c>
      <c r="O88" s="436"/>
      <c r="P88" s="5"/>
      <c r="Q88" s="201"/>
      <c r="R88" s="5">
        <v>325473</v>
      </c>
      <c r="S88" s="201"/>
      <c r="T88" s="199"/>
      <c r="U88" s="200"/>
      <c r="V88" s="83"/>
    </row>
    <row r="89" spans="2:26" s="3" customFormat="1" ht="29.45" customHeight="1">
      <c r="B89" s="451"/>
      <c r="C89" s="300" t="s">
        <v>78</v>
      </c>
      <c r="D89" s="152">
        <v>75</v>
      </c>
      <c r="E89" s="160"/>
      <c r="F89" s="5">
        <v>338861</v>
      </c>
      <c r="G89" s="62"/>
      <c r="H89" s="5">
        <v>325430</v>
      </c>
      <c r="I89" s="62"/>
      <c r="J89" s="131"/>
      <c r="K89" s="451"/>
      <c r="L89" s="435" t="s">
        <v>12</v>
      </c>
      <c r="M89" s="436"/>
      <c r="N89" s="435">
        <v>75</v>
      </c>
      <c r="O89" s="436"/>
      <c r="P89" s="5">
        <v>338851</v>
      </c>
      <c r="Q89" s="201"/>
      <c r="R89" s="5">
        <v>325405</v>
      </c>
      <c r="S89" s="201"/>
      <c r="T89" s="199"/>
      <c r="U89" s="200"/>
      <c r="V89" s="83"/>
    </row>
    <row r="90" spans="2:26" s="3" customFormat="1" ht="29.45" customHeight="1">
      <c r="B90" s="451"/>
      <c r="C90" s="300" t="s">
        <v>79</v>
      </c>
      <c r="D90" s="152">
        <v>77</v>
      </c>
      <c r="E90" s="160"/>
      <c r="F90" s="5">
        <v>338868</v>
      </c>
      <c r="G90" s="62"/>
      <c r="H90" s="5"/>
      <c r="I90" s="62"/>
      <c r="J90" s="131"/>
      <c r="K90" s="451"/>
      <c r="L90" s="435" t="s">
        <v>14</v>
      </c>
      <c r="M90" s="436"/>
      <c r="N90" s="435">
        <v>79</v>
      </c>
      <c r="O90" s="436"/>
      <c r="P90" s="5">
        <v>338878</v>
      </c>
      <c r="Q90" s="201"/>
      <c r="R90" s="5">
        <v>325415</v>
      </c>
      <c r="S90" s="201"/>
      <c r="T90" s="199"/>
      <c r="U90" s="200"/>
      <c r="V90" s="83"/>
    </row>
    <row r="91" spans="2:26" s="3" customFormat="1" ht="29.45" customHeight="1">
      <c r="B91" s="451"/>
      <c r="C91" s="300" t="s">
        <v>80</v>
      </c>
      <c r="D91" s="152">
        <v>82</v>
      </c>
      <c r="E91" s="160"/>
      <c r="F91" s="5">
        <v>338865</v>
      </c>
      <c r="G91" s="62"/>
      <c r="H91" s="5">
        <v>325441</v>
      </c>
      <c r="I91" s="62"/>
      <c r="J91" s="131"/>
      <c r="K91" s="452"/>
      <c r="L91" s="437" t="s">
        <v>15</v>
      </c>
      <c r="M91" s="438"/>
      <c r="N91" s="437">
        <v>83</v>
      </c>
      <c r="O91" s="438"/>
      <c r="P91" s="33">
        <v>338863</v>
      </c>
      <c r="Q91" s="202"/>
      <c r="R91" s="33">
        <v>325443</v>
      </c>
      <c r="S91" s="202"/>
      <c r="T91" s="199"/>
      <c r="U91" s="200"/>
      <c r="V91" s="83"/>
    </row>
    <row r="92" spans="2:26" ht="29.45" customHeight="1">
      <c r="B92" s="451"/>
      <c r="C92" s="300" t="s">
        <v>27</v>
      </c>
      <c r="D92" s="152">
        <v>85</v>
      </c>
      <c r="E92" s="160"/>
      <c r="F92" s="5">
        <v>338869</v>
      </c>
      <c r="G92" s="62"/>
      <c r="H92" s="5"/>
      <c r="I92" s="62"/>
      <c r="J92" s="131"/>
      <c r="K92" s="451">
        <v>12</v>
      </c>
      <c r="L92" s="439" t="s">
        <v>28</v>
      </c>
      <c r="M92" s="440"/>
      <c r="N92" s="439">
        <v>69</v>
      </c>
      <c r="O92" s="440"/>
      <c r="P92" s="6"/>
      <c r="Q92" s="212"/>
      <c r="R92" s="6">
        <v>334606</v>
      </c>
      <c r="S92" s="212"/>
      <c r="T92" s="199"/>
      <c r="U92" s="200"/>
      <c r="X92" s="27"/>
      <c r="Z92" s="27"/>
    </row>
    <row r="93" spans="2:26" ht="29.45" customHeight="1">
      <c r="B93" s="451"/>
      <c r="C93" s="300" t="s">
        <v>177</v>
      </c>
      <c r="D93" s="152">
        <v>77</v>
      </c>
      <c r="E93" s="160"/>
      <c r="F93" s="5">
        <v>338860</v>
      </c>
      <c r="G93" s="62"/>
      <c r="H93" s="5">
        <v>325411</v>
      </c>
      <c r="I93" s="62"/>
      <c r="J93" s="131"/>
      <c r="K93" s="451"/>
      <c r="L93" s="435" t="s">
        <v>30</v>
      </c>
      <c r="M93" s="436"/>
      <c r="N93" s="435">
        <v>73</v>
      </c>
      <c r="O93" s="436"/>
      <c r="P93" s="5"/>
      <c r="Q93" s="201"/>
      <c r="R93" s="5">
        <v>334607</v>
      </c>
      <c r="S93" s="201"/>
      <c r="T93" s="199"/>
      <c r="U93" s="200"/>
      <c r="X93" s="27"/>
      <c r="Z93" s="27"/>
    </row>
    <row r="94" spans="2:26" ht="29.45" customHeight="1">
      <c r="B94" s="451"/>
      <c r="C94" s="300" t="s">
        <v>99</v>
      </c>
      <c r="D94" s="152">
        <v>81</v>
      </c>
      <c r="E94" s="160"/>
      <c r="F94" s="5"/>
      <c r="G94" s="62"/>
      <c r="H94" s="5">
        <v>325428</v>
      </c>
      <c r="I94" s="62"/>
      <c r="J94" s="131"/>
      <c r="K94" s="451"/>
      <c r="L94" s="435" t="s">
        <v>2</v>
      </c>
      <c r="M94" s="436"/>
      <c r="N94" s="435">
        <v>68</v>
      </c>
      <c r="O94" s="436"/>
      <c r="P94" s="5"/>
      <c r="Q94" s="201"/>
      <c r="R94" s="5">
        <v>334609</v>
      </c>
      <c r="S94" s="201"/>
      <c r="T94" s="199"/>
      <c r="U94" s="200"/>
      <c r="X94" s="27"/>
      <c r="Z94" s="27"/>
    </row>
    <row r="95" spans="2:26" ht="29.45" customHeight="1" thickBot="1">
      <c r="B95" s="451"/>
      <c r="C95" s="300" t="s">
        <v>100</v>
      </c>
      <c r="D95" s="152">
        <v>84</v>
      </c>
      <c r="E95" s="160"/>
      <c r="F95" s="5">
        <v>338858</v>
      </c>
      <c r="G95" s="62"/>
      <c r="H95" s="5">
        <v>325413</v>
      </c>
      <c r="I95" s="62"/>
      <c r="J95" s="131"/>
      <c r="K95" s="453"/>
      <c r="L95" s="456" t="s">
        <v>5</v>
      </c>
      <c r="M95" s="457"/>
      <c r="N95" s="456">
        <v>74</v>
      </c>
      <c r="O95" s="457"/>
      <c r="P95" s="16"/>
      <c r="Q95" s="207"/>
      <c r="R95" s="16">
        <v>334610</v>
      </c>
      <c r="S95" s="207"/>
      <c r="T95" s="199"/>
      <c r="U95" s="200"/>
      <c r="X95" s="27"/>
      <c r="Z95" s="27"/>
    </row>
    <row r="96" spans="2:26" ht="29.45" customHeight="1">
      <c r="B96" s="451"/>
      <c r="C96" s="300" t="s">
        <v>46</v>
      </c>
      <c r="D96" s="152">
        <v>88</v>
      </c>
      <c r="E96" s="160"/>
      <c r="F96" s="5">
        <v>338866</v>
      </c>
      <c r="G96" s="62"/>
      <c r="H96" s="5"/>
      <c r="I96" s="62"/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00" t="s">
        <v>47</v>
      </c>
      <c r="D97" s="152">
        <v>91</v>
      </c>
      <c r="E97" s="160"/>
      <c r="F97" s="5"/>
      <c r="G97" s="62"/>
      <c r="H97" s="5">
        <v>325477</v>
      </c>
      <c r="I97" s="62"/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00" t="s">
        <v>82</v>
      </c>
      <c r="D98" s="152">
        <v>72</v>
      </c>
      <c r="E98" s="160"/>
      <c r="F98" s="5">
        <v>338870</v>
      </c>
      <c r="G98" s="62"/>
      <c r="H98" s="5"/>
      <c r="I98" s="62"/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208"/>
      <c r="V98" s="278"/>
      <c r="W98" s="278"/>
      <c r="X98" s="2"/>
      <c r="Y98" s="60"/>
    </row>
    <row r="99" spans="2:27" s="3" customFormat="1" ht="29.45" customHeight="1">
      <c r="B99" s="451"/>
      <c r="C99" s="300" t="s">
        <v>17</v>
      </c>
      <c r="D99" s="152">
        <v>81</v>
      </c>
      <c r="E99" s="160"/>
      <c r="F99" s="5">
        <v>338862</v>
      </c>
      <c r="G99" s="62"/>
      <c r="H99" s="5">
        <v>325488</v>
      </c>
      <c r="I99" s="62"/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v>351578</v>
      </c>
      <c r="G100" s="62" t="s">
        <v>283</v>
      </c>
      <c r="H100" s="5"/>
      <c r="I100" s="62"/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v>338856</v>
      </c>
      <c r="G101" s="62"/>
      <c r="H101" s="5">
        <v>325083</v>
      </c>
      <c r="I101" s="62"/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v>338857</v>
      </c>
      <c r="G102" s="62"/>
      <c r="H102" s="5">
        <v>325408</v>
      </c>
      <c r="I102" s="62"/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/>
      <c r="G103" s="62"/>
      <c r="H103" s="5">
        <v>338685</v>
      </c>
      <c r="I103" s="62" t="s">
        <v>283</v>
      </c>
      <c r="J103" s="2"/>
      <c r="K103" s="60"/>
      <c r="L103" s="88"/>
      <c r="M103" s="21"/>
      <c r="N103" s="21"/>
      <c r="O103" s="21"/>
      <c r="P103" s="2"/>
      <c r="Q103" s="213"/>
      <c r="R103" s="287"/>
      <c r="S103" s="287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00" t="s">
        <v>20</v>
      </c>
      <c r="D104" s="152">
        <v>91</v>
      </c>
      <c r="E104" s="160"/>
      <c r="F104" s="5">
        <v>338699</v>
      </c>
      <c r="G104" s="62"/>
      <c r="H104" s="5">
        <v>325049</v>
      </c>
      <c r="I104" s="62"/>
      <c r="J104" s="2"/>
      <c r="K104" s="60"/>
      <c r="L104" s="88"/>
      <c r="M104" s="21"/>
      <c r="N104" s="21"/>
      <c r="O104" s="21"/>
      <c r="P104" s="2"/>
      <c r="Q104" s="287"/>
      <c r="R104" s="287"/>
      <c r="S104" s="287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00" t="s">
        <v>21</v>
      </c>
      <c r="D105" s="152">
        <v>94</v>
      </c>
      <c r="E105" s="160"/>
      <c r="F105" s="5">
        <v>338859</v>
      </c>
      <c r="G105" s="62"/>
      <c r="H105" s="5">
        <v>325417</v>
      </c>
      <c r="I105" s="62"/>
      <c r="J105" s="2"/>
      <c r="K105" s="60"/>
      <c r="L105" s="88"/>
      <c r="M105" s="21"/>
      <c r="N105" s="21"/>
      <c r="O105" s="21"/>
      <c r="P105" s="2"/>
      <c r="Q105" s="287"/>
      <c r="R105" s="287"/>
      <c r="S105" s="287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00" t="s">
        <v>22</v>
      </c>
      <c r="D106" s="152">
        <v>96</v>
      </c>
      <c r="E106" s="160"/>
      <c r="F106" s="5">
        <v>338867</v>
      </c>
      <c r="G106" s="62"/>
      <c r="H106" s="5"/>
      <c r="I106" s="62"/>
      <c r="J106" s="2"/>
      <c r="K106" s="60"/>
      <c r="L106" s="88"/>
      <c r="M106" s="21"/>
      <c r="N106" s="21"/>
      <c r="O106" s="21"/>
      <c r="P106" s="2"/>
      <c r="Q106" s="287"/>
      <c r="R106" s="287"/>
      <c r="S106" s="287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00" t="s">
        <v>43</v>
      </c>
      <c r="D107" s="152">
        <v>92</v>
      </c>
      <c r="E107" s="160"/>
      <c r="F107" s="5"/>
      <c r="G107" s="62"/>
      <c r="H107" s="5">
        <v>325476</v>
      </c>
      <c r="I107" s="62"/>
      <c r="J107" s="2"/>
      <c r="K107" s="60"/>
      <c r="L107" s="88"/>
      <c r="M107" s="21"/>
      <c r="N107" s="21"/>
      <c r="O107" s="21"/>
      <c r="P107" s="2"/>
      <c r="Q107" s="287"/>
      <c r="R107" s="287"/>
      <c r="S107" s="287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302" t="s">
        <v>45</v>
      </c>
      <c r="D108" s="159">
        <v>98</v>
      </c>
      <c r="E108" s="167"/>
      <c r="F108" s="16">
        <v>338881</v>
      </c>
      <c r="G108" s="68"/>
      <c r="H108" s="16"/>
      <c r="I108" s="68"/>
      <c r="J108" s="2"/>
      <c r="K108" s="60"/>
      <c r="L108" s="88"/>
      <c r="M108" s="21"/>
      <c r="N108" s="21"/>
      <c r="O108" s="21"/>
      <c r="P108" s="2"/>
      <c r="Q108" s="287"/>
      <c r="R108" s="287"/>
      <c r="S108" s="287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290"/>
      <c r="N109" s="290"/>
      <c r="O109" s="290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290"/>
      <c r="N110" s="290"/>
      <c r="O110" s="290"/>
      <c r="P110" s="88"/>
      <c r="Q110" s="287"/>
      <c r="R110" s="287"/>
      <c r="S110" s="287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367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279"/>
      <c r="O115" s="279"/>
      <c r="P115" s="2"/>
      <c r="Q115" s="209"/>
      <c r="R115" s="209"/>
      <c r="S115" s="209"/>
      <c r="T115" s="199"/>
      <c r="U115" s="296"/>
      <c r="V115" s="2"/>
      <c r="W115" s="279"/>
      <c r="X115" s="2"/>
      <c r="Y115" s="27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293"/>
      <c r="O116" s="293"/>
      <c r="P116" s="87"/>
      <c r="Q116" s="209"/>
      <c r="R116" s="209"/>
      <c r="S116" s="209"/>
      <c r="T116" s="214"/>
      <c r="U116" s="215"/>
      <c r="V116" s="87"/>
      <c r="W116" s="304"/>
      <c r="X116" s="87"/>
      <c r="Y116" s="304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244</v>
      </c>
      <c r="M117" s="487"/>
      <c r="N117" s="290"/>
      <c r="O117" s="290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299" t="s">
        <v>229</v>
      </c>
      <c r="D118" s="458">
        <v>99</v>
      </c>
      <c r="E118" s="459"/>
      <c r="F118" s="4"/>
      <c r="G118" s="61"/>
      <c r="H118" s="4">
        <v>325799</v>
      </c>
      <c r="I118" s="61" t="s">
        <v>284</v>
      </c>
      <c r="J118" s="4"/>
      <c r="K118" s="61"/>
      <c r="L118" s="4"/>
      <c r="M118" s="61"/>
      <c r="N118" s="60"/>
      <c r="O118" s="60"/>
      <c r="P118" s="2"/>
      <c r="Q118" s="287"/>
      <c r="R118" s="287"/>
      <c r="S118" s="287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301" t="s">
        <v>230</v>
      </c>
      <c r="D119" s="437">
        <v>96</v>
      </c>
      <c r="E119" s="438"/>
      <c r="F119" s="33"/>
      <c r="G119" s="58"/>
      <c r="H119" s="33">
        <v>325798</v>
      </c>
      <c r="I119" s="58" t="s">
        <v>284</v>
      </c>
      <c r="J119" s="33"/>
      <c r="K119" s="58"/>
      <c r="L119" s="33"/>
      <c r="M119" s="58"/>
      <c r="N119" s="60"/>
      <c r="O119" s="60"/>
      <c r="P119" s="2"/>
      <c r="Q119" s="287"/>
      <c r="R119" s="287"/>
      <c r="S119" s="287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/>
      <c r="G120" s="67"/>
      <c r="H120" s="32"/>
      <c r="I120" s="67"/>
      <c r="J120" s="32"/>
      <c r="K120" s="67"/>
      <c r="L120" s="32">
        <v>278239</v>
      </c>
      <c r="M120" s="67"/>
      <c r="N120" s="60"/>
      <c r="O120" s="60"/>
      <c r="P120" s="2"/>
      <c r="Q120" s="287"/>
      <c r="R120" s="287"/>
      <c r="S120" s="287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00" t="s">
        <v>123</v>
      </c>
      <c r="D121" s="435">
        <v>97</v>
      </c>
      <c r="E121" s="436"/>
      <c r="F121" s="5"/>
      <c r="G121" s="62"/>
      <c r="H121" s="5"/>
      <c r="I121" s="62"/>
      <c r="J121" s="5"/>
      <c r="K121" s="62"/>
      <c r="L121" s="5">
        <v>281049</v>
      </c>
      <c r="M121" s="62"/>
      <c r="N121" s="60"/>
      <c r="O121" s="60"/>
      <c r="P121" s="2"/>
      <c r="Q121" s="287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00" t="s">
        <v>232</v>
      </c>
      <c r="D122" s="435">
        <v>102</v>
      </c>
      <c r="E122" s="436"/>
      <c r="F122" s="5"/>
      <c r="G122" s="62"/>
      <c r="H122" s="5">
        <v>325801</v>
      </c>
      <c r="I122" s="62"/>
      <c r="J122" s="5"/>
      <c r="K122" s="62"/>
      <c r="L122" s="5"/>
      <c r="M122" s="62"/>
      <c r="N122" s="60"/>
      <c r="O122" s="60"/>
      <c r="P122" s="2"/>
      <c r="Q122" s="287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301" t="s">
        <v>233</v>
      </c>
      <c r="D123" s="437">
        <v>99</v>
      </c>
      <c r="E123" s="438"/>
      <c r="F123" s="33"/>
      <c r="G123" s="58"/>
      <c r="H123" s="33">
        <v>325800</v>
      </c>
      <c r="I123" s="58"/>
      <c r="J123" s="33"/>
      <c r="K123" s="58"/>
      <c r="L123" s="33"/>
      <c r="M123" s="58"/>
      <c r="N123" s="60"/>
      <c r="O123" s="60"/>
      <c r="P123" s="2"/>
      <c r="Q123" s="287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/>
      <c r="G124" s="67"/>
      <c r="H124" s="32">
        <v>309265</v>
      </c>
      <c r="I124" s="67"/>
      <c r="J124" s="32"/>
      <c r="K124" s="67"/>
      <c r="L124" s="32"/>
      <c r="M124" s="67"/>
      <c r="N124" s="60"/>
      <c r="O124" s="60"/>
      <c r="P124" s="2"/>
      <c r="Q124" s="287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00" t="s">
        <v>234</v>
      </c>
      <c r="D125" s="435">
        <v>98</v>
      </c>
      <c r="E125" s="436"/>
      <c r="F125" s="5"/>
      <c r="G125" s="62"/>
      <c r="H125" s="5">
        <v>324829</v>
      </c>
      <c r="I125" s="62" t="s">
        <v>284</v>
      </c>
      <c r="J125" s="5"/>
      <c r="K125" s="62"/>
      <c r="L125" s="5"/>
      <c r="M125" s="62"/>
      <c r="N125" s="60"/>
      <c r="O125" s="60"/>
      <c r="P125" s="2"/>
      <c r="Q125" s="287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301" t="s">
        <v>235</v>
      </c>
      <c r="D126" s="437">
        <v>101</v>
      </c>
      <c r="E126" s="438"/>
      <c r="F126" s="33">
        <v>330763</v>
      </c>
      <c r="G126" s="58"/>
      <c r="H126" s="33"/>
      <c r="I126" s="58"/>
      <c r="J126" s="33"/>
      <c r="K126" s="58"/>
      <c r="L126" s="33"/>
      <c r="M126" s="58"/>
      <c r="N126" s="60"/>
      <c r="O126" s="60"/>
      <c r="P126" s="2"/>
      <c r="Q126" s="287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/>
      <c r="G127" s="67"/>
      <c r="H127" s="32"/>
      <c r="I127" s="67"/>
      <c r="J127" s="32">
        <v>323114</v>
      </c>
      <c r="K127" s="62" t="s">
        <v>284</v>
      </c>
      <c r="L127" s="32"/>
      <c r="M127" s="67"/>
      <c r="N127" s="60"/>
      <c r="O127" s="60"/>
      <c r="P127" s="2"/>
      <c r="Q127" s="287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00" t="s">
        <v>179</v>
      </c>
      <c r="D128" s="435">
        <v>96</v>
      </c>
      <c r="E128" s="436"/>
      <c r="F128" s="5"/>
      <c r="G128" s="62"/>
      <c r="H128" s="5">
        <v>323192</v>
      </c>
      <c r="I128" s="62" t="s">
        <v>284</v>
      </c>
      <c r="J128" s="5"/>
      <c r="K128" s="62"/>
      <c r="L128" s="5"/>
      <c r="M128" s="62"/>
      <c r="N128" s="60"/>
      <c r="O128" s="60"/>
      <c r="P128" s="2"/>
      <c r="Q128" s="287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00" t="s">
        <v>236</v>
      </c>
      <c r="D129" s="435">
        <v>95</v>
      </c>
      <c r="E129" s="436"/>
      <c r="F129" s="5">
        <v>330764</v>
      </c>
      <c r="G129" s="62"/>
      <c r="H129" s="5"/>
      <c r="I129" s="62"/>
      <c r="J129" s="5"/>
      <c r="K129" s="62"/>
      <c r="L129" s="5"/>
      <c r="M129" s="62"/>
      <c r="N129" s="60"/>
      <c r="O129" s="60"/>
      <c r="P129" s="2"/>
      <c r="Q129" s="287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00" t="s">
        <v>237</v>
      </c>
      <c r="D130" s="435">
        <v>97</v>
      </c>
      <c r="E130" s="436"/>
      <c r="F130" s="5"/>
      <c r="G130" s="62"/>
      <c r="H130" s="5">
        <v>321133</v>
      </c>
      <c r="I130" s="62" t="s">
        <v>284</v>
      </c>
      <c r="J130" s="5"/>
      <c r="K130" s="62"/>
      <c r="L130" s="5"/>
      <c r="M130" s="62"/>
      <c r="N130" s="60"/>
      <c r="O130" s="60"/>
      <c r="P130" s="2"/>
      <c r="Q130" s="287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301" t="s">
        <v>238</v>
      </c>
      <c r="D131" s="437">
        <v>100</v>
      </c>
      <c r="E131" s="438"/>
      <c r="F131" s="33"/>
      <c r="G131" s="58"/>
      <c r="H131" s="33">
        <v>323193</v>
      </c>
      <c r="I131" s="58" t="s">
        <v>284</v>
      </c>
      <c r="J131" s="33"/>
      <c r="K131" s="58"/>
      <c r="L131" s="33"/>
      <c r="M131" s="58"/>
      <c r="N131" s="60"/>
      <c r="O131" s="60"/>
      <c r="P131" s="2"/>
      <c r="Q131" s="287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/>
      <c r="G132" s="67"/>
      <c r="H132" s="32">
        <v>323195</v>
      </c>
      <c r="I132" s="67" t="s">
        <v>284</v>
      </c>
      <c r="J132" s="32"/>
      <c r="K132" s="67"/>
      <c r="L132" s="32"/>
      <c r="M132" s="67"/>
      <c r="N132" s="60"/>
      <c r="O132" s="60"/>
      <c r="P132" s="2"/>
      <c r="Q132" s="287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/>
      <c r="G133" s="70"/>
      <c r="H133" s="6">
        <v>351562</v>
      </c>
      <c r="I133" s="70" t="s">
        <v>811</v>
      </c>
      <c r="J133" s="6"/>
      <c r="K133" s="70"/>
      <c r="L133" s="6"/>
      <c r="M133" s="70"/>
      <c r="N133" s="60"/>
      <c r="O133" s="60"/>
      <c r="P133" s="2"/>
      <c r="Q133" s="287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00" t="s">
        <v>240</v>
      </c>
      <c r="D134" s="435">
        <v>94</v>
      </c>
      <c r="E134" s="436"/>
      <c r="F134" s="5"/>
      <c r="G134" s="62"/>
      <c r="H134" s="5">
        <v>323196</v>
      </c>
      <c r="I134" s="62"/>
      <c r="J134" s="5"/>
      <c r="K134" s="62"/>
      <c r="L134" s="5"/>
      <c r="M134" s="62"/>
      <c r="N134" s="60"/>
      <c r="O134" s="60"/>
      <c r="P134" s="2"/>
      <c r="Q134" s="287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301" t="s">
        <v>241</v>
      </c>
      <c r="D135" s="437">
        <v>97</v>
      </c>
      <c r="E135" s="438"/>
      <c r="F135" s="33"/>
      <c r="G135" s="58"/>
      <c r="H135" s="33">
        <v>323194</v>
      </c>
      <c r="I135" s="58"/>
      <c r="J135" s="33"/>
      <c r="K135" s="58"/>
      <c r="L135" s="33"/>
      <c r="M135" s="58"/>
      <c r="N135" s="60"/>
      <c r="O135" s="60"/>
      <c r="P135" s="2"/>
      <c r="Q135" s="287"/>
      <c r="R135" s="287"/>
      <c r="S135" s="287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/>
      <c r="G136" s="67"/>
      <c r="H136" s="32">
        <v>323190</v>
      </c>
      <c r="I136" s="67" t="s">
        <v>284</v>
      </c>
      <c r="J136" s="32"/>
      <c r="K136" s="67"/>
      <c r="L136" s="32"/>
      <c r="M136" s="67"/>
      <c r="N136" s="60"/>
      <c r="O136" s="60"/>
      <c r="P136" s="2"/>
      <c r="Q136" s="287"/>
      <c r="R136" s="287"/>
      <c r="S136" s="287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302" t="s">
        <v>243</v>
      </c>
      <c r="D137" s="456">
        <v>91</v>
      </c>
      <c r="E137" s="457"/>
      <c r="F137" s="16"/>
      <c r="G137" s="68"/>
      <c r="H137" s="16">
        <v>323198</v>
      </c>
      <c r="I137" s="68" t="s">
        <v>284</v>
      </c>
      <c r="J137" s="16"/>
      <c r="K137" s="68"/>
      <c r="L137" s="16"/>
      <c r="M137" s="68"/>
      <c r="N137" s="60"/>
      <c r="O137" s="60"/>
      <c r="P137" s="2"/>
      <c r="Q137" s="287"/>
      <c r="R137" s="287"/>
      <c r="S137" s="287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290"/>
      <c r="N139" s="290"/>
      <c r="O139" s="290"/>
      <c r="P139" s="88"/>
      <c r="Q139" s="287"/>
      <c r="R139" s="287"/>
      <c r="S139" s="287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871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367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367</v>
      </c>
      <c r="S143" s="574"/>
      <c r="T143" s="494" t="s">
        <v>112</v>
      </c>
      <c r="U143" s="495"/>
      <c r="V143" s="117"/>
      <c r="W143" s="279"/>
      <c r="X143" s="2"/>
      <c r="Y143" s="27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04"/>
      <c r="X144" s="87"/>
      <c r="Y144" s="304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274" t="s">
        <v>116</v>
      </c>
      <c r="D146" s="458">
        <v>97</v>
      </c>
      <c r="E146" s="459"/>
      <c r="F146" s="4">
        <v>357668</v>
      </c>
      <c r="G146" s="75" t="s">
        <v>480</v>
      </c>
      <c r="H146" s="4"/>
      <c r="I146" s="75"/>
      <c r="J146" s="290"/>
      <c r="O146" s="528">
        <v>18</v>
      </c>
      <c r="P146" s="458" t="s">
        <v>114</v>
      </c>
      <c r="Q146" s="459"/>
      <c r="R146" s="507">
        <v>92</v>
      </c>
      <c r="S146" s="508"/>
      <c r="T146" s="4">
        <v>336361</v>
      </c>
      <c r="U146" s="219" t="s">
        <v>245</v>
      </c>
      <c r="V146" s="290"/>
      <c r="W146" s="60"/>
      <c r="X146" s="2"/>
      <c r="Y146" s="60"/>
      <c r="Z146" s="83"/>
    </row>
    <row r="147" spans="2:26" ht="27.6" customHeight="1">
      <c r="B147" s="452"/>
      <c r="C147" s="271" t="s">
        <v>172</v>
      </c>
      <c r="D147" s="437">
        <v>100</v>
      </c>
      <c r="E147" s="438"/>
      <c r="F147" s="33"/>
      <c r="G147" s="259"/>
      <c r="H147" s="33">
        <v>357684</v>
      </c>
      <c r="I147" s="259"/>
      <c r="J147" s="290"/>
      <c r="O147" s="451"/>
      <c r="P147" s="435" t="s">
        <v>51</v>
      </c>
      <c r="Q147" s="436"/>
      <c r="R147" s="501">
        <v>97</v>
      </c>
      <c r="S147" s="502"/>
      <c r="T147" s="5">
        <v>336365</v>
      </c>
      <c r="U147" s="220" t="s">
        <v>245</v>
      </c>
      <c r="V147" s="290"/>
      <c r="W147" s="60"/>
      <c r="X147" s="2"/>
      <c r="Y147" s="60"/>
    </row>
    <row r="148" spans="2:26" s="3" customFormat="1" ht="27.6" customHeight="1">
      <c r="B148" s="450">
        <v>17</v>
      </c>
      <c r="C148" s="269" t="s">
        <v>118</v>
      </c>
      <c r="D148" s="567">
        <v>95</v>
      </c>
      <c r="E148" s="568"/>
      <c r="F148" s="32">
        <v>352978</v>
      </c>
      <c r="G148" s="260" t="s">
        <v>369</v>
      </c>
      <c r="H148" s="32"/>
      <c r="I148" s="260"/>
      <c r="J148" s="290"/>
      <c r="O148" s="451"/>
      <c r="P148" s="435" t="s">
        <v>93</v>
      </c>
      <c r="Q148" s="436"/>
      <c r="R148" s="501">
        <v>95</v>
      </c>
      <c r="S148" s="502"/>
      <c r="T148" s="5">
        <v>336362</v>
      </c>
      <c r="U148" s="221" t="s">
        <v>245</v>
      </c>
      <c r="V148" s="290"/>
      <c r="W148" s="60"/>
      <c r="X148" s="2"/>
      <c r="Y148" s="60"/>
      <c r="Z148" s="83"/>
    </row>
    <row r="149" spans="2:26" s="3" customFormat="1" ht="27.6" customHeight="1">
      <c r="B149" s="451"/>
      <c r="C149" s="270" t="s">
        <v>173</v>
      </c>
      <c r="D149" s="435">
        <v>99</v>
      </c>
      <c r="E149" s="436"/>
      <c r="F149" s="5">
        <v>352985</v>
      </c>
      <c r="G149" s="126" t="s">
        <v>370</v>
      </c>
      <c r="H149" s="5"/>
      <c r="I149" s="126"/>
      <c r="J149" s="290"/>
      <c r="O149" s="452"/>
      <c r="P149" s="437" t="s">
        <v>95</v>
      </c>
      <c r="Q149" s="438"/>
      <c r="R149" s="503">
        <v>100</v>
      </c>
      <c r="S149" s="504"/>
      <c r="T149" s="33">
        <v>336366</v>
      </c>
      <c r="U149" s="222" t="s">
        <v>245</v>
      </c>
      <c r="V149" s="290"/>
      <c r="W149" s="60"/>
      <c r="X149" s="2"/>
      <c r="Y149" s="60"/>
      <c r="Z149" s="83"/>
    </row>
    <row r="150" spans="2:26" s="3" customFormat="1" ht="27.6" customHeight="1">
      <c r="B150" s="452"/>
      <c r="C150" s="271" t="s">
        <v>153</v>
      </c>
      <c r="D150" s="437">
        <v>102</v>
      </c>
      <c r="E150" s="438"/>
      <c r="F150" s="33"/>
      <c r="G150" s="259"/>
      <c r="H150" s="33">
        <v>357683</v>
      </c>
      <c r="I150" s="259" t="s">
        <v>376</v>
      </c>
      <c r="J150" s="290"/>
      <c r="O150" s="450">
        <v>17</v>
      </c>
      <c r="P150" s="439" t="s">
        <v>88</v>
      </c>
      <c r="Q150" s="440"/>
      <c r="R150" s="507">
        <v>93</v>
      </c>
      <c r="S150" s="508"/>
      <c r="T150" s="6">
        <v>336360</v>
      </c>
      <c r="U150" s="221" t="s">
        <v>245</v>
      </c>
      <c r="V150" s="290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269" t="s">
        <v>29</v>
      </c>
      <c r="D151" s="567">
        <v>94</v>
      </c>
      <c r="E151" s="568"/>
      <c r="F151" s="32">
        <v>352971</v>
      </c>
      <c r="G151" s="260" t="s">
        <v>369</v>
      </c>
      <c r="H151" s="32"/>
      <c r="I151" s="260"/>
      <c r="J151" s="290"/>
      <c r="O151" s="451"/>
      <c r="P151" s="435" t="s">
        <v>24</v>
      </c>
      <c r="Q151" s="436"/>
      <c r="R151" s="501">
        <v>98</v>
      </c>
      <c r="S151" s="502"/>
      <c r="T151" s="5">
        <v>336363</v>
      </c>
      <c r="U151" s="221" t="s">
        <v>245</v>
      </c>
      <c r="V151" s="290"/>
      <c r="W151" s="60"/>
      <c r="X151" s="2"/>
      <c r="Y151" s="60"/>
      <c r="Z151" s="83"/>
    </row>
    <row r="152" spans="2:26" s="3" customFormat="1" ht="27.6" customHeight="1">
      <c r="B152" s="452"/>
      <c r="C152" s="271" t="s">
        <v>48</v>
      </c>
      <c r="D152" s="437">
        <v>96</v>
      </c>
      <c r="E152" s="438"/>
      <c r="F152" s="33">
        <v>352972</v>
      </c>
      <c r="G152" s="259" t="s">
        <v>369</v>
      </c>
      <c r="H152" s="33"/>
      <c r="I152" s="259"/>
      <c r="J152" s="290"/>
      <c r="O152" s="452"/>
      <c r="P152" s="437" t="s">
        <v>91</v>
      </c>
      <c r="Q152" s="438"/>
      <c r="R152" s="503">
        <v>101</v>
      </c>
      <c r="S152" s="504"/>
      <c r="T152" s="33">
        <v>336364</v>
      </c>
      <c r="U152" s="222" t="s">
        <v>245</v>
      </c>
      <c r="V152" s="290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269" t="s">
        <v>100</v>
      </c>
      <c r="D153" s="567">
        <v>88</v>
      </c>
      <c r="E153" s="568"/>
      <c r="F153" s="32">
        <v>352967</v>
      </c>
      <c r="G153" s="260" t="s">
        <v>369</v>
      </c>
      <c r="H153" s="32"/>
      <c r="I153" s="260"/>
      <c r="J153" s="290"/>
      <c r="O153" s="276">
        <v>16</v>
      </c>
      <c r="P153" s="439" t="s">
        <v>48</v>
      </c>
      <c r="Q153" s="440"/>
      <c r="R153" s="513">
        <v>96</v>
      </c>
      <c r="S153" s="514"/>
      <c r="T153" s="6">
        <v>336368</v>
      </c>
      <c r="U153" s="223" t="s">
        <v>245</v>
      </c>
      <c r="V153" s="290"/>
      <c r="W153" s="60"/>
      <c r="X153" s="2"/>
      <c r="Y153" s="60"/>
      <c r="Z153" s="83"/>
    </row>
    <row r="154" spans="2:26" s="3" customFormat="1" ht="27.6" customHeight="1">
      <c r="B154" s="451"/>
      <c r="C154" s="273" t="s">
        <v>19</v>
      </c>
      <c r="D154" s="435">
        <v>92</v>
      </c>
      <c r="E154" s="436"/>
      <c r="F154" s="139">
        <v>352968</v>
      </c>
      <c r="G154" s="169" t="s">
        <v>369</v>
      </c>
      <c r="H154" s="5"/>
      <c r="I154" s="126"/>
      <c r="J154" s="290"/>
      <c r="O154" s="447" t="s">
        <v>288</v>
      </c>
      <c r="P154" s="447"/>
      <c r="Q154" s="447"/>
      <c r="R154" s="447"/>
      <c r="S154" s="447"/>
      <c r="T154" s="447"/>
      <c r="U154" s="447"/>
      <c r="V154" s="288"/>
      <c r="W154" s="60"/>
      <c r="X154" s="2"/>
      <c r="Y154" s="60"/>
      <c r="Z154" s="83"/>
    </row>
    <row r="155" spans="2:26" s="3" customFormat="1" ht="27.6" customHeight="1">
      <c r="B155" s="452"/>
      <c r="C155" s="277" t="s">
        <v>20</v>
      </c>
      <c r="D155" s="437">
        <v>95</v>
      </c>
      <c r="E155" s="438"/>
      <c r="F155" s="262">
        <v>352969</v>
      </c>
      <c r="G155" s="263" t="s">
        <v>369</v>
      </c>
      <c r="H155" s="33"/>
      <c r="I155" s="259"/>
      <c r="J155" s="290"/>
      <c r="O155" s="545"/>
      <c r="P155" s="545"/>
      <c r="Q155" s="545"/>
      <c r="R155" s="545"/>
      <c r="S155" s="545"/>
      <c r="T155" s="545"/>
      <c r="U155" s="545"/>
      <c r="V155" s="288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272" t="s">
        <v>7</v>
      </c>
      <c r="D156" s="439">
        <v>79</v>
      </c>
      <c r="E156" s="440"/>
      <c r="F156" s="144">
        <v>357669</v>
      </c>
      <c r="G156" s="261" t="s">
        <v>371</v>
      </c>
      <c r="H156" s="6"/>
      <c r="I156" s="258"/>
      <c r="J156" s="290"/>
      <c r="K156" s="290"/>
      <c r="L156" s="290"/>
      <c r="M156" s="290"/>
      <c r="N156" s="290"/>
      <c r="O156" s="2"/>
      <c r="P156" s="168"/>
      <c r="Q156" s="199"/>
      <c r="R156" s="287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283" t="s">
        <v>37</v>
      </c>
      <c r="D157" s="456">
        <v>84</v>
      </c>
      <c r="E157" s="457"/>
      <c r="F157" s="142">
        <v>357670</v>
      </c>
      <c r="G157" s="170" t="s">
        <v>371</v>
      </c>
      <c r="H157" s="16"/>
      <c r="I157" s="171"/>
      <c r="J157" s="290"/>
      <c r="K157" s="290"/>
      <c r="L157" s="290"/>
      <c r="M157" s="290"/>
      <c r="N157" s="290"/>
      <c r="O157" s="2"/>
      <c r="P157" s="168"/>
      <c r="Q157" s="199"/>
      <c r="R157" s="287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290"/>
      <c r="N159" s="290"/>
      <c r="O159" s="290"/>
      <c r="P159" s="88"/>
      <c r="Q159" s="287"/>
      <c r="R159" s="287"/>
      <c r="S159" s="287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281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218</v>
      </c>
      <c r="I167" s="487"/>
      <c r="J167" s="486" t="s">
        <v>218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/>
      <c r="G168" s="57"/>
      <c r="H168" s="56"/>
      <c r="I168" s="57"/>
      <c r="J168" s="56">
        <v>351751</v>
      </c>
      <c r="K168" s="57" t="s">
        <v>283</v>
      </c>
      <c r="L168" s="356"/>
      <c r="M168" s="528">
        <v>17</v>
      </c>
      <c r="N168" s="564" t="s">
        <v>91</v>
      </c>
      <c r="O168" s="459"/>
      <c r="P168" s="150">
        <v>97</v>
      </c>
      <c r="Q168" s="286"/>
      <c r="R168" s="4">
        <v>338892</v>
      </c>
      <c r="S168" s="198"/>
      <c r="T168" s="4">
        <v>325422</v>
      </c>
      <c r="U168" s="198"/>
      <c r="V168" s="4"/>
      <c r="W168" s="61"/>
      <c r="X168" s="4"/>
      <c r="Y168" s="61"/>
      <c r="Z168" s="4"/>
      <c r="AA168" s="61"/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v>354950</v>
      </c>
      <c r="G169" s="67"/>
      <c r="H169" s="32"/>
      <c r="I169" s="67"/>
      <c r="J169" s="32"/>
      <c r="K169" s="67"/>
      <c r="L169" s="356"/>
      <c r="M169" s="451"/>
      <c r="N169" s="489" t="s">
        <v>221</v>
      </c>
      <c r="O169" s="436"/>
      <c r="P169" s="152">
        <v>99</v>
      </c>
      <c r="Q169" s="284"/>
      <c r="R169" s="5">
        <v>338903</v>
      </c>
      <c r="S169" s="201"/>
      <c r="T169" s="5"/>
      <c r="U169" s="201"/>
      <c r="V169" s="5"/>
      <c r="W169" s="62"/>
      <c r="X169" s="5"/>
      <c r="Y169" s="62"/>
      <c r="Z169" s="5"/>
      <c r="AA169" s="62"/>
    </row>
    <row r="170" spans="2:27" s="3" customFormat="1" ht="30" customHeight="1">
      <c r="B170" s="451"/>
      <c r="C170" s="300" t="s">
        <v>346</v>
      </c>
      <c r="D170" s="152"/>
      <c r="E170" s="273">
        <v>101</v>
      </c>
      <c r="F170" s="5"/>
      <c r="G170" s="62"/>
      <c r="H170" s="5"/>
      <c r="I170" s="62"/>
      <c r="J170" s="5">
        <v>356098</v>
      </c>
      <c r="K170" s="62" t="s">
        <v>283</v>
      </c>
      <c r="L170" s="356"/>
      <c r="M170" s="451"/>
      <c r="N170" s="489" t="s">
        <v>224</v>
      </c>
      <c r="O170" s="436"/>
      <c r="P170" s="152">
        <v>90</v>
      </c>
      <c r="Q170" s="284"/>
      <c r="R170" s="5">
        <v>350738</v>
      </c>
      <c r="S170" s="201"/>
      <c r="T170" s="5">
        <v>336539</v>
      </c>
      <c r="U170" s="201"/>
      <c r="V170" s="5"/>
      <c r="W170" s="62"/>
      <c r="X170" s="5"/>
      <c r="Y170" s="62"/>
      <c r="Z170" s="5"/>
      <c r="AA170" s="62"/>
    </row>
    <row r="171" spans="2:27" s="3" customFormat="1" ht="30" customHeight="1">
      <c r="B171" s="451"/>
      <c r="C171" s="300" t="s">
        <v>331</v>
      </c>
      <c r="D171" s="152">
        <v>101</v>
      </c>
      <c r="E171" s="273"/>
      <c r="F171" s="5">
        <v>352505</v>
      </c>
      <c r="G171" s="62"/>
      <c r="H171" s="5"/>
      <c r="I171" s="62"/>
      <c r="J171" s="5"/>
      <c r="K171" s="62"/>
      <c r="L171" s="356"/>
      <c r="M171" s="451"/>
      <c r="N171" s="489" t="s">
        <v>103</v>
      </c>
      <c r="O171" s="436"/>
      <c r="P171" s="152">
        <v>96</v>
      </c>
      <c r="Q171" s="284"/>
      <c r="R171" s="5">
        <v>338890</v>
      </c>
      <c r="S171" s="201"/>
      <c r="T171" s="5">
        <v>325419</v>
      </c>
      <c r="U171" s="201"/>
      <c r="V171" s="5">
        <v>351706</v>
      </c>
      <c r="W171" s="62"/>
      <c r="X171" s="5"/>
      <c r="Y171" s="62"/>
      <c r="Z171" s="5"/>
      <c r="AA171" s="62"/>
    </row>
    <row r="172" spans="2:27" s="3" customFormat="1" ht="30" customHeight="1">
      <c r="B172" s="452"/>
      <c r="C172" s="301" t="s">
        <v>248</v>
      </c>
      <c r="D172" s="157">
        <v>110</v>
      </c>
      <c r="E172" s="277"/>
      <c r="F172" s="33"/>
      <c r="G172" s="58"/>
      <c r="H172" s="33"/>
      <c r="I172" s="58"/>
      <c r="J172" s="33">
        <v>351730</v>
      </c>
      <c r="K172" s="58"/>
      <c r="L172" s="356"/>
      <c r="M172" s="451"/>
      <c r="N172" s="489" t="s">
        <v>173</v>
      </c>
      <c r="O172" s="436"/>
      <c r="P172" s="152">
        <v>99</v>
      </c>
      <c r="Q172" s="284"/>
      <c r="R172" s="5">
        <v>338891</v>
      </c>
      <c r="S172" s="201"/>
      <c r="T172" s="5">
        <v>325446</v>
      </c>
      <c r="U172" s="201"/>
      <c r="V172" s="5">
        <v>351702</v>
      </c>
      <c r="W172" s="62"/>
      <c r="X172" s="5"/>
      <c r="Y172" s="62"/>
      <c r="Z172" s="5"/>
      <c r="AA172" s="62"/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/>
      <c r="G173" s="67"/>
      <c r="H173" s="32"/>
      <c r="I173" s="67"/>
      <c r="J173" s="32">
        <v>351743</v>
      </c>
      <c r="K173" s="67" t="s">
        <v>283</v>
      </c>
      <c r="L173" s="356"/>
      <c r="M173" s="451"/>
      <c r="N173" s="489" t="s">
        <v>202</v>
      </c>
      <c r="O173" s="436"/>
      <c r="P173" s="152">
        <v>102</v>
      </c>
      <c r="Q173" s="284"/>
      <c r="R173" s="5"/>
      <c r="S173" s="201"/>
      <c r="T173" s="5"/>
      <c r="U173" s="201"/>
      <c r="V173" s="5">
        <v>351748</v>
      </c>
      <c r="W173" s="62"/>
      <c r="X173" s="5"/>
      <c r="Y173" s="62"/>
      <c r="Z173" s="5"/>
      <c r="AA173" s="62"/>
    </row>
    <row r="174" spans="2:27" s="3" customFormat="1" ht="30" customHeight="1">
      <c r="B174" s="451"/>
      <c r="C174" s="300" t="s">
        <v>294</v>
      </c>
      <c r="D174" s="152"/>
      <c r="E174" s="273">
        <v>103</v>
      </c>
      <c r="F174" s="5">
        <v>357326</v>
      </c>
      <c r="G174" s="62" t="s">
        <v>283</v>
      </c>
      <c r="H174" s="5"/>
      <c r="I174" s="62"/>
      <c r="J174" s="5">
        <v>351749</v>
      </c>
      <c r="K174" s="62" t="s">
        <v>283</v>
      </c>
      <c r="L174" s="356"/>
      <c r="M174" s="451"/>
      <c r="N174" s="489" t="s">
        <v>198</v>
      </c>
      <c r="O174" s="436"/>
      <c r="P174" s="152">
        <v>99</v>
      </c>
      <c r="Q174" s="284"/>
      <c r="R174" s="5"/>
      <c r="S174" s="201"/>
      <c r="T174" s="5"/>
      <c r="U174" s="201"/>
      <c r="V174" s="5">
        <v>351734</v>
      </c>
      <c r="W174" s="62"/>
      <c r="X174" s="5"/>
      <c r="Y174" s="62"/>
      <c r="Z174" s="5"/>
      <c r="AA174" s="62"/>
    </row>
    <row r="175" spans="2:27" s="3" customFormat="1" ht="30" customHeight="1">
      <c r="B175" s="451"/>
      <c r="C175" s="300" t="s">
        <v>332</v>
      </c>
      <c r="D175" s="152"/>
      <c r="E175" s="273">
        <v>105</v>
      </c>
      <c r="F175" s="5">
        <v>353378</v>
      </c>
      <c r="G175" s="62" t="s">
        <v>283</v>
      </c>
      <c r="H175" s="5"/>
      <c r="I175" s="62"/>
      <c r="J175" s="5"/>
      <c r="K175" s="62"/>
      <c r="L175" s="356"/>
      <c r="M175" s="451"/>
      <c r="N175" s="489" t="s">
        <v>153</v>
      </c>
      <c r="O175" s="436"/>
      <c r="P175" s="152">
        <v>102</v>
      </c>
      <c r="Q175" s="284"/>
      <c r="R175" s="5">
        <v>338899</v>
      </c>
      <c r="S175" s="201"/>
      <c r="T175" s="5"/>
      <c r="U175" s="201"/>
      <c r="V175" s="5">
        <v>351700</v>
      </c>
      <c r="W175" s="62"/>
      <c r="X175" s="5"/>
      <c r="Y175" s="62"/>
      <c r="Z175" s="5"/>
      <c r="AA175" s="62"/>
    </row>
    <row r="176" spans="2:27" s="3" customFormat="1" ht="30" customHeight="1">
      <c r="B176" s="451"/>
      <c r="C176" s="300" t="s">
        <v>295</v>
      </c>
      <c r="D176" s="152"/>
      <c r="E176" s="273">
        <v>110</v>
      </c>
      <c r="F176" s="5"/>
      <c r="G176" s="62"/>
      <c r="H176" s="5"/>
      <c r="I176" s="62"/>
      <c r="J176" s="5">
        <v>351744</v>
      </c>
      <c r="K176" s="62" t="s">
        <v>283</v>
      </c>
      <c r="L176" s="356"/>
      <c r="M176" s="451"/>
      <c r="N176" s="489" t="s">
        <v>226</v>
      </c>
      <c r="O176" s="436"/>
      <c r="P176" s="152"/>
      <c r="Q176" s="284">
        <v>108</v>
      </c>
      <c r="R176" s="5"/>
      <c r="S176" s="201"/>
      <c r="T176" s="5"/>
      <c r="U176" s="201"/>
      <c r="V176" s="5">
        <v>351701</v>
      </c>
      <c r="W176" s="62" t="s">
        <v>283</v>
      </c>
      <c r="X176" s="5"/>
      <c r="Y176" s="62"/>
      <c r="Z176" s="5"/>
      <c r="AA176" s="62"/>
    </row>
    <row r="177" spans="2:27" s="3" customFormat="1" ht="30" customHeight="1">
      <c r="B177" s="451"/>
      <c r="C177" s="300" t="s">
        <v>333</v>
      </c>
      <c r="D177" s="152"/>
      <c r="E177" s="273">
        <v>104</v>
      </c>
      <c r="F177" s="5">
        <v>352503</v>
      </c>
      <c r="G177" s="62" t="s">
        <v>283</v>
      </c>
      <c r="H177" s="5"/>
      <c r="I177" s="62"/>
      <c r="J177" s="5">
        <v>357327</v>
      </c>
      <c r="K177" s="62" t="s">
        <v>283</v>
      </c>
      <c r="L177" s="356"/>
      <c r="M177" s="451"/>
      <c r="N177" s="489" t="s">
        <v>304</v>
      </c>
      <c r="O177" s="436"/>
      <c r="P177" s="152">
        <v>107</v>
      </c>
      <c r="Q177" s="284"/>
      <c r="R177" s="5"/>
      <c r="S177" s="201"/>
      <c r="T177" s="5"/>
      <c r="U177" s="201"/>
      <c r="V177" s="5">
        <v>351739</v>
      </c>
      <c r="W177" s="62"/>
      <c r="X177" s="5"/>
      <c r="Y177" s="62"/>
      <c r="Z177" s="5"/>
      <c r="AA177" s="62"/>
    </row>
    <row r="178" spans="2:27" s="3" customFormat="1" ht="30" customHeight="1">
      <c r="B178" s="451"/>
      <c r="C178" s="300" t="s">
        <v>296</v>
      </c>
      <c r="D178" s="152"/>
      <c r="E178" s="273">
        <v>113</v>
      </c>
      <c r="F178" s="5"/>
      <c r="G178" s="62"/>
      <c r="H178" s="5"/>
      <c r="I178" s="62"/>
      <c r="J178" s="5">
        <v>351745</v>
      </c>
      <c r="K178" s="62" t="s">
        <v>283</v>
      </c>
      <c r="L178" s="356"/>
      <c r="M178" s="451"/>
      <c r="N178" s="489" t="s">
        <v>151</v>
      </c>
      <c r="O178" s="436"/>
      <c r="P178" s="152">
        <v>112</v>
      </c>
      <c r="Q178" s="284"/>
      <c r="R178" s="5"/>
      <c r="S178" s="201"/>
      <c r="T178" s="5"/>
      <c r="U178" s="201"/>
      <c r="V178" s="5">
        <v>351742</v>
      </c>
      <c r="W178" s="62"/>
      <c r="X178" s="5"/>
      <c r="Y178" s="62"/>
      <c r="Z178" s="5"/>
      <c r="AA178" s="62"/>
    </row>
    <row r="179" spans="2:27" ht="30" customHeight="1">
      <c r="B179" s="451"/>
      <c r="C179" s="300" t="s">
        <v>249</v>
      </c>
      <c r="D179" s="152">
        <v>112</v>
      </c>
      <c r="E179" s="273"/>
      <c r="F179" s="5"/>
      <c r="G179" s="62"/>
      <c r="H179" s="5"/>
      <c r="I179" s="62"/>
      <c r="J179" s="5">
        <v>351733</v>
      </c>
      <c r="K179" s="62"/>
      <c r="L179" s="356"/>
      <c r="M179" s="451"/>
      <c r="N179" s="489" t="s">
        <v>167</v>
      </c>
      <c r="O179" s="436"/>
      <c r="P179" s="152">
        <v>115</v>
      </c>
      <c r="Q179" s="284"/>
      <c r="R179" s="5"/>
      <c r="S179" s="201"/>
      <c r="T179" s="5"/>
      <c r="U179" s="201"/>
      <c r="V179" s="5">
        <v>351731</v>
      </c>
      <c r="W179" s="62"/>
      <c r="X179" s="5"/>
      <c r="Y179" s="62"/>
      <c r="Z179" s="5"/>
      <c r="AA179" s="62"/>
    </row>
    <row r="180" spans="2:27" ht="30" customHeight="1">
      <c r="B180" s="451"/>
      <c r="C180" s="300" t="s">
        <v>205</v>
      </c>
      <c r="D180" s="152">
        <v>102</v>
      </c>
      <c r="E180" s="273"/>
      <c r="F180" s="5">
        <v>351573</v>
      </c>
      <c r="G180" s="62"/>
      <c r="H180" s="5"/>
      <c r="I180" s="62"/>
      <c r="J180" s="5">
        <v>351719</v>
      </c>
      <c r="K180" s="62"/>
      <c r="L180" s="356"/>
      <c r="M180" s="452"/>
      <c r="N180" s="549" t="s">
        <v>154</v>
      </c>
      <c r="O180" s="438"/>
      <c r="P180" s="157">
        <v>115</v>
      </c>
      <c r="Q180" s="285"/>
      <c r="R180" s="33"/>
      <c r="S180" s="226"/>
      <c r="T180" s="33"/>
      <c r="U180" s="226"/>
      <c r="V180" s="33">
        <v>351729</v>
      </c>
      <c r="W180" s="129"/>
      <c r="X180" s="33"/>
      <c r="Y180" s="129"/>
      <c r="Z180" s="33"/>
      <c r="AA180" s="132"/>
    </row>
    <row r="181" spans="2:27" s="3" customFormat="1" ht="30" customHeight="1">
      <c r="B181" s="451"/>
      <c r="C181" s="303" t="s">
        <v>297</v>
      </c>
      <c r="D181" s="179"/>
      <c r="E181" s="172">
        <v>113</v>
      </c>
      <c r="F181" s="5"/>
      <c r="G181" s="62"/>
      <c r="H181" s="5"/>
      <c r="I181" s="62"/>
      <c r="J181" s="5">
        <v>352397</v>
      </c>
      <c r="K181" s="62" t="s">
        <v>283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/>
      <c r="S181" s="212"/>
      <c r="T181" s="6"/>
      <c r="U181" s="212"/>
      <c r="V181" s="6">
        <v>351738</v>
      </c>
      <c r="W181" s="70"/>
      <c r="X181" s="6"/>
      <c r="Y181" s="70"/>
      <c r="Z181" s="6"/>
      <c r="AA181" s="70"/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/>
      <c r="G182" s="58"/>
      <c r="H182" s="33"/>
      <c r="I182" s="58"/>
      <c r="J182" s="33">
        <v>356097</v>
      </c>
      <c r="K182" s="58"/>
      <c r="L182" s="356"/>
      <c r="M182" s="451"/>
      <c r="N182" s="435" t="s">
        <v>122</v>
      </c>
      <c r="O182" s="436"/>
      <c r="P182" s="179">
        <v>92</v>
      </c>
      <c r="Q182" s="264"/>
      <c r="R182" s="5">
        <v>350523</v>
      </c>
      <c r="S182" s="201"/>
      <c r="T182" s="5">
        <v>325481</v>
      </c>
      <c r="U182" s="201"/>
      <c r="V182" s="5"/>
      <c r="W182" s="62"/>
      <c r="X182" s="5"/>
      <c r="Y182" s="62"/>
      <c r="Z182" s="5"/>
      <c r="AA182" s="62"/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/>
      <c r="G183" s="67"/>
      <c r="H183" s="32"/>
      <c r="I183" s="67"/>
      <c r="J183" s="32">
        <v>351724</v>
      </c>
      <c r="K183" s="67" t="s">
        <v>283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v>338874</v>
      </c>
      <c r="S183" s="201"/>
      <c r="T183" s="5">
        <v>325414</v>
      </c>
      <c r="U183" s="201"/>
      <c r="V183" s="5">
        <v>351714</v>
      </c>
      <c r="W183" s="62"/>
      <c r="X183" s="5"/>
      <c r="Y183" s="62"/>
      <c r="Z183" s="5"/>
      <c r="AA183" s="62"/>
    </row>
    <row r="184" spans="2:27" s="3" customFormat="1" ht="30" customHeight="1">
      <c r="B184" s="451"/>
      <c r="C184" s="303" t="s">
        <v>299</v>
      </c>
      <c r="D184" s="179"/>
      <c r="E184" s="172">
        <v>110</v>
      </c>
      <c r="F184" s="5"/>
      <c r="G184" s="62"/>
      <c r="H184" s="5"/>
      <c r="I184" s="62"/>
      <c r="J184" s="5">
        <v>351750</v>
      </c>
      <c r="K184" s="62" t="s">
        <v>283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v>356753</v>
      </c>
      <c r="S184" s="201"/>
      <c r="T184" s="5"/>
      <c r="U184" s="201"/>
      <c r="V184" s="5">
        <v>351707</v>
      </c>
      <c r="W184" s="62"/>
      <c r="X184" s="5"/>
      <c r="Y184" s="62"/>
      <c r="Z184" s="5"/>
      <c r="AA184" s="62"/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v>356776</v>
      </c>
      <c r="G185" s="62" t="s">
        <v>283</v>
      </c>
      <c r="H185" s="5"/>
      <c r="I185" s="62"/>
      <c r="J185" s="5">
        <v>356099</v>
      </c>
      <c r="K185" s="62" t="s">
        <v>283</v>
      </c>
      <c r="L185" s="356"/>
      <c r="M185" s="451"/>
      <c r="N185" s="435" t="s">
        <v>157</v>
      </c>
      <c r="O185" s="436"/>
      <c r="P185" s="179">
        <v>103</v>
      </c>
      <c r="Q185" s="264"/>
      <c r="R185" s="5"/>
      <c r="S185" s="201"/>
      <c r="T185" s="5"/>
      <c r="U185" s="201"/>
      <c r="V185" s="5">
        <v>351716</v>
      </c>
      <c r="W185" s="62"/>
      <c r="X185" s="5"/>
      <c r="Y185" s="62"/>
      <c r="Z185" s="5"/>
      <c r="AA185" s="62"/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v>351574</v>
      </c>
      <c r="G186" s="62"/>
      <c r="H186" s="5"/>
      <c r="I186" s="62"/>
      <c r="J186" s="5">
        <v>351718</v>
      </c>
      <c r="K186" s="62"/>
      <c r="L186" s="356"/>
      <c r="M186" s="451"/>
      <c r="N186" s="435" t="s">
        <v>253</v>
      </c>
      <c r="O186" s="436"/>
      <c r="P186" s="179">
        <v>106</v>
      </c>
      <c r="Q186" s="264"/>
      <c r="R186" s="5"/>
      <c r="S186" s="201"/>
      <c r="T186" s="5"/>
      <c r="U186" s="201"/>
      <c r="V186" s="5">
        <v>351709</v>
      </c>
      <c r="W186" s="62"/>
      <c r="X186" s="5"/>
      <c r="Y186" s="62"/>
      <c r="Z186" s="5"/>
      <c r="AA186" s="62"/>
    </row>
    <row r="187" spans="2:27" s="3" customFormat="1" ht="30" customHeight="1">
      <c r="B187" s="451"/>
      <c r="C187" s="303" t="s">
        <v>300</v>
      </c>
      <c r="D187" s="179"/>
      <c r="E187" s="172">
        <v>111</v>
      </c>
      <c r="F187" s="5"/>
      <c r="G187" s="62"/>
      <c r="H187" s="5"/>
      <c r="I187" s="62"/>
      <c r="J187" s="5">
        <v>351726</v>
      </c>
      <c r="K187" s="62" t="s">
        <v>283</v>
      </c>
      <c r="L187" s="356"/>
      <c r="M187" s="451"/>
      <c r="N187" s="435" t="s">
        <v>165</v>
      </c>
      <c r="O187" s="436"/>
      <c r="P187" s="179">
        <v>107</v>
      </c>
      <c r="Q187" s="264"/>
      <c r="R187" s="5"/>
      <c r="S187" s="201"/>
      <c r="T187" s="5"/>
      <c r="U187" s="201"/>
      <c r="V187" s="5">
        <v>351723</v>
      </c>
      <c r="W187" s="62"/>
      <c r="X187" s="5"/>
      <c r="Y187" s="62"/>
      <c r="Z187" s="5"/>
      <c r="AA187" s="62"/>
    </row>
    <row r="188" spans="2:27" s="3" customFormat="1" ht="30" customHeight="1">
      <c r="B188" s="451"/>
      <c r="C188" s="303" t="s">
        <v>250</v>
      </c>
      <c r="D188" s="179">
        <v>109</v>
      </c>
      <c r="E188" s="172"/>
      <c r="F188" s="5"/>
      <c r="G188" s="62"/>
      <c r="H188" s="5"/>
      <c r="I188" s="62"/>
      <c r="J188" s="5">
        <v>351741</v>
      </c>
      <c r="K188" s="62"/>
      <c r="L188" s="356"/>
      <c r="M188" s="451"/>
      <c r="N188" s="435" t="s">
        <v>163</v>
      </c>
      <c r="O188" s="436"/>
      <c r="P188" s="179">
        <v>112</v>
      </c>
      <c r="Q188" s="264"/>
      <c r="R188" s="5"/>
      <c r="S188" s="201"/>
      <c r="T188" s="5"/>
      <c r="U188" s="201"/>
      <c r="V188" s="5">
        <v>351710</v>
      </c>
      <c r="W188" s="62"/>
      <c r="X188" s="5"/>
      <c r="Y188" s="62"/>
      <c r="Z188" s="5"/>
      <c r="AA188" s="62"/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v>352504</v>
      </c>
      <c r="G189" s="162"/>
      <c r="H189" s="161"/>
      <c r="I189" s="162"/>
      <c r="J189" s="161">
        <v>354978</v>
      </c>
      <c r="K189" s="162"/>
      <c r="L189" s="356"/>
      <c r="M189" s="451"/>
      <c r="N189" s="435" t="s">
        <v>162</v>
      </c>
      <c r="O189" s="436"/>
      <c r="P189" s="179">
        <v>114</v>
      </c>
      <c r="Q189" s="264"/>
      <c r="R189" s="5"/>
      <c r="S189" s="201"/>
      <c r="T189" s="5"/>
      <c r="U189" s="201"/>
      <c r="V189" s="5">
        <v>351732</v>
      </c>
      <c r="W189" s="62"/>
      <c r="X189" s="5"/>
      <c r="Y189" s="62"/>
      <c r="Z189" s="5"/>
      <c r="AA189" s="62"/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v>338921</v>
      </c>
      <c r="G190" s="67"/>
      <c r="H190" s="32"/>
      <c r="I190" s="67"/>
      <c r="J190" s="32"/>
      <c r="K190" s="67"/>
      <c r="L190" s="356"/>
      <c r="M190" s="451"/>
      <c r="N190" s="435" t="s">
        <v>152</v>
      </c>
      <c r="O190" s="436"/>
      <c r="P190" s="179">
        <v>91</v>
      </c>
      <c r="Q190" s="264"/>
      <c r="R190" s="5"/>
      <c r="S190" s="201"/>
      <c r="T190" s="5"/>
      <c r="U190" s="201"/>
      <c r="V190" s="5">
        <v>351703</v>
      </c>
      <c r="W190" s="62"/>
      <c r="X190" s="5"/>
      <c r="Y190" s="62"/>
      <c r="Z190" s="5"/>
      <c r="AA190" s="62"/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v>338907</v>
      </c>
      <c r="G191" s="70"/>
      <c r="H191" s="6">
        <v>325479</v>
      </c>
      <c r="I191" s="70"/>
      <c r="J191" s="144"/>
      <c r="K191" s="70"/>
      <c r="L191" s="356"/>
      <c r="M191" s="451"/>
      <c r="N191" s="435" t="s">
        <v>254</v>
      </c>
      <c r="O191" s="436"/>
      <c r="P191" s="179">
        <v>103</v>
      </c>
      <c r="Q191" s="264"/>
      <c r="R191" s="5"/>
      <c r="S191" s="201"/>
      <c r="T191" s="5"/>
      <c r="U191" s="201"/>
      <c r="V191" s="5"/>
      <c r="W191" s="62"/>
      <c r="X191" s="5">
        <v>288511</v>
      </c>
      <c r="Y191" s="62"/>
      <c r="Z191" s="5"/>
      <c r="AA191" s="62"/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v>338924</v>
      </c>
      <c r="G192" s="62"/>
      <c r="H192" s="5"/>
      <c r="I192" s="62"/>
      <c r="J192" s="139"/>
      <c r="K192" s="62"/>
      <c r="L192" s="356"/>
      <c r="M192" s="452"/>
      <c r="N192" s="437" t="s">
        <v>255</v>
      </c>
      <c r="O192" s="438"/>
      <c r="P192" s="180">
        <v>109</v>
      </c>
      <c r="Q192" s="266"/>
      <c r="R192" s="33"/>
      <c r="S192" s="202"/>
      <c r="T192" s="33"/>
      <c r="U192" s="202"/>
      <c r="V192" s="33"/>
      <c r="W192" s="58"/>
      <c r="X192" s="33"/>
      <c r="Y192" s="58"/>
      <c r="Z192" s="33">
        <v>247987</v>
      </c>
      <c r="AA192" s="58"/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v>338910</v>
      </c>
      <c r="G193" s="62"/>
      <c r="H193" s="5"/>
      <c r="I193" s="62"/>
      <c r="J193" s="139">
        <v>351704</v>
      </c>
      <c r="K193" s="62"/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v>338860</v>
      </c>
      <c r="S193" s="211"/>
      <c r="T193" s="32">
        <v>325411</v>
      </c>
      <c r="U193" s="211"/>
      <c r="V193" s="32"/>
      <c r="W193" s="67"/>
      <c r="X193" s="32"/>
      <c r="Y193" s="67"/>
      <c r="Z193" s="32"/>
      <c r="AA193" s="67"/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v>338912</v>
      </c>
      <c r="G194" s="62"/>
      <c r="H194" s="5"/>
      <c r="I194" s="62"/>
      <c r="J194" s="139">
        <v>351708</v>
      </c>
      <c r="K194" s="62"/>
      <c r="L194" s="356"/>
      <c r="M194" s="451"/>
      <c r="N194" s="435" t="s">
        <v>16</v>
      </c>
      <c r="O194" s="436"/>
      <c r="P194" s="179">
        <v>96</v>
      </c>
      <c r="Q194" s="264"/>
      <c r="R194" s="5"/>
      <c r="S194" s="201"/>
      <c r="T194" s="5"/>
      <c r="U194" s="201"/>
      <c r="V194" s="5">
        <v>351713</v>
      </c>
      <c r="W194" s="62"/>
      <c r="X194" s="5"/>
      <c r="Y194" s="62"/>
      <c r="Z194" s="5"/>
      <c r="AA194" s="62"/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/>
      <c r="G195" s="62"/>
      <c r="H195" s="5"/>
      <c r="I195" s="62"/>
      <c r="J195" s="139">
        <v>351725</v>
      </c>
      <c r="K195" s="62" t="s">
        <v>283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v>338881</v>
      </c>
      <c r="S195" s="201"/>
      <c r="T195" s="5"/>
      <c r="U195" s="201"/>
      <c r="V195" s="5">
        <v>351735</v>
      </c>
      <c r="W195" s="62"/>
      <c r="X195" s="5"/>
      <c r="Y195" s="62"/>
      <c r="Z195" s="5"/>
      <c r="AA195" s="62"/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v>338915</v>
      </c>
      <c r="G196" s="62"/>
      <c r="H196" s="5"/>
      <c r="I196" s="62"/>
      <c r="J196" s="139">
        <v>357684</v>
      </c>
      <c r="K196" s="62"/>
      <c r="L196" s="356"/>
      <c r="M196" s="451"/>
      <c r="N196" s="435" t="s">
        <v>164</v>
      </c>
      <c r="O196" s="436"/>
      <c r="P196" s="179">
        <v>112</v>
      </c>
      <c r="Q196" s="264"/>
      <c r="R196" s="5"/>
      <c r="S196" s="201"/>
      <c r="T196" s="5"/>
      <c r="U196" s="201"/>
      <c r="V196" s="5">
        <v>351728</v>
      </c>
      <c r="W196" s="62"/>
      <c r="X196" s="5"/>
      <c r="Y196" s="62"/>
      <c r="Z196" s="5"/>
      <c r="AA196" s="62"/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v>338918</v>
      </c>
      <c r="G197" s="62" t="s">
        <v>283</v>
      </c>
      <c r="H197" s="5"/>
      <c r="I197" s="62"/>
      <c r="J197" s="139">
        <v>351720</v>
      </c>
      <c r="K197" s="62" t="s">
        <v>283</v>
      </c>
      <c r="L197" s="356"/>
      <c r="M197" s="451"/>
      <c r="N197" s="435" t="s">
        <v>161</v>
      </c>
      <c r="O197" s="436"/>
      <c r="P197" s="179">
        <v>90</v>
      </c>
      <c r="Q197" s="264"/>
      <c r="R197" s="5"/>
      <c r="S197" s="201"/>
      <c r="T197" s="5"/>
      <c r="U197" s="201"/>
      <c r="V197" s="5">
        <v>351711</v>
      </c>
      <c r="W197" s="62"/>
      <c r="X197" s="5"/>
      <c r="Y197" s="62"/>
      <c r="Z197" s="5"/>
      <c r="AA197" s="62"/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/>
      <c r="G198" s="62"/>
      <c r="H198" s="5"/>
      <c r="I198" s="62"/>
      <c r="J198" s="139">
        <v>351722</v>
      </c>
      <c r="K198" s="62"/>
      <c r="L198" s="356"/>
      <c r="M198" s="451"/>
      <c r="N198" s="435" t="s">
        <v>160</v>
      </c>
      <c r="O198" s="436"/>
      <c r="P198" s="179">
        <v>96</v>
      </c>
      <c r="Q198" s="264"/>
      <c r="R198" s="5"/>
      <c r="S198" s="201"/>
      <c r="T198" s="5"/>
      <c r="U198" s="201"/>
      <c r="V198" s="5">
        <v>351712</v>
      </c>
      <c r="W198" s="62"/>
      <c r="X198" s="5"/>
      <c r="Y198" s="62"/>
      <c r="Z198" s="5"/>
      <c r="AA198" s="62"/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/>
      <c r="G199" s="62"/>
      <c r="H199" s="5"/>
      <c r="I199" s="62"/>
      <c r="J199" s="139">
        <v>351740</v>
      </c>
      <c r="K199" s="62" t="s">
        <v>283</v>
      </c>
      <c r="L199" s="356"/>
      <c r="M199" s="451"/>
      <c r="N199" s="435" t="s">
        <v>159</v>
      </c>
      <c r="O199" s="436"/>
      <c r="P199" s="179">
        <v>102</v>
      </c>
      <c r="Q199" s="264"/>
      <c r="R199" s="5"/>
      <c r="S199" s="201"/>
      <c r="T199" s="5"/>
      <c r="U199" s="201"/>
      <c r="V199" s="5">
        <v>351736</v>
      </c>
      <c r="W199" s="62"/>
      <c r="X199" s="5"/>
      <c r="Y199" s="62"/>
      <c r="Z199" s="5"/>
      <c r="AA199" s="62"/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/>
      <c r="G200" s="62"/>
      <c r="H200" s="5"/>
      <c r="I200" s="62"/>
      <c r="J200" s="139">
        <v>351727</v>
      </c>
      <c r="K200" s="62"/>
      <c r="L200" s="356"/>
      <c r="M200" s="453"/>
      <c r="N200" s="456" t="s">
        <v>156</v>
      </c>
      <c r="O200" s="457"/>
      <c r="P200" s="183">
        <v>105</v>
      </c>
      <c r="Q200" s="227"/>
      <c r="R200" s="16"/>
      <c r="S200" s="207"/>
      <c r="T200" s="16"/>
      <c r="U200" s="207"/>
      <c r="V200" s="16">
        <v>351717</v>
      </c>
      <c r="W200" s="68"/>
      <c r="X200" s="16"/>
      <c r="Y200" s="68"/>
      <c r="Z200" s="16"/>
      <c r="AA200" s="68"/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/>
      <c r="G201" s="62"/>
      <c r="H201" s="5"/>
      <c r="I201" s="62"/>
      <c r="J201" s="139">
        <v>351746</v>
      </c>
      <c r="K201" s="62"/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/>
      <c r="G202" s="62"/>
      <c r="H202" s="5"/>
      <c r="I202" s="62"/>
      <c r="J202" s="139">
        <v>351747</v>
      </c>
      <c r="K202" s="62"/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/>
      <c r="G203" s="62"/>
      <c r="H203" s="5"/>
      <c r="I203" s="62"/>
      <c r="J203" s="139">
        <v>351737</v>
      </c>
      <c r="K203" s="62"/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v>354949</v>
      </c>
      <c r="G204" s="62"/>
      <c r="H204" s="5"/>
      <c r="I204" s="62"/>
      <c r="J204" s="139">
        <v>351721</v>
      </c>
      <c r="K204" s="62"/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/>
      <c r="G205" s="62"/>
      <c r="H205" s="5"/>
      <c r="I205" s="62"/>
      <c r="J205" s="139">
        <v>351752</v>
      </c>
      <c r="K205" s="62"/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/>
      <c r="G206" s="162"/>
      <c r="H206" s="161"/>
      <c r="I206" s="162"/>
      <c r="J206" s="358">
        <v>356096</v>
      </c>
      <c r="K206" s="162"/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290"/>
      <c r="D209" s="290"/>
      <c r="E209" s="290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290"/>
      <c r="N212" s="290"/>
      <c r="O212" s="290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290"/>
      <c r="N213" s="290"/>
      <c r="O213" s="290"/>
      <c r="P213" s="88"/>
      <c r="Q213" s="287"/>
      <c r="R213" s="287"/>
      <c r="S213" s="287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257</v>
      </c>
      <c r="C218" s="469"/>
      <c r="D218" s="468" t="s">
        <v>367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v>356932</v>
      </c>
      <c r="G220" s="57"/>
      <c r="H220" s="56"/>
      <c r="I220" s="57"/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v>356813</v>
      </c>
      <c r="G221" s="122"/>
      <c r="H221" s="118"/>
      <c r="I221" s="122"/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/>
      <c r="G222" s="122"/>
      <c r="H222" s="118">
        <v>254957</v>
      </c>
      <c r="I222" s="122" t="s">
        <v>284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/>
      <c r="G223" s="72"/>
      <c r="H223" s="77">
        <v>254951</v>
      </c>
      <c r="I223" s="72" t="s">
        <v>813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/>
      <c r="G224" s="73"/>
      <c r="H224" s="63">
        <v>254953</v>
      </c>
      <c r="I224" s="73" t="s">
        <v>306</v>
      </c>
      <c r="N224" s="288"/>
      <c r="O224" s="288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290"/>
      <c r="N225" s="290"/>
      <c r="O225" s="290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290"/>
      <c r="N226" s="290"/>
      <c r="O226" s="290"/>
      <c r="P226" s="88"/>
      <c r="Q226" s="287"/>
      <c r="R226" s="287"/>
      <c r="S226" s="287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258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367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367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27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04"/>
      <c r="Z232" s="96"/>
    </row>
    <row r="233" spans="2:27" s="3" customFormat="1" ht="28.5" customHeight="1">
      <c r="B233" s="445">
        <v>17</v>
      </c>
      <c r="C233" s="337" t="s">
        <v>103</v>
      </c>
      <c r="D233" s="445" t="s">
        <v>389</v>
      </c>
      <c r="E233" s="446"/>
      <c r="F233" s="4"/>
      <c r="G233" s="359"/>
      <c r="H233" s="4"/>
      <c r="I233" s="359"/>
      <c r="J233" s="4">
        <v>361875</v>
      </c>
      <c r="K233" s="61" t="s">
        <v>869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v>356997</v>
      </c>
      <c r="S233" s="230" t="s">
        <v>776</v>
      </c>
      <c r="T233" s="4"/>
      <c r="U233" s="230"/>
      <c r="V233" s="4"/>
      <c r="W233" s="198"/>
      <c r="X233" s="2"/>
      <c r="Y233" s="60"/>
      <c r="Z233" s="83"/>
    </row>
    <row r="234" spans="2:27" ht="28.5" customHeight="1">
      <c r="B234" s="449"/>
      <c r="C234" s="339" t="s">
        <v>202</v>
      </c>
      <c r="D234" s="437" t="s">
        <v>389</v>
      </c>
      <c r="E234" s="438"/>
      <c r="F234" s="33">
        <v>357015</v>
      </c>
      <c r="G234" s="185"/>
      <c r="H234" s="33"/>
      <c r="I234" s="185"/>
      <c r="J234" s="33"/>
      <c r="K234" s="58"/>
      <c r="M234" s="451"/>
      <c r="N234" s="439"/>
      <c r="O234" s="440"/>
      <c r="P234" s="435" t="s">
        <v>397</v>
      </c>
      <c r="Q234" s="436"/>
      <c r="R234" s="5">
        <v>356998</v>
      </c>
      <c r="S234" s="231" t="s">
        <v>776</v>
      </c>
      <c r="T234" s="5"/>
      <c r="U234" s="231"/>
      <c r="V234" s="5"/>
      <c r="W234" s="201"/>
      <c r="X234" s="2"/>
      <c r="Y234" s="60"/>
    </row>
    <row r="235" spans="2:27" s="3" customFormat="1" ht="28.5" customHeight="1">
      <c r="B235" s="334">
        <v>16</v>
      </c>
      <c r="C235" s="360" t="s">
        <v>86</v>
      </c>
      <c r="D235" s="484" t="s">
        <v>389</v>
      </c>
      <c r="E235" s="485"/>
      <c r="F235" s="77"/>
      <c r="G235" s="361"/>
      <c r="H235" s="77"/>
      <c r="I235" s="361"/>
      <c r="J235" s="77">
        <v>361874</v>
      </c>
      <c r="K235" s="72" t="s">
        <v>817</v>
      </c>
      <c r="M235" s="451"/>
      <c r="N235" s="435" t="s">
        <v>14</v>
      </c>
      <c r="O235" s="436"/>
      <c r="P235" s="435" t="s">
        <v>487</v>
      </c>
      <c r="Q235" s="436"/>
      <c r="R235" s="5">
        <v>356999</v>
      </c>
      <c r="S235" s="231"/>
      <c r="T235" s="5"/>
      <c r="U235" s="231"/>
      <c r="V235" s="5"/>
      <c r="W235" s="201"/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v>357010</v>
      </c>
      <c r="G236" s="362"/>
      <c r="H236" s="32"/>
      <c r="I236" s="362"/>
      <c r="J236" s="32"/>
      <c r="K236" s="67"/>
      <c r="M236" s="451"/>
      <c r="N236" s="443" t="s">
        <v>15</v>
      </c>
      <c r="O236" s="444"/>
      <c r="P236" s="435" t="s">
        <v>409</v>
      </c>
      <c r="Q236" s="436"/>
      <c r="R236" s="5">
        <v>357000</v>
      </c>
      <c r="S236" s="231" t="s">
        <v>776</v>
      </c>
      <c r="T236" s="5"/>
      <c r="U236" s="231"/>
      <c r="V236" s="5"/>
      <c r="W236" s="201"/>
      <c r="X236" s="2"/>
      <c r="Y236" s="60"/>
      <c r="Z236" s="83"/>
    </row>
    <row r="237" spans="2:27" s="3" customFormat="1" ht="28.5" customHeight="1">
      <c r="B237" s="451"/>
      <c r="C237" s="338" t="s">
        <v>16</v>
      </c>
      <c r="D237" s="435" t="s">
        <v>392</v>
      </c>
      <c r="E237" s="436"/>
      <c r="F237" s="5">
        <v>357011</v>
      </c>
      <c r="G237" s="148"/>
      <c r="H237" s="5"/>
      <c r="I237" s="148"/>
      <c r="J237" s="5"/>
      <c r="K237" s="62"/>
      <c r="M237" s="451"/>
      <c r="N237" s="439"/>
      <c r="O237" s="440"/>
      <c r="P237" s="435" t="s">
        <v>486</v>
      </c>
      <c r="Q237" s="436"/>
      <c r="R237" s="5">
        <v>357001</v>
      </c>
      <c r="S237" s="231" t="s">
        <v>306</v>
      </c>
      <c r="T237" s="5"/>
      <c r="U237" s="231"/>
      <c r="V237" s="5"/>
      <c r="W237" s="201"/>
      <c r="X237" s="2"/>
      <c r="Y237" s="60"/>
      <c r="Z237" s="83"/>
    </row>
    <row r="238" spans="2:27" s="3" customFormat="1" ht="28.5" customHeight="1">
      <c r="B238" s="451"/>
      <c r="C238" s="338" t="s">
        <v>45</v>
      </c>
      <c r="D238" s="435" t="s">
        <v>394</v>
      </c>
      <c r="E238" s="436"/>
      <c r="F238" s="5">
        <v>357012</v>
      </c>
      <c r="G238" s="148"/>
      <c r="H238" s="5"/>
      <c r="I238" s="62"/>
      <c r="J238" s="5"/>
      <c r="K238" s="62"/>
      <c r="M238" s="452"/>
      <c r="N238" s="437" t="s">
        <v>405</v>
      </c>
      <c r="O238" s="438"/>
      <c r="P238" s="437" t="s">
        <v>403</v>
      </c>
      <c r="Q238" s="438"/>
      <c r="R238" s="33"/>
      <c r="S238" s="232"/>
      <c r="T238" s="33"/>
      <c r="U238" s="232"/>
      <c r="V238" s="33">
        <v>234335</v>
      </c>
      <c r="W238" s="202"/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v>357013</v>
      </c>
      <c r="G239" s="148" t="s">
        <v>306</v>
      </c>
      <c r="H239" s="5"/>
      <c r="I239" s="62"/>
      <c r="J239" s="5"/>
      <c r="K239" s="62"/>
      <c r="M239" s="450">
        <v>12</v>
      </c>
      <c r="N239" s="441" t="s">
        <v>5</v>
      </c>
      <c r="O239" s="442"/>
      <c r="P239" s="439" t="s">
        <v>410</v>
      </c>
      <c r="Q239" s="440"/>
      <c r="R239" s="32">
        <v>356994</v>
      </c>
      <c r="S239" s="311" t="s">
        <v>776</v>
      </c>
      <c r="T239" s="32">
        <v>324204</v>
      </c>
      <c r="U239" s="363" t="s">
        <v>284</v>
      </c>
      <c r="V239" s="32"/>
      <c r="W239" s="211"/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/>
      <c r="G240" s="148"/>
      <c r="H240" s="5">
        <v>313975</v>
      </c>
      <c r="I240" s="148" t="s">
        <v>813</v>
      </c>
      <c r="J240" s="5"/>
      <c r="K240" s="62"/>
      <c r="M240" s="451"/>
      <c r="N240" s="439"/>
      <c r="O240" s="440"/>
      <c r="P240" s="435" t="s">
        <v>411</v>
      </c>
      <c r="Q240" s="436"/>
      <c r="R240" s="5">
        <v>356995</v>
      </c>
      <c r="S240" s="231" t="s">
        <v>776</v>
      </c>
      <c r="T240" s="5">
        <v>324205</v>
      </c>
      <c r="U240" s="201" t="s">
        <v>284</v>
      </c>
      <c r="V240" s="5"/>
      <c r="W240" s="201"/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v>357014</v>
      </c>
      <c r="G241" s="185" t="s">
        <v>306</v>
      </c>
      <c r="H241" s="33"/>
      <c r="I241" s="185"/>
      <c r="J241" s="33">
        <v>361873</v>
      </c>
      <c r="K241" s="58" t="s">
        <v>817</v>
      </c>
      <c r="M241" s="451"/>
      <c r="N241" s="435" t="s">
        <v>406</v>
      </c>
      <c r="O241" s="436"/>
      <c r="P241" s="435" t="s">
        <v>488</v>
      </c>
      <c r="Q241" s="436"/>
      <c r="R241" s="5">
        <v>356996</v>
      </c>
      <c r="S241" s="231"/>
      <c r="T241" s="5"/>
      <c r="U241" s="364"/>
      <c r="V241" s="5"/>
      <c r="W241" s="201"/>
      <c r="X241" s="2"/>
      <c r="Y241" s="60"/>
      <c r="Z241" s="83"/>
    </row>
    <row r="242" spans="2:27" s="3" customFormat="1" ht="28.5" customHeight="1" thickBot="1">
      <c r="B242" s="451">
        <v>14</v>
      </c>
      <c r="C242" s="330" t="s">
        <v>385</v>
      </c>
      <c r="D242" s="439" t="s">
        <v>397</v>
      </c>
      <c r="E242" s="440"/>
      <c r="F242" s="6">
        <v>357002</v>
      </c>
      <c r="G242" s="184"/>
      <c r="H242" s="6">
        <v>313519</v>
      </c>
      <c r="I242" s="184" t="s">
        <v>284</v>
      </c>
      <c r="J242" s="6"/>
      <c r="K242" s="70"/>
      <c r="M242" s="453"/>
      <c r="N242" s="456" t="s">
        <v>407</v>
      </c>
      <c r="O242" s="457"/>
      <c r="P242" s="456" t="s">
        <v>402</v>
      </c>
      <c r="Q242" s="457"/>
      <c r="R242" s="16"/>
      <c r="S242" s="233"/>
      <c r="T242" s="16">
        <v>314537</v>
      </c>
      <c r="U242" s="233" t="s">
        <v>284</v>
      </c>
      <c r="V242" s="16"/>
      <c r="W242" s="207"/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v>357003</v>
      </c>
      <c r="G243" s="148" t="s">
        <v>306</v>
      </c>
      <c r="H243" s="5"/>
      <c r="I243" s="148"/>
      <c r="J243" s="5"/>
      <c r="K243" s="62"/>
      <c r="M243" s="447" t="s">
        <v>870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v>357004</v>
      </c>
      <c r="G244" s="148" t="s">
        <v>306</v>
      </c>
      <c r="H244" s="5">
        <v>322523</v>
      </c>
      <c r="I244" s="148" t="s">
        <v>284</v>
      </c>
      <c r="J244" s="5"/>
      <c r="K244" s="62"/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v>357005</v>
      </c>
      <c r="G245" s="148" t="s">
        <v>306</v>
      </c>
      <c r="H245" s="5"/>
      <c r="I245" s="148"/>
      <c r="J245" s="5"/>
      <c r="K245" s="62"/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v>357006</v>
      </c>
      <c r="G246" s="148" t="s">
        <v>306</v>
      </c>
      <c r="H246" s="5"/>
      <c r="I246" s="148"/>
      <c r="J246" s="5"/>
      <c r="K246" s="62"/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v>357007</v>
      </c>
      <c r="G247" s="148" t="s">
        <v>306</v>
      </c>
      <c r="H247" s="5">
        <v>324493</v>
      </c>
      <c r="I247" s="62" t="s">
        <v>284</v>
      </c>
      <c r="J247" s="5"/>
      <c r="K247" s="62"/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v>357008</v>
      </c>
      <c r="G248" s="148" t="s">
        <v>306</v>
      </c>
      <c r="H248" s="317"/>
      <c r="I248" s="318"/>
      <c r="J248" s="139"/>
      <c r="K248" s="138"/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33" t="s">
        <v>388</v>
      </c>
      <c r="D249" s="456" t="s">
        <v>391</v>
      </c>
      <c r="E249" s="457"/>
      <c r="F249" s="16">
        <v>357009</v>
      </c>
      <c r="G249" s="268"/>
      <c r="H249" s="245"/>
      <c r="I249" s="149"/>
      <c r="J249" s="268"/>
      <c r="K249" s="149"/>
      <c r="L249" s="88"/>
      <c r="M249" s="290"/>
      <c r="N249" s="290"/>
      <c r="O249" s="290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290"/>
      <c r="N250" s="290"/>
      <c r="O250" s="290"/>
      <c r="P250" s="88"/>
      <c r="Q250" s="287"/>
      <c r="R250" s="287"/>
      <c r="S250" s="287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260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367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27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293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/>
      <c r="G257" s="110"/>
      <c r="H257" s="4"/>
      <c r="I257" s="110"/>
      <c r="J257" s="4"/>
      <c r="K257" s="61"/>
      <c r="L257" s="4">
        <v>242331</v>
      </c>
      <c r="M257" s="189" t="s">
        <v>467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/>
      <c r="U257" s="61"/>
      <c r="V257" s="4"/>
      <c r="W257" s="61"/>
      <c r="X257" s="4"/>
      <c r="Y257" s="61"/>
      <c r="Z257" s="4">
        <v>235079</v>
      </c>
      <c r="AA257" s="368" t="s">
        <v>284</v>
      </c>
    </row>
    <row r="258" spans="2:27" ht="30" customHeight="1">
      <c r="B258" s="497"/>
      <c r="C258" s="308" t="s">
        <v>85</v>
      </c>
      <c r="D258" s="435" t="s">
        <v>389</v>
      </c>
      <c r="E258" s="489"/>
      <c r="F258" s="5">
        <v>356424</v>
      </c>
      <c r="G258" s="111"/>
      <c r="H258" s="5"/>
      <c r="I258" s="111"/>
      <c r="J258" s="5"/>
      <c r="K258" s="62"/>
      <c r="L258" s="5"/>
      <c r="M258" s="62"/>
      <c r="N258" s="127"/>
      <c r="O258" s="497"/>
      <c r="P258" s="501" t="s">
        <v>414</v>
      </c>
      <c r="Q258" s="502"/>
      <c r="R258" s="501" t="s">
        <v>403</v>
      </c>
      <c r="S258" s="502"/>
      <c r="T258" s="5"/>
      <c r="U258" s="59"/>
      <c r="V258" s="5"/>
      <c r="W258" s="59"/>
      <c r="X258" s="5"/>
      <c r="Y258" s="59"/>
      <c r="Z258" s="5">
        <v>235083</v>
      </c>
      <c r="AA258" s="190" t="s">
        <v>284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/>
      <c r="G259" s="112"/>
      <c r="H259" s="5">
        <v>339020</v>
      </c>
      <c r="I259" s="112"/>
      <c r="J259" s="5"/>
      <c r="K259" s="62"/>
      <c r="L259" s="5"/>
      <c r="M259" s="62"/>
      <c r="N259" s="127"/>
      <c r="O259" s="498"/>
      <c r="P259" s="503" t="s">
        <v>415</v>
      </c>
      <c r="Q259" s="504"/>
      <c r="R259" s="503" t="s">
        <v>403</v>
      </c>
      <c r="S259" s="504"/>
      <c r="T259" s="33"/>
      <c r="U259" s="58"/>
      <c r="V259" s="33"/>
      <c r="W259" s="58"/>
      <c r="X259" s="33">
        <v>254349</v>
      </c>
      <c r="Y259" s="58"/>
      <c r="Z259" s="33"/>
      <c r="AA259" s="58"/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/>
      <c r="G260" s="111"/>
      <c r="H260" s="5">
        <v>282041</v>
      </c>
      <c r="I260" s="111" t="s">
        <v>136</v>
      </c>
      <c r="J260" s="5"/>
      <c r="K260" s="62"/>
      <c r="L260" s="5"/>
      <c r="M260" s="62"/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/>
      <c r="U260" s="78"/>
      <c r="V260" s="32"/>
      <c r="W260" s="78"/>
      <c r="X260" s="32">
        <v>254369</v>
      </c>
      <c r="Y260" s="78"/>
      <c r="Z260" s="32"/>
      <c r="AA260" s="78"/>
    </row>
    <row r="261" spans="2:27" s="3" customFormat="1" ht="30" customHeight="1">
      <c r="B261" s="497"/>
      <c r="C261" s="308" t="s">
        <v>432</v>
      </c>
      <c r="D261" s="435" t="s">
        <v>433</v>
      </c>
      <c r="E261" s="489"/>
      <c r="F261" s="5">
        <v>356425</v>
      </c>
      <c r="G261" s="111"/>
      <c r="H261" s="5"/>
      <c r="I261" s="111"/>
      <c r="J261" s="5"/>
      <c r="K261" s="62"/>
      <c r="L261" s="5"/>
      <c r="M261" s="62"/>
      <c r="N261" s="127"/>
      <c r="O261" s="498"/>
      <c r="P261" s="503" t="s">
        <v>417</v>
      </c>
      <c r="Q261" s="504"/>
      <c r="R261" s="503" t="s">
        <v>460</v>
      </c>
      <c r="S261" s="504"/>
      <c r="T261" s="33"/>
      <c r="U261" s="58"/>
      <c r="V261" s="33"/>
      <c r="W261" s="58"/>
      <c r="X261" s="33">
        <v>254371</v>
      </c>
      <c r="Y261" s="58"/>
      <c r="Z261" s="33"/>
      <c r="AA261" s="58"/>
    </row>
    <row r="262" spans="2:27" s="3" customFormat="1" ht="30" customHeight="1">
      <c r="B262" s="497"/>
      <c r="C262" s="308" t="s">
        <v>157</v>
      </c>
      <c r="D262" s="435" t="s">
        <v>434</v>
      </c>
      <c r="E262" s="489"/>
      <c r="F262" s="5">
        <v>356426</v>
      </c>
      <c r="G262" s="111"/>
      <c r="H262" s="5"/>
      <c r="I262" s="111"/>
      <c r="J262" s="5"/>
      <c r="K262" s="62"/>
      <c r="L262" s="5"/>
      <c r="M262" s="62"/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/>
      <c r="U262" s="78"/>
      <c r="V262" s="32"/>
      <c r="W262" s="78"/>
      <c r="X262" s="32">
        <v>254339</v>
      </c>
      <c r="Y262" s="78" t="s">
        <v>284</v>
      </c>
      <c r="Z262" s="32"/>
      <c r="AA262" s="78"/>
    </row>
    <row r="263" spans="2:27" s="3" customFormat="1" ht="30" customHeight="1">
      <c r="B263" s="497"/>
      <c r="C263" s="308" t="s">
        <v>435</v>
      </c>
      <c r="D263" s="435" t="s">
        <v>436</v>
      </c>
      <c r="E263" s="489"/>
      <c r="F263" s="5">
        <v>356427</v>
      </c>
      <c r="G263" s="111"/>
      <c r="H263" s="5"/>
      <c r="I263" s="111"/>
      <c r="J263" s="5"/>
      <c r="K263" s="62"/>
      <c r="L263" s="5"/>
      <c r="M263" s="62"/>
      <c r="N263" s="127"/>
      <c r="O263" s="497"/>
      <c r="P263" s="501" t="s">
        <v>419</v>
      </c>
      <c r="Q263" s="502"/>
      <c r="R263" s="501" t="s">
        <v>433</v>
      </c>
      <c r="S263" s="502"/>
      <c r="T263" s="5">
        <v>356434</v>
      </c>
      <c r="U263" s="62"/>
      <c r="V263" s="5"/>
      <c r="W263" s="62"/>
      <c r="X263" s="5"/>
      <c r="Y263" s="62"/>
      <c r="Z263" s="5"/>
      <c r="AA263" s="62"/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v>356428</v>
      </c>
      <c r="G264" s="111"/>
      <c r="H264" s="5"/>
      <c r="I264" s="111"/>
      <c r="J264" s="5"/>
      <c r="K264" s="59"/>
      <c r="L264" s="5"/>
      <c r="M264" s="62"/>
      <c r="N264" s="127"/>
      <c r="O264" s="497"/>
      <c r="P264" s="501" t="s">
        <v>420</v>
      </c>
      <c r="Q264" s="502"/>
      <c r="R264" s="501" t="s">
        <v>462</v>
      </c>
      <c r="S264" s="502"/>
      <c r="T264" s="5"/>
      <c r="U264" s="59"/>
      <c r="V264" s="5">
        <v>318295</v>
      </c>
      <c r="W264" s="59" t="s">
        <v>820</v>
      </c>
      <c r="X264" s="5"/>
      <c r="Y264" s="59"/>
      <c r="Z264" s="5"/>
      <c r="AA264" s="59"/>
    </row>
    <row r="265" spans="2:27" s="3" customFormat="1" ht="30" customHeight="1">
      <c r="B265" s="497"/>
      <c r="C265" s="307" t="s">
        <v>378</v>
      </c>
      <c r="D265" s="435" t="s">
        <v>433</v>
      </c>
      <c r="E265" s="489"/>
      <c r="F265" s="5">
        <v>356429</v>
      </c>
      <c r="G265" s="111"/>
      <c r="H265" s="5"/>
      <c r="I265" s="111"/>
      <c r="J265" s="5"/>
      <c r="K265" s="62"/>
      <c r="L265" s="5"/>
      <c r="M265" s="62"/>
      <c r="N265" s="127"/>
      <c r="O265" s="497"/>
      <c r="P265" s="501" t="s">
        <v>421</v>
      </c>
      <c r="Q265" s="502"/>
      <c r="R265" s="501" t="s">
        <v>463</v>
      </c>
      <c r="S265" s="502"/>
      <c r="T265" s="5">
        <v>356435</v>
      </c>
      <c r="U265" s="62"/>
      <c r="V265" s="5"/>
      <c r="W265" s="62"/>
      <c r="X265" s="5"/>
      <c r="Y265" s="62"/>
      <c r="Z265" s="5"/>
      <c r="AA265" s="62"/>
    </row>
    <row r="266" spans="2:27" s="3" customFormat="1" ht="30" customHeight="1">
      <c r="B266" s="497"/>
      <c r="C266" s="308" t="s">
        <v>439</v>
      </c>
      <c r="D266" s="435" t="s">
        <v>441</v>
      </c>
      <c r="E266" s="489"/>
      <c r="F266" s="5">
        <v>356430</v>
      </c>
      <c r="G266" s="111"/>
      <c r="H266" s="5"/>
      <c r="I266" s="111"/>
      <c r="J266" s="5"/>
      <c r="K266" s="62"/>
      <c r="L266" s="5"/>
      <c r="M266" s="62"/>
      <c r="N266" s="127"/>
      <c r="O266" s="497"/>
      <c r="P266" s="501" t="s">
        <v>422</v>
      </c>
      <c r="Q266" s="502"/>
      <c r="R266" s="501" t="s">
        <v>464</v>
      </c>
      <c r="S266" s="502"/>
      <c r="T266" s="5">
        <v>356436</v>
      </c>
      <c r="U266" s="59"/>
      <c r="V266" s="5"/>
      <c r="W266" s="59"/>
      <c r="X266" s="5"/>
      <c r="Y266" s="59"/>
      <c r="Z266" s="5"/>
      <c r="AA266" s="59"/>
    </row>
    <row r="267" spans="2:27" s="3" customFormat="1" ht="30" customHeight="1">
      <c r="B267" s="497"/>
      <c r="C267" s="308" t="s">
        <v>442</v>
      </c>
      <c r="D267" s="435" t="s">
        <v>434</v>
      </c>
      <c r="E267" s="489"/>
      <c r="F267" s="5">
        <v>356431</v>
      </c>
      <c r="G267" s="111"/>
      <c r="H267" s="5"/>
      <c r="I267" s="111"/>
      <c r="J267" s="5"/>
      <c r="K267" s="62"/>
      <c r="L267" s="5"/>
      <c r="M267" s="62"/>
      <c r="N267" s="127"/>
      <c r="O267" s="497"/>
      <c r="P267" s="505" t="s">
        <v>423</v>
      </c>
      <c r="Q267" s="506"/>
      <c r="R267" s="501" t="s">
        <v>384</v>
      </c>
      <c r="S267" s="502"/>
      <c r="T267" s="5"/>
      <c r="U267" s="62"/>
      <c r="V267" s="5"/>
      <c r="W267" s="62"/>
      <c r="X267" s="5">
        <v>254341</v>
      </c>
      <c r="Y267" s="62" t="s">
        <v>813</v>
      </c>
      <c r="Z267" s="5"/>
      <c r="AA267" s="62"/>
    </row>
    <row r="268" spans="2:27" ht="30" customHeight="1">
      <c r="B268" s="497"/>
      <c r="C268" s="308" t="s">
        <v>443</v>
      </c>
      <c r="D268" s="435" t="s">
        <v>445</v>
      </c>
      <c r="E268" s="489"/>
      <c r="F268" s="5">
        <v>356432</v>
      </c>
      <c r="G268" s="111"/>
      <c r="H268" s="5"/>
      <c r="I268" s="111"/>
      <c r="J268" s="5"/>
      <c r="K268" s="62"/>
      <c r="L268" s="5"/>
      <c r="M268" s="62"/>
      <c r="N268" s="127"/>
      <c r="O268" s="497"/>
      <c r="P268" s="507"/>
      <c r="Q268" s="508"/>
      <c r="R268" s="501" t="s">
        <v>438</v>
      </c>
      <c r="S268" s="502"/>
      <c r="T268" s="5">
        <v>356437</v>
      </c>
      <c r="U268" s="59" t="s">
        <v>306</v>
      </c>
      <c r="V268" s="5"/>
      <c r="W268" s="59"/>
      <c r="X268" s="5"/>
      <c r="Y268" s="59"/>
      <c r="Z268" s="5"/>
      <c r="AA268" s="59"/>
    </row>
    <row r="269" spans="2:27" ht="30" customHeight="1">
      <c r="B269" s="497"/>
      <c r="C269" s="526" t="s">
        <v>446</v>
      </c>
      <c r="D269" s="435" t="s">
        <v>447</v>
      </c>
      <c r="E269" s="489"/>
      <c r="F269" s="5"/>
      <c r="G269" s="111"/>
      <c r="H269" s="5"/>
      <c r="I269" s="111"/>
      <c r="J269" s="5">
        <v>354903</v>
      </c>
      <c r="K269" s="59" t="s">
        <v>825</v>
      </c>
      <c r="L269" s="5"/>
      <c r="M269" s="62"/>
      <c r="N269" s="127"/>
      <c r="O269" s="497"/>
      <c r="P269" s="505" t="s">
        <v>424</v>
      </c>
      <c r="Q269" s="506"/>
      <c r="R269" s="501" t="s">
        <v>440</v>
      </c>
      <c r="S269" s="502"/>
      <c r="T269" s="5"/>
      <c r="U269" s="62"/>
      <c r="V269" s="5">
        <v>282051</v>
      </c>
      <c r="W269" s="59" t="s">
        <v>821</v>
      </c>
      <c r="X269" s="5"/>
      <c r="Y269" s="62"/>
      <c r="Z269" s="5"/>
      <c r="AA269" s="62"/>
    </row>
    <row r="270" spans="2:27" ht="30" customHeight="1">
      <c r="B270" s="498"/>
      <c r="C270" s="498"/>
      <c r="D270" s="437" t="s">
        <v>448</v>
      </c>
      <c r="E270" s="549"/>
      <c r="F270" s="33">
        <v>356433</v>
      </c>
      <c r="G270" s="113"/>
      <c r="H270" s="33"/>
      <c r="I270" s="113"/>
      <c r="J270" s="33"/>
      <c r="K270" s="58"/>
      <c r="L270" s="33"/>
      <c r="M270" s="58"/>
      <c r="N270" s="127"/>
      <c r="O270" s="497"/>
      <c r="P270" s="509"/>
      <c r="Q270" s="510"/>
      <c r="R270" s="501" t="s">
        <v>444</v>
      </c>
      <c r="S270" s="502"/>
      <c r="T270" s="5"/>
      <c r="U270" s="59"/>
      <c r="V270" s="5">
        <v>318269</v>
      </c>
      <c r="W270" s="59" t="s">
        <v>822</v>
      </c>
      <c r="X270" s="5"/>
      <c r="Y270" s="59"/>
      <c r="Z270" s="5"/>
      <c r="AA270" s="59"/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/>
      <c r="G271" s="125"/>
      <c r="H271" s="6">
        <v>339012</v>
      </c>
      <c r="I271" s="125"/>
      <c r="J271" s="6"/>
      <c r="K271" s="190"/>
      <c r="L271" s="6"/>
      <c r="M271" s="70"/>
      <c r="N271" s="127"/>
      <c r="O271" s="498"/>
      <c r="P271" s="511"/>
      <c r="Q271" s="512"/>
      <c r="R271" s="503" t="s">
        <v>445</v>
      </c>
      <c r="S271" s="504"/>
      <c r="T271" s="33">
        <v>356438</v>
      </c>
      <c r="U271" s="58" t="s">
        <v>819</v>
      </c>
      <c r="V271" s="33"/>
      <c r="W271" s="58"/>
      <c r="X271" s="33"/>
      <c r="Y271" s="58"/>
      <c r="Z271" s="33"/>
      <c r="AA271" s="58"/>
    </row>
    <row r="272" spans="2:27" ht="30" customHeight="1">
      <c r="B272" s="497"/>
      <c r="C272" s="188" t="s">
        <v>21</v>
      </c>
      <c r="D272" s="435" t="s">
        <v>393</v>
      </c>
      <c r="E272" s="489"/>
      <c r="F272" s="5"/>
      <c r="G272" s="111"/>
      <c r="H272" s="5">
        <v>339018</v>
      </c>
      <c r="I272" s="111"/>
      <c r="J272" s="5"/>
      <c r="K272" s="62"/>
      <c r="L272" s="5"/>
      <c r="M272" s="62"/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/>
      <c r="U272" s="190"/>
      <c r="V272" s="6">
        <v>282065</v>
      </c>
      <c r="W272" s="190" t="s">
        <v>136</v>
      </c>
      <c r="X272" s="6"/>
      <c r="Y272" s="190"/>
      <c r="Z272" s="6"/>
      <c r="AA272" s="190"/>
    </row>
    <row r="273" spans="1:27" ht="30" customHeight="1">
      <c r="B273" s="497"/>
      <c r="C273" s="308" t="s">
        <v>22</v>
      </c>
      <c r="D273" s="435" t="s">
        <v>451</v>
      </c>
      <c r="E273" s="489"/>
      <c r="F273" s="5">
        <v>356416</v>
      </c>
      <c r="G273" s="111"/>
      <c r="H273" s="5"/>
      <c r="I273" s="111"/>
      <c r="J273" s="5"/>
      <c r="K273" s="62"/>
      <c r="L273" s="5"/>
      <c r="M273" s="62"/>
      <c r="N273" s="127"/>
      <c r="O273" s="497"/>
      <c r="P273" s="501" t="s">
        <v>426</v>
      </c>
      <c r="Q273" s="502"/>
      <c r="R273" s="501" t="s">
        <v>390</v>
      </c>
      <c r="S273" s="502"/>
      <c r="T273" s="5"/>
      <c r="U273" s="62"/>
      <c r="V273" s="5">
        <v>282055</v>
      </c>
      <c r="W273" s="59" t="s">
        <v>136</v>
      </c>
      <c r="X273" s="5"/>
      <c r="Y273" s="62"/>
      <c r="Z273" s="5"/>
      <c r="AA273" s="62"/>
    </row>
    <row r="274" spans="1:27" ht="30" customHeight="1">
      <c r="B274" s="497"/>
      <c r="C274" s="188" t="s">
        <v>43</v>
      </c>
      <c r="D274" s="435" t="s">
        <v>390</v>
      </c>
      <c r="E274" s="489"/>
      <c r="F274" s="5"/>
      <c r="G274" s="111"/>
      <c r="H274" s="5"/>
      <c r="I274" s="111"/>
      <c r="J274" s="5">
        <v>250067</v>
      </c>
      <c r="K274" s="62"/>
      <c r="L274" s="5"/>
      <c r="M274" s="62"/>
      <c r="N274" s="127"/>
      <c r="O274" s="498"/>
      <c r="P274" s="503" t="s">
        <v>427</v>
      </c>
      <c r="Q274" s="504"/>
      <c r="R274" s="503" t="s">
        <v>383</v>
      </c>
      <c r="S274" s="504"/>
      <c r="T274" s="5">
        <v>356423</v>
      </c>
      <c r="U274" s="59"/>
      <c r="V274" s="5"/>
      <c r="W274" s="59"/>
      <c r="X274" s="161"/>
      <c r="Y274" s="189"/>
      <c r="Z274" s="161"/>
      <c r="AA274" s="189"/>
    </row>
    <row r="275" spans="1:27" ht="30" customHeight="1">
      <c r="B275" s="497"/>
      <c r="C275" s="308" t="s">
        <v>452</v>
      </c>
      <c r="D275" s="435" t="s">
        <v>396</v>
      </c>
      <c r="E275" s="489"/>
      <c r="F275" s="5">
        <v>356417</v>
      </c>
      <c r="G275" s="111"/>
      <c r="H275" s="5">
        <v>339011</v>
      </c>
      <c r="I275" s="189" t="s">
        <v>467</v>
      </c>
      <c r="J275" s="5"/>
      <c r="K275" s="62"/>
      <c r="L275" s="5"/>
      <c r="M275" s="62"/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/>
      <c r="U275" s="365"/>
      <c r="V275" s="77"/>
      <c r="W275" s="365"/>
      <c r="X275" s="77">
        <v>270881</v>
      </c>
      <c r="Y275" s="72" t="s">
        <v>284</v>
      </c>
      <c r="Z275" s="77"/>
      <c r="AA275" s="72"/>
    </row>
    <row r="276" spans="1:27" ht="30" customHeight="1">
      <c r="B276" s="497"/>
      <c r="C276" s="308" t="s">
        <v>453</v>
      </c>
      <c r="D276" s="435" t="s">
        <v>391</v>
      </c>
      <c r="E276" s="489"/>
      <c r="F276" s="5">
        <v>356418</v>
      </c>
      <c r="G276" s="111"/>
      <c r="H276" s="5"/>
      <c r="I276" s="111"/>
      <c r="J276" s="5"/>
      <c r="K276" s="62"/>
      <c r="L276" s="5"/>
      <c r="M276" s="62"/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/>
      <c r="U276" s="72"/>
      <c r="V276" s="77"/>
      <c r="W276" s="72"/>
      <c r="X276" s="77">
        <v>270879</v>
      </c>
      <c r="Y276" s="365"/>
      <c r="Z276" s="77"/>
      <c r="AA276" s="365"/>
    </row>
    <row r="277" spans="1:27" ht="30" customHeight="1" thickBot="1">
      <c r="B277" s="497"/>
      <c r="C277" s="308" t="s">
        <v>454</v>
      </c>
      <c r="D277" s="435" t="s">
        <v>389</v>
      </c>
      <c r="E277" s="489"/>
      <c r="F277" s="5">
        <v>356419</v>
      </c>
      <c r="G277" s="111"/>
      <c r="H277" s="5"/>
      <c r="I277" s="111"/>
      <c r="J277" s="5"/>
      <c r="K277" s="62"/>
      <c r="L277" s="5"/>
      <c r="M277" s="62"/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/>
      <c r="U277" s="366"/>
      <c r="V277" s="38"/>
      <c r="W277" s="366"/>
      <c r="X277" s="38">
        <v>270877</v>
      </c>
      <c r="Y277" s="366" t="s">
        <v>284</v>
      </c>
      <c r="Z277" s="38"/>
      <c r="AA277" s="366"/>
    </row>
    <row r="278" spans="1:27" ht="30" customHeight="1">
      <c r="B278" s="497"/>
      <c r="C278" s="188" t="s">
        <v>455</v>
      </c>
      <c r="D278" s="435" t="s">
        <v>777</v>
      </c>
      <c r="E278" s="610"/>
      <c r="F278" s="317"/>
      <c r="G278" s="318"/>
      <c r="J278" s="5">
        <v>257445</v>
      </c>
      <c r="K278" s="189" t="s">
        <v>467</v>
      </c>
      <c r="L278" s="5"/>
      <c r="M278" s="62"/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/>
      <c r="G279" s="111"/>
      <c r="H279" s="5"/>
      <c r="I279" s="111"/>
      <c r="J279" s="5">
        <v>352123</v>
      </c>
      <c r="K279" s="59" t="s">
        <v>825</v>
      </c>
      <c r="L279" s="5"/>
      <c r="M279" s="62"/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v>356420</v>
      </c>
      <c r="G280" s="111"/>
      <c r="H280" s="5"/>
      <c r="I280" s="111"/>
      <c r="J280" s="5"/>
      <c r="K280" s="62"/>
      <c r="L280" s="5"/>
      <c r="M280" s="62"/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/>
      <c r="G281" s="111"/>
      <c r="H281" s="5"/>
      <c r="I281" s="111"/>
      <c r="J281" s="5">
        <v>254331</v>
      </c>
      <c r="K281" s="62"/>
      <c r="L281" s="5"/>
      <c r="M281" s="62"/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/>
      <c r="G282" s="186"/>
      <c r="H282" s="161"/>
      <c r="I282" s="186"/>
      <c r="J282" s="161">
        <v>352122</v>
      </c>
      <c r="K282" s="189" t="s">
        <v>825</v>
      </c>
      <c r="L282" s="161"/>
      <c r="M282" s="162"/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v>356421</v>
      </c>
      <c r="G283" s="186"/>
      <c r="H283" s="161"/>
      <c r="I283" s="186"/>
      <c r="J283" s="161"/>
      <c r="K283" s="162"/>
      <c r="L283" s="161"/>
      <c r="M283" s="162"/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08" t="s">
        <v>159</v>
      </c>
      <c r="D284" s="435" t="s">
        <v>384</v>
      </c>
      <c r="E284" s="489"/>
      <c r="F284" s="161"/>
      <c r="G284" s="186"/>
      <c r="H284" s="161"/>
      <c r="I284" s="186"/>
      <c r="J284" s="161">
        <v>257443</v>
      </c>
      <c r="K284" s="162"/>
      <c r="L284" s="161"/>
      <c r="M284" s="162"/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v>356422</v>
      </c>
      <c r="G285" s="114"/>
      <c r="H285" s="16"/>
      <c r="I285" s="114"/>
      <c r="J285" s="16"/>
      <c r="K285" s="68"/>
      <c r="L285" s="16"/>
      <c r="M285" s="68"/>
      <c r="N285" s="127"/>
      <c r="O285" s="60"/>
      <c r="P285" s="27"/>
      <c r="R285" s="287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287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287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278"/>
      <c r="P288" s="288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290"/>
      <c r="N289" s="60"/>
      <c r="O289" s="290"/>
      <c r="P289" s="88"/>
      <c r="Q289" s="287"/>
      <c r="R289" s="287"/>
      <c r="S289" s="287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v>323913</v>
      </c>
      <c r="G296" s="61"/>
      <c r="H296" s="4"/>
      <c r="I296" s="61"/>
      <c r="J296" s="4"/>
      <c r="K296" s="61"/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/>
      <c r="G297" s="62"/>
      <c r="H297" s="5">
        <v>319697</v>
      </c>
      <c r="I297" s="62"/>
      <c r="J297" s="5"/>
      <c r="K297" s="62"/>
      <c r="L297" s="2"/>
      <c r="M297" s="290"/>
      <c r="N297" s="290"/>
      <c r="O297" s="290"/>
      <c r="P297" s="290"/>
      <c r="Q297" s="287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/>
      <c r="G298" s="62"/>
      <c r="H298" s="5">
        <v>254363</v>
      </c>
      <c r="I298" s="62" t="s">
        <v>284</v>
      </c>
      <c r="J298" s="5"/>
      <c r="K298" s="62"/>
      <c r="L298" s="2"/>
      <c r="M298" s="290"/>
      <c r="N298" s="290"/>
      <c r="O298" s="290"/>
      <c r="P298" s="290"/>
      <c r="Q298" s="287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v>323914</v>
      </c>
      <c r="G299" s="62"/>
      <c r="H299" s="5"/>
      <c r="I299" s="62"/>
      <c r="J299" s="5"/>
      <c r="K299" s="62"/>
      <c r="L299" s="2"/>
      <c r="M299" s="290"/>
      <c r="N299" s="290"/>
      <c r="O299" s="290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v>323915</v>
      </c>
      <c r="G300" s="62"/>
      <c r="H300" s="5"/>
      <c r="I300" s="62"/>
      <c r="J300" s="5"/>
      <c r="K300" s="62"/>
      <c r="L300" s="2"/>
      <c r="M300" s="290"/>
      <c r="N300" s="290"/>
      <c r="O300" s="290"/>
      <c r="P300" s="290"/>
      <c r="Q300" s="287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/>
      <c r="G301" s="62"/>
      <c r="H301" s="5"/>
      <c r="I301" s="62"/>
      <c r="J301" s="5">
        <v>237309</v>
      </c>
      <c r="K301" s="62" t="s">
        <v>284</v>
      </c>
      <c r="L301" s="2"/>
      <c r="M301" s="290"/>
      <c r="N301" s="290"/>
      <c r="O301" s="290"/>
      <c r="P301" s="290"/>
      <c r="Q301" s="287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/>
      <c r="G302" s="58"/>
      <c r="H302" s="33"/>
      <c r="I302" s="58"/>
      <c r="J302" s="33">
        <v>237133</v>
      </c>
      <c r="K302" s="58"/>
      <c r="L302" s="2"/>
      <c r="M302" s="290"/>
      <c r="N302" s="290"/>
      <c r="O302" s="290"/>
      <c r="P302" s="290"/>
      <c r="Q302" s="287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/>
      <c r="G303" s="70"/>
      <c r="H303" s="6">
        <v>254351</v>
      </c>
      <c r="I303" s="70" t="s">
        <v>284</v>
      </c>
      <c r="J303" s="6"/>
      <c r="K303" s="70"/>
      <c r="L303" s="2"/>
      <c r="M303" s="290"/>
      <c r="N303" s="290"/>
      <c r="O303" s="290"/>
      <c r="P303" s="290"/>
      <c r="Q303" s="287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/>
      <c r="G304" s="62"/>
      <c r="H304" s="5">
        <v>254353</v>
      </c>
      <c r="I304" s="62"/>
      <c r="J304" s="5"/>
      <c r="K304" s="62"/>
      <c r="L304" s="2"/>
      <c r="M304" s="290"/>
      <c r="N304" s="290"/>
      <c r="O304" s="290"/>
      <c r="P304" s="290"/>
      <c r="Q304" s="287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/>
      <c r="G305" s="62"/>
      <c r="H305" s="5">
        <v>254355</v>
      </c>
      <c r="I305" s="62"/>
      <c r="J305" s="5"/>
      <c r="K305" s="62"/>
      <c r="L305" s="2"/>
      <c r="M305" s="290"/>
      <c r="N305" s="290"/>
      <c r="O305" s="290"/>
      <c r="P305" s="290"/>
      <c r="Q305" s="287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/>
      <c r="G306" s="62"/>
      <c r="H306" s="5"/>
      <c r="I306" s="62"/>
      <c r="J306" s="5">
        <v>235095</v>
      </c>
      <c r="K306" s="62" t="s">
        <v>284</v>
      </c>
      <c r="L306" s="2"/>
      <c r="M306" s="290"/>
      <c r="N306" s="290"/>
      <c r="O306" s="290"/>
      <c r="P306" s="290"/>
      <c r="Q306" s="287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/>
      <c r="G307" s="68"/>
      <c r="H307" s="16"/>
      <c r="I307" s="68"/>
      <c r="J307" s="16">
        <v>235097</v>
      </c>
      <c r="K307" s="62" t="s">
        <v>284</v>
      </c>
      <c r="L307" s="38"/>
      <c r="M307" s="290"/>
      <c r="N307" s="290"/>
      <c r="O307" s="290"/>
      <c r="P307" s="290"/>
      <c r="Q307" s="287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280"/>
      <c r="O308" s="280"/>
      <c r="P308" s="2"/>
      <c r="Q308" s="287"/>
      <c r="R308" s="287"/>
      <c r="S308" s="287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290"/>
      <c r="N309" s="290"/>
      <c r="O309" s="290"/>
      <c r="P309" s="88"/>
      <c r="Q309" s="287"/>
      <c r="R309" s="287"/>
      <c r="S309" s="287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267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v>339982</v>
      </c>
      <c r="G315" s="61"/>
      <c r="H315" s="2"/>
      <c r="K315" s="458" t="s">
        <v>452</v>
      </c>
      <c r="L315" s="564"/>
      <c r="M315" s="459"/>
      <c r="N315" s="458" t="s">
        <v>396</v>
      </c>
      <c r="O315" s="459"/>
      <c r="P315" s="130"/>
      <c r="Q315" s="275"/>
      <c r="R315" s="4">
        <v>350639</v>
      </c>
      <c r="S315" s="286"/>
      <c r="T315" s="196"/>
      <c r="U315" s="287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v>350642</v>
      </c>
      <c r="G316" s="62"/>
      <c r="H316" s="2"/>
      <c r="K316" s="435" t="s">
        <v>454</v>
      </c>
      <c r="L316" s="489"/>
      <c r="M316" s="436"/>
      <c r="N316" s="435" t="s">
        <v>389</v>
      </c>
      <c r="O316" s="436"/>
      <c r="P316" s="5"/>
      <c r="Q316" s="62"/>
      <c r="R316" s="5">
        <v>350640</v>
      </c>
      <c r="S316" s="201"/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v>339983</v>
      </c>
      <c r="G317" s="62"/>
      <c r="H317" s="2"/>
      <c r="K317" s="435" t="s">
        <v>180</v>
      </c>
      <c r="L317" s="489"/>
      <c r="M317" s="436"/>
      <c r="N317" s="435" t="s">
        <v>436</v>
      </c>
      <c r="O317" s="436"/>
      <c r="P317" s="5"/>
      <c r="Q317" s="62"/>
      <c r="R317" s="5">
        <v>350641</v>
      </c>
      <c r="S317" s="201"/>
      <c r="T317" s="199"/>
      <c r="U317" s="287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v>339984</v>
      </c>
      <c r="G318" s="62"/>
      <c r="H318" s="2"/>
      <c r="K318" s="437" t="s">
        <v>160</v>
      </c>
      <c r="L318" s="549"/>
      <c r="M318" s="438"/>
      <c r="N318" s="437" t="s">
        <v>394</v>
      </c>
      <c r="O318" s="438"/>
      <c r="P318" s="33">
        <v>350288</v>
      </c>
      <c r="Q318" s="58"/>
      <c r="R318" s="33"/>
      <c r="S318" s="202"/>
      <c r="T318" s="234"/>
      <c r="U318" s="287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v>350643</v>
      </c>
      <c r="G319" s="62"/>
      <c r="H319" s="2"/>
      <c r="K319" s="439" t="s">
        <v>385</v>
      </c>
      <c r="L319" s="609"/>
      <c r="M319" s="440"/>
      <c r="N319" s="439" t="s">
        <v>397</v>
      </c>
      <c r="O319" s="440"/>
      <c r="P319" s="6">
        <v>350430</v>
      </c>
      <c r="Q319" s="70"/>
      <c r="R319" s="6"/>
      <c r="S319" s="212"/>
      <c r="T319" s="234"/>
      <c r="U319" s="287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v>350644</v>
      </c>
      <c r="G320" s="62"/>
      <c r="H320" s="2"/>
      <c r="K320" s="443" t="s">
        <v>386</v>
      </c>
      <c r="L320" s="656"/>
      <c r="M320" s="444"/>
      <c r="N320" s="443" t="s">
        <v>399</v>
      </c>
      <c r="O320" s="444"/>
      <c r="P320" s="33">
        <v>357473</v>
      </c>
      <c r="Q320" s="58"/>
      <c r="R320" s="33"/>
      <c r="S320" s="202"/>
      <c r="T320" s="234"/>
      <c r="U320" s="287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v>339257</v>
      </c>
      <c r="G321" s="62"/>
      <c r="H321" s="2"/>
      <c r="K321" s="484" t="s">
        <v>5</v>
      </c>
      <c r="L321" s="657"/>
      <c r="M321" s="485"/>
      <c r="N321" s="484" t="s">
        <v>410</v>
      </c>
      <c r="O321" s="485"/>
      <c r="P321" s="118">
        <v>350431</v>
      </c>
      <c r="Q321" s="122"/>
      <c r="R321" s="118"/>
      <c r="S321" s="247"/>
      <c r="T321" s="234"/>
      <c r="U321" s="287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v>339053</v>
      </c>
      <c r="G322" s="62"/>
      <c r="H322" s="2"/>
      <c r="K322" s="484" t="s">
        <v>427</v>
      </c>
      <c r="L322" s="657"/>
      <c r="M322" s="485"/>
      <c r="N322" s="484" t="s">
        <v>383</v>
      </c>
      <c r="O322" s="485"/>
      <c r="P322" s="77"/>
      <c r="Q322" s="72"/>
      <c r="R322" s="77">
        <v>350647</v>
      </c>
      <c r="S322" s="240"/>
      <c r="T322" s="234"/>
      <c r="U322" s="287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v>350645</v>
      </c>
      <c r="G323" s="62"/>
      <c r="H323" s="2"/>
      <c r="K323" s="439" t="s">
        <v>419</v>
      </c>
      <c r="L323" s="609"/>
      <c r="M323" s="440"/>
      <c r="N323" s="439" t="s">
        <v>433</v>
      </c>
      <c r="O323" s="440"/>
      <c r="P323" s="6"/>
      <c r="Q323" s="70"/>
      <c r="R323" s="6">
        <v>350648</v>
      </c>
      <c r="S323" s="212"/>
      <c r="T323" s="234"/>
      <c r="U323" s="287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v>350646</v>
      </c>
      <c r="G324" s="68"/>
      <c r="H324" s="2"/>
      <c r="K324" s="435" t="s">
        <v>420</v>
      </c>
      <c r="L324" s="489"/>
      <c r="M324" s="436"/>
      <c r="N324" s="435" t="s">
        <v>476</v>
      </c>
      <c r="O324" s="436"/>
      <c r="P324" s="5"/>
      <c r="Q324" s="62"/>
      <c r="R324" s="5">
        <v>350649</v>
      </c>
      <c r="S324" s="201"/>
      <c r="T324" s="234"/>
      <c r="U324" s="287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/>
      <c r="Q325" s="62"/>
      <c r="R325" s="5">
        <v>350650</v>
      </c>
      <c r="S325" s="246"/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290"/>
      <c r="E326" s="290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/>
      <c r="Q326" s="62"/>
      <c r="R326" s="5">
        <v>350651</v>
      </c>
      <c r="S326" s="201"/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/>
      <c r="Q327" s="62"/>
      <c r="R327" s="5">
        <v>350652</v>
      </c>
      <c r="S327" s="201"/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290"/>
      <c r="E328" s="290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/>
      <c r="Q328" s="68"/>
      <c r="R328" s="16">
        <v>350653</v>
      </c>
      <c r="S328" s="207"/>
      <c r="T328" s="199"/>
      <c r="U328" s="200"/>
      <c r="V328" s="2"/>
      <c r="W328" s="60"/>
      <c r="X328" s="88"/>
      <c r="Y328" s="290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290"/>
      <c r="E330" s="290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290"/>
      <c r="E332" s="290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290"/>
      <c r="E334" s="290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278"/>
      <c r="O335" s="278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290"/>
      <c r="N336" s="290"/>
      <c r="O336" s="290"/>
      <c r="P336" s="88"/>
      <c r="Q336" s="287"/>
      <c r="R336" s="287"/>
      <c r="S336" s="287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266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296"/>
      <c r="U341" s="296"/>
      <c r="V341" s="279"/>
      <c r="W341" s="27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294"/>
      <c r="I342" s="27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295"/>
      <c r="S342" s="296"/>
      <c r="T342" s="296"/>
      <c r="U342" s="296"/>
      <c r="V342" s="279"/>
      <c r="W342" s="27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289"/>
      <c r="U343" s="289"/>
      <c r="V343" s="293"/>
      <c r="W343" s="293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287"/>
      <c r="U344" s="287"/>
      <c r="V344" s="290"/>
      <c r="W344" s="290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v>230479</v>
      </c>
      <c r="G345" s="61"/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v>350137</v>
      </c>
      <c r="Q345" s="211" t="s">
        <v>309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v>230565</v>
      </c>
      <c r="G346" s="62"/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v>336079</v>
      </c>
      <c r="Q346" s="201" t="s">
        <v>309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v>230567</v>
      </c>
      <c r="G347" s="58"/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v>336082</v>
      </c>
      <c r="Q347" s="201" t="s">
        <v>309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v>230559</v>
      </c>
      <c r="G348" s="70"/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v>336081</v>
      </c>
      <c r="Q348" s="202" t="s">
        <v>310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v>230561</v>
      </c>
      <c r="G349" s="68"/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v>350138</v>
      </c>
      <c r="Q349" s="212" t="s">
        <v>309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v>336078</v>
      </c>
      <c r="Q350" s="201" t="s">
        <v>309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v>350145</v>
      </c>
      <c r="Q351" s="207" t="s">
        <v>310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310"/>
      <c r="O352" s="310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06"/>
      <c r="O353" s="306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06"/>
      <c r="O354" s="306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274" t="s">
        <v>19</v>
      </c>
      <c r="D355" s="458">
        <v>92</v>
      </c>
      <c r="E355" s="459"/>
      <c r="F355" s="4">
        <v>330964</v>
      </c>
      <c r="G355" s="61" t="s">
        <v>142</v>
      </c>
      <c r="H355" s="603"/>
      <c r="I355" s="603"/>
      <c r="J355" s="2"/>
      <c r="K355" s="21"/>
      <c r="L355" s="580"/>
      <c r="M355" s="580"/>
      <c r="N355" s="306"/>
      <c r="O355" s="306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271" t="s">
        <v>20</v>
      </c>
      <c r="D356" s="437">
        <v>95</v>
      </c>
      <c r="E356" s="438">
        <v>328152</v>
      </c>
      <c r="F356" s="33">
        <v>328152</v>
      </c>
      <c r="G356" s="58" t="s">
        <v>142</v>
      </c>
      <c r="H356" s="2"/>
      <c r="I356" s="60"/>
      <c r="J356" s="2"/>
      <c r="K356" s="21"/>
      <c r="L356" s="580"/>
      <c r="M356" s="580"/>
      <c r="N356" s="306"/>
      <c r="O356" s="306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269" t="s">
        <v>9</v>
      </c>
      <c r="D357" s="567">
        <v>82</v>
      </c>
      <c r="E357" s="568">
        <v>243063</v>
      </c>
      <c r="F357" s="32">
        <v>243063</v>
      </c>
      <c r="G357" s="67"/>
      <c r="H357" s="2"/>
      <c r="I357" s="60"/>
      <c r="J357" s="2"/>
      <c r="K357" s="21"/>
      <c r="L357" s="580"/>
      <c r="M357" s="580"/>
      <c r="N357" s="306"/>
      <c r="O357" s="306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271" t="s">
        <v>11</v>
      </c>
      <c r="D358" s="437">
        <v>86</v>
      </c>
      <c r="E358" s="438">
        <v>243065</v>
      </c>
      <c r="F358" s="33">
        <v>243065</v>
      </c>
      <c r="G358" s="58"/>
      <c r="H358" s="2"/>
      <c r="I358" s="60"/>
      <c r="J358" s="2"/>
      <c r="K358" s="21"/>
      <c r="L358" s="580"/>
      <c r="M358" s="580"/>
      <c r="N358" s="306"/>
      <c r="O358" s="306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05" t="s">
        <v>1</v>
      </c>
      <c r="D359" s="479">
        <v>73</v>
      </c>
      <c r="E359" s="480">
        <v>243061</v>
      </c>
      <c r="F359" s="79">
        <v>243061</v>
      </c>
      <c r="G359" s="71"/>
      <c r="H359" s="2"/>
      <c r="I359" s="60"/>
      <c r="J359" s="2"/>
      <c r="K359" s="21"/>
      <c r="L359" s="580"/>
      <c r="M359" s="580"/>
      <c r="N359" s="306"/>
      <c r="O359" s="306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349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06"/>
      <c r="O360" s="306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278"/>
      <c r="I361" s="278"/>
      <c r="J361" s="2"/>
      <c r="K361" s="21"/>
      <c r="L361" s="580"/>
      <c r="M361" s="580"/>
      <c r="N361" s="306"/>
      <c r="O361" s="306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06"/>
      <c r="O362" s="306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06"/>
      <c r="O363" s="306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06"/>
      <c r="O364" s="306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v>134887</v>
      </c>
      <c r="E365" s="641"/>
      <c r="H365" s="85"/>
      <c r="J365" s="85"/>
      <c r="K365" s="580"/>
      <c r="L365" s="580"/>
      <c r="M365" s="580"/>
      <c r="N365" s="306"/>
      <c r="O365" s="306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v>133429</v>
      </c>
      <c r="E366" s="645"/>
      <c r="H366" s="89"/>
      <c r="I366" s="26"/>
      <c r="J366" s="85"/>
      <c r="K366" s="580"/>
      <c r="L366" s="580"/>
      <c r="M366" s="580"/>
      <c r="N366" s="306"/>
      <c r="O366" s="306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v>132553</v>
      </c>
      <c r="E367" s="645"/>
      <c r="H367" s="89"/>
      <c r="I367" s="26"/>
      <c r="J367" s="85"/>
      <c r="K367" s="580"/>
      <c r="L367" s="580"/>
      <c r="M367" s="580"/>
      <c r="N367" s="306"/>
      <c r="O367" s="306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v>134907</v>
      </c>
      <c r="E368" s="645"/>
      <c r="H368" s="89"/>
      <c r="I368" s="26"/>
      <c r="J368" s="85"/>
      <c r="K368" s="580"/>
      <c r="L368" s="580"/>
      <c r="M368" s="580"/>
      <c r="N368" s="306"/>
      <c r="O368" s="306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v>130101</v>
      </c>
      <c r="E369" s="645"/>
      <c r="H369" s="89"/>
      <c r="I369" s="26"/>
      <c r="J369" s="89"/>
      <c r="K369" s="580"/>
      <c r="L369" s="580"/>
      <c r="M369" s="580"/>
      <c r="N369" s="306"/>
      <c r="O369" s="306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v>130103</v>
      </c>
      <c r="E370" s="637"/>
      <c r="H370" s="89"/>
      <c r="I370" s="26"/>
      <c r="J370" s="89"/>
      <c r="K370" s="653"/>
      <c r="L370" s="580"/>
      <c r="M370" s="580"/>
      <c r="N370" s="123"/>
      <c r="O370" s="123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123"/>
      <c r="O371" s="123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123"/>
      <c r="O372" s="123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v>150373</v>
      </c>
      <c r="E373" s="641"/>
      <c r="H373" s="85"/>
      <c r="J373" s="85"/>
      <c r="K373" s="653"/>
      <c r="L373" s="580"/>
      <c r="M373" s="580"/>
      <c r="N373" s="123"/>
      <c r="O373" s="123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v>150861</v>
      </c>
      <c r="E374" s="645"/>
      <c r="H374" s="85"/>
      <c r="J374" s="85"/>
      <c r="K374" s="653"/>
      <c r="L374" s="580"/>
      <c r="M374" s="580"/>
      <c r="N374" s="123"/>
      <c r="O374" s="123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v>150863</v>
      </c>
      <c r="E375" s="637"/>
      <c r="H375" s="85"/>
      <c r="J375" s="85"/>
      <c r="K375" s="653"/>
      <c r="L375" s="580"/>
      <c r="M375" s="580"/>
      <c r="N375" s="123"/>
      <c r="O375" s="123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123"/>
      <c r="C376" s="123"/>
      <c r="D376" s="123"/>
      <c r="E376" s="123"/>
      <c r="F376" s="124"/>
      <c r="G376" s="124"/>
      <c r="H376" s="85"/>
      <c r="J376" s="85"/>
      <c r="K376" s="653"/>
      <c r="L376" s="580"/>
      <c r="M376" s="580"/>
      <c r="N376" s="123"/>
      <c r="O376" s="123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123"/>
      <c r="C377" s="123"/>
      <c r="D377" s="123"/>
      <c r="E377" s="123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123"/>
      <c r="C378" s="123"/>
      <c r="D378" s="123"/>
      <c r="E378" s="123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123"/>
      <c r="C379" s="123"/>
      <c r="D379" s="123"/>
      <c r="E379" s="123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123"/>
      <c r="C380" s="123"/>
      <c r="D380" s="123"/>
      <c r="E380" s="123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123"/>
      <c r="C381" s="123"/>
      <c r="D381" s="123"/>
      <c r="E381" s="123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123"/>
      <c r="C382" s="123"/>
      <c r="D382" s="123"/>
      <c r="E382" s="123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123"/>
      <c r="C383" s="123"/>
      <c r="D383" s="123"/>
      <c r="E383" s="123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123"/>
      <c r="C384" s="123"/>
      <c r="D384" s="123"/>
      <c r="E384" s="123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123"/>
      <c r="C385" s="123"/>
      <c r="D385" s="123"/>
      <c r="E385" s="123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L358:M358"/>
    <mergeCell ref="L383:M383"/>
    <mergeCell ref="N315:O315"/>
    <mergeCell ref="N316:O316"/>
    <mergeCell ref="N317:O317"/>
    <mergeCell ref="N318:O318"/>
    <mergeCell ref="L369:M369"/>
    <mergeCell ref="L370:M370"/>
    <mergeCell ref="L371:M371"/>
    <mergeCell ref="L372:M372"/>
    <mergeCell ref="L373:M373"/>
    <mergeCell ref="L349:M349"/>
    <mergeCell ref="L350:M350"/>
    <mergeCell ref="L351:M351"/>
    <mergeCell ref="L345:M345"/>
    <mergeCell ref="L346:M346"/>
    <mergeCell ref="L347:M347"/>
    <mergeCell ref="L348:M348"/>
    <mergeCell ref="K319:M319"/>
    <mergeCell ref="K320:M320"/>
    <mergeCell ref="K321:M321"/>
    <mergeCell ref="K322:M322"/>
    <mergeCell ref="K323:M323"/>
    <mergeCell ref="L359:M359"/>
    <mergeCell ref="L360:M360"/>
    <mergeCell ref="K11:K32"/>
    <mergeCell ref="N341:O342"/>
    <mergeCell ref="N343:N344"/>
    <mergeCell ref="O343:O344"/>
    <mergeCell ref="L341:M344"/>
    <mergeCell ref="K341:K344"/>
    <mergeCell ref="O146:O149"/>
    <mergeCell ref="O150:O152"/>
    <mergeCell ref="O257:O259"/>
    <mergeCell ref="O260:O261"/>
    <mergeCell ref="L79:M79"/>
    <mergeCell ref="L45:M45"/>
    <mergeCell ref="L48:M48"/>
    <mergeCell ref="N67:O67"/>
    <mergeCell ref="N68:O68"/>
    <mergeCell ref="N69:O69"/>
    <mergeCell ref="M168:M180"/>
    <mergeCell ref="N83:O83"/>
    <mergeCell ref="N84:O84"/>
    <mergeCell ref="N72:O72"/>
    <mergeCell ref="N73:O73"/>
    <mergeCell ref="L357:M357"/>
    <mergeCell ref="L82:M82"/>
    <mergeCell ref="K387:S388"/>
    <mergeCell ref="K362:K369"/>
    <mergeCell ref="K370:K376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74:M374"/>
    <mergeCell ref="L375:M375"/>
    <mergeCell ref="L376:M376"/>
    <mergeCell ref="L380:M380"/>
    <mergeCell ref="L382:M382"/>
    <mergeCell ref="D367:E367"/>
    <mergeCell ref="D365:E365"/>
    <mergeCell ref="D366:E366"/>
    <mergeCell ref="B365:C365"/>
    <mergeCell ref="B366:C366"/>
    <mergeCell ref="B367:C367"/>
    <mergeCell ref="B368:C368"/>
    <mergeCell ref="B360:G361"/>
    <mergeCell ref="D302:E302"/>
    <mergeCell ref="D303:E303"/>
    <mergeCell ref="D304:E304"/>
    <mergeCell ref="D305:E305"/>
    <mergeCell ref="B308:M308"/>
    <mergeCell ref="K315:M315"/>
    <mergeCell ref="K316:M316"/>
    <mergeCell ref="D317:E317"/>
    <mergeCell ref="D318:E318"/>
    <mergeCell ref="B323:C323"/>
    <mergeCell ref="D359:E359"/>
    <mergeCell ref="D352:E354"/>
    <mergeCell ref="F353:G353"/>
    <mergeCell ref="F354:G354"/>
    <mergeCell ref="H353:I354"/>
    <mergeCell ref="H355:I355"/>
    <mergeCell ref="B375:C375"/>
    <mergeCell ref="D375:E375"/>
    <mergeCell ref="B370:C370"/>
    <mergeCell ref="D370:E370"/>
    <mergeCell ref="B373:C373"/>
    <mergeCell ref="D373:E373"/>
    <mergeCell ref="B374:C374"/>
    <mergeCell ref="D368:E368"/>
    <mergeCell ref="B369:C369"/>
    <mergeCell ref="D369:E369"/>
    <mergeCell ref="D374:E374"/>
    <mergeCell ref="B357:B358"/>
    <mergeCell ref="H352:I352"/>
    <mergeCell ref="D357:E357"/>
    <mergeCell ref="D358:E358"/>
    <mergeCell ref="B355:B356"/>
    <mergeCell ref="F341:G341"/>
    <mergeCell ref="B345:C345"/>
    <mergeCell ref="F342:G344"/>
    <mergeCell ref="D320:E320"/>
    <mergeCell ref="D321:E321"/>
    <mergeCell ref="D322:E322"/>
    <mergeCell ref="D323:E323"/>
    <mergeCell ref="D324:E324"/>
    <mergeCell ref="D345:E345"/>
    <mergeCell ref="D356:E356"/>
    <mergeCell ref="B341:C344"/>
    <mergeCell ref="D341:E344"/>
    <mergeCell ref="D348:E348"/>
    <mergeCell ref="D349:E349"/>
    <mergeCell ref="D346:E346"/>
    <mergeCell ref="D347:E347"/>
    <mergeCell ref="B330:C330"/>
    <mergeCell ref="B352:B354"/>
    <mergeCell ref="C352:C354"/>
    <mergeCell ref="R262:S262"/>
    <mergeCell ref="T256:U256"/>
    <mergeCell ref="R263:S263"/>
    <mergeCell ref="X256:Y256"/>
    <mergeCell ref="D261:E261"/>
    <mergeCell ref="D262:E262"/>
    <mergeCell ref="D263:E263"/>
    <mergeCell ref="D264:E264"/>
    <mergeCell ref="H256:I256"/>
    <mergeCell ref="J256:K256"/>
    <mergeCell ref="P262:Q262"/>
    <mergeCell ref="P263:Q263"/>
    <mergeCell ref="P264:Q264"/>
    <mergeCell ref="F256:G256"/>
    <mergeCell ref="O262:O271"/>
    <mergeCell ref="R264:S264"/>
    <mergeCell ref="R265:S265"/>
    <mergeCell ref="R266:S266"/>
    <mergeCell ref="R267:S267"/>
    <mergeCell ref="R268:S268"/>
    <mergeCell ref="R269:S269"/>
    <mergeCell ref="R270:S270"/>
    <mergeCell ref="R271:S271"/>
    <mergeCell ref="D265:E265"/>
    <mergeCell ref="Z256:AA256"/>
    <mergeCell ref="T255:AA255"/>
    <mergeCell ref="P257:Q257"/>
    <mergeCell ref="P258:Q258"/>
    <mergeCell ref="P259:Q259"/>
    <mergeCell ref="P260:Q260"/>
    <mergeCell ref="P261:Q261"/>
    <mergeCell ref="R257:S257"/>
    <mergeCell ref="R258:S258"/>
    <mergeCell ref="R260:S260"/>
    <mergeCell ref="R259:S259"/>
    <mergeCell ref="R261:S261"/>
    <mergeCell ref="T66:U66"/>
    <mergeCell ref="L89:M89"/>
    <mergeCell ref="L93:M93"/>
    <mergeCell ref="L94:M94"/>
    <mergeCell ref="L116:M116"/>
    <mergeCell ref="F115:M115"/>
    <mergeCell ref="B112:AA112"/>
    <mergeCell ref="B115:B117"/>
    <mergeCell ref="F116:G116"/>
    <mergeCell ref="H116:I116"/>
    <mergeCell ref="J116:K116"/>
    <mergeCell ref="F117:G117"/>
    <mergeCell ref="R66:S66"/>
    <mergeCell ref="L67:M67"/>
    <mergeCell ref="L68:M68"/>
    <mergeCell ref="L69:M69"/>
    <mergeCell ref="L70:M70"/>
    <mergeCell ref="L95:M95"/>
    <mergeCell ref="R102:S102"/>
    <mergeCell ref="Q99:Q102"/>
    <mergeCell ref="H117:I117"/>
    <mergeCell ref="J117:K117"/>
    <mergeCell ref="L77:M77"/>
    <mergeCell ref="L81:M81"/>
    <mergeCell ref="B4:AA4"/>
    <mergeCell ref="B60:AA60"/>
    <mergeCell ref="L18:M18"/>
    <mergeCell ref="L19:M19"/>
    <mergeCell ref="L20:M20"/>
    <mergeCell ref="L23:M23"/>
    <mergeCell ref="L24:M24"/>
    <mergeCell ref="L11:M11"/>
    <mergeCell ref="L12:M12"/>
    <mergeCell ref="L15:M15"/>
    <mergeCell ref="L34:M34"/>
    <mergeCell ref="L37:M37"/>
    <mergeCell ref="L38:M38"/>
    <mergeCell ref="L39:M39"/>
    <mergeCell ref="L40:M40"/>
    <mergeCell ref="L33:M33"/>
    <mergeCell ref="B11:B14"/>
    <mergeCell ref="D7:E8"/>
    <mergeCell ref="D9:D10"/>
    <mergeCell ref="E9:E10"/>
    <mergeCell ref="P8:Q9"/>
    <mergeCell ref="L30:M30"/>
    <mergeCell ref="N7:O8"/>
    <mergeCell ref="F7:I7"/>
    <mergeCell ref="P10:Q10"/>
    <mergeCell ref="L36:M36"/>
    <mergeCell ref="L41:M41"/>
    <mergeCell ref="L42:M42"/>
    <mergeCell ref="L35:M35"/>
    <mergeCell ref="L31:M31"/>
    <mergeCell ref="H64:I65"/>
    <mergeCell ref="L43:M43"/>
    <mergeCell ref="H8:I9"/>
    <mergeCell ref="L7:M10"/>
    <mergeCell ref="L21:M21"/>
    <mergeCell ref="L22:M22"/>
    <mergeCell ref="L25:M25"/>
    <mergeCell ref="L26:M26"/>
    <mergeCell ref="L27:M27"/>
    <mergeCell ref="L28:M28"/>
    <mergeCell ref="L29:M29"/>
    <mergeCell ref="P7:S7"/>
    <mergeCell ref="L17:M17"/>
    <mergeCell ref="K7:K10"/>
    <mergeCell ref="R8:S9"/>
    <mergeCell ref="R10:S10"/>
    <mergeCell ref="N9:N10"/>
    <mergeCell ref="O9:O10"/>
    <mergeCell ref="F8:G9"/>
    <mergeCell ref="B56:L57"/>
    <mergeCell ref="D63:E64"/>
    <mergeCell ref="D65:D66"/>
    <mergeCell ref="E65:E66"/>
    <mergeCell ref="C63:C66"/>
    <mergeCell ref="L63:M66"/>
    <mergeCell ref="B63:B66"/>
    <mergeCell ref="F66:G66"/>
    <mergeCell ref="K63:K66"/>
    <mergeCell ref="B15:B19"/>
    <mergeCell ref="C7:C10"/>
    <mergeCell ref="F10:G10"/>
    <mergeCell ref="L13:M14"/>
    <mergeCell ref="L16:M16"/>
    <mergeCell ref="B20:B36"/>
    <mergeCell ref="K33:K50"/>
    <mergeCell ref="B37:I38"/>
    <mergeCell ref="C22:C23"/>
    <mergeCell ref="C27:C28"/>
    <mergeCell ref="L46:M46"/>
    <mergeCell ref="L44:M44"/>
    <mergeCell ref="B132:B135"/>
    <mergeCell ref="B136:B137"/>
    <mergeCell ref="C132:C133"/>
    <mergeCell ref="C80:C81"/>
    <mergeCell ref="B67:B87"/>
    <mergeCell ref="B88:B108"/>
    <mergeCell ref="C115:C117"/>
    <mergeCell ref="B7:B10"/>
    <mergeCell ref="C100:C101"/>
    <mergeCell ref="C102:C103"/>
    <mergeCell ref="B118:B119"/>
    <mergeCell ref="B109:K109"/>
    <mergeCell ref="B120:B123"/>
    <mergeCell ref="B124:B126"/>
    <mergeCell ref="B127:B131"/>
    <mergeCell ref="K67:K82"/>
    <mergeCell ref="H66:I66"/>
    <mergeCell ref="K92:K95"/>
    <mergeCell ref="F63:I63"/>
    <mergeCell ref="D115:E117"/>
    <mergeCell ref="D126:E126"/>
    <mergeCell ref="D127:E127"/>
    <mergeCell ref="F64:G65"/>
    <mergeCell ref="H10:I10"/>
    <mergeCell ref="Z167:AA167"/>
    <mergeCell ref="Z165:AA166"/>
    <mergeCell ref="F145:G145"/>
    <mergeCell ref="M164:M167"/>
    <mergeCell ref="F164:K164"/>
    <mergeCell ref="B158:I158"/>
    <mergeCell ref="B161:AA161"/>
    <mergeCell ref="B164:B167"/>
    <mergeCell ref="F167:G167"/>
    <mergeCell ref="H167:I167"/>
    <mergeCell ref="J167:K167"/>
    <mergeCell ref="R164:AA164"/>
    <mergeCell ref="R167:S167"/>
    <mergeCell ref="F165:G166"/>
    <mergeCell ref="D156:E156"/>
    <mergeCell ref="D157:E157"/>
    <mergeCell ref="B146:B147"/>
    <mergeCell ref="B148:B150"/>
    <mergeCell ref="B151:B152"/>
    <mergeCell ref="B153:B155"/>
    <mergeCell ref="B156:B157"/>
    <mergeCell ref="R146:S146"/>
    <mergeCell ref="R149:S149"/>
    <mergeCell ref="R150:S150"/>
    <mergeCell ref="L246:M246"/>
    <mergeCell ref="O154:U155"/>
    <mergeCell ref="D155:E155"/>
    <mergeCell ref="N192:O192"/>
    <mergeCell ref="N193:O193"/>
    <mergeCell ref="K328:M328"/>
    <mergeCell ref="D355:E355"/>
    <mergeCell ref="K325:M325"/>
    <mergeCell ref="B310:AA310"/>
    <mergeCell ref="B316:C316"/>
    <mergeCell ref="D284:E284"/>
    <mergeCell ref="D279:E279"/>
    <mergeCell ref="P275:Q275"/>
    <mergeCell ref="P276:Q276"/>
    <mergeCell ref="P277:Q277"/>
    <mergeCell ref="D271:E271"/>
    <mergeCell ref="D272:E272"/>
    <mergeCell ref="D273:E273"/>
    <mergeCell ref="D274:E274"/>
    <mergeCell ref="D275:E275"/>
    <mergeCell ref="D278:E278"/>
    <mergeCell ref="D276:E276"/>
    <mergeCell ref="C255:C256"/>
    <mergeCell ref="B257:B270"/>
    <mergeCell ref="F255:M255"/>
    <mergeCell ref="D319:E319"/>
    <mergeCell ref="H343:I344"/>
    <mergeCell ref="H341:I341"/>
    <mergeCell ref="B328:C328"/>
    <mergeCell ref="B322:C322"/>
    <mergeCell ref="D270:E270"/>
    <mergeCell ref="D277:E277"/>
    <mergeCell ref="D282:E282"/>
    <mergeCell ref="D283:E283"/>
    <mergeCell ref="K313:M314"/>
    <mergeCell ref="K317:M317"/>
    <mergeCell ref="K318:M318"/>
    <mergeCell ref="B317:C317"/>
    <mergeCell ref="M334:Q334"/>
    <mergeCell ref="B320:C320"/>
    <mergeCell ref="B321:C321"/>
    <mergeCell ref="M330:Q330"/>
    <mergeCell ref="M332:Q332"/>
    <mergeCell ref="D281:E281"/>
    <mergeCell ref="D285:E285"/>
    <mergeCell ref="B319:C319"/>
    <mergeCell ref="B291:AA291"/>
    <mergeCell ref="B294:B295"/>
    <mergeCell ref="B346:C347"/>
    <mergeCell ref="B348:C349"/>
    <mergeCell ref="L352:M352"/>
    <mergeCell ref="L353:M353"/>
    <mergeCell ref="L354:M354"/>
    <mergeCell ref="L355:M355"/>
    <mergeCell ref="L356:M356"/>
    <mergeCell ref="F352:G352"/>
    <mergeCell ref="K345:K348"/>
    <mergeCell ref="K349:K351"/>
    <mergeCell ref="B318:C318"/>
    <mergeCell ref="F314:G314"/>
    <mergeCell ref="B332:C332"/>
    <mergeCell ref="C294:C295"/>
    <mergeCell ref="F295:G295"/>
    <mergeCell ref="N319:O319"/>
    <mergeCell ref="B324:C324"/>
    <mergeCell ref="B334:C334"/>
    <mergeCell ref="B326:C326"/>
    <mergeCell ref="N313:O314"/>
    <mergeCell ref="F313:G313"/>
    <mergeCell ref="D294:E295"/>
    <mergeCell ref="D296:E296"/>
    <mergeCell ref="D297:E297"/>
    <mergeCell ref="D298:E298"/>
    <mergeCell ref="D299:E299"/>
    <mergeCell ref="K326:M326"/>
    <mergeCell ref="K327:M327"/>
    <mergeCell ref="K324:M324"/>
    <mergeCell ref="N320:O320"/>
    <mergeCell ref="N321:O321"/>
    <mergeCell ref="N322:O322"/>
    <mergeCell ref="N323:O323"/>
    <mergeCell ref="D300:E300"/>
    <mergeCell ref="B169:B172"/>
    <mergeCell ref="B173:B182"/>
    <mergeCell ref="M201:AA205"/>
    <mergeCell ref="M193:M200"/>
    <mergeCell ref="B315:C315"/>
    <mergeCell ref="T314:U314"/>
    <mergeCell ref="D307:E307"/>
    <mergeCell ref="D313:E314"/>
    <mergeCell ref="J295:K295"/>
    <mergeCell ref="B313:C314"/>
    <mergeCell ref="B296:B302"/>
    <mergeCell ref="D306:E306"/>
    <mergeCell ref="D257:E257"/>
    <mergeCell ref="D258:E258"/>
    <mergeCell ref="D259:E259"/>
    <mergeCell ref="D260:E260"/>
    <mergeCell ref="R314:S314"/>
    <mergeCell ref="B303:B307"/>
    <mergeCell ref="N198:O198"/>
    <mergeCell ref="D266:E266"/>
    <mergeCell ref="D267:E267"/>
    <mergeCell ref="D268:E268"/>
    <mergeCell ref="D269:E269"/>
    <mergeCell ref="R272:S272"/>
    <mergeCell ref="N88:O88"/>
    <mergeCell ref="N89:O89"/>
    <mergeCell ref="N85:O85"/>
    <mergeCell ref="N86:O86"/>
    <mergeCell ref="N81:O81"/>
    <mergeCell ref="N74:O74"/>
    <mergeCell ref="N75:O75"/>
    <mergeCell ref="N76:O76"/>
    <mergeCell ref="N77:O77"/>
    <mergeCell ref="N78:O78"/>
    <mergeCell ref="N79:O79"/>
    <mergeCell ref="N80:O80"/>
    <mergeCell ref="N87:O87"/>
    <mergeCell ref="L78:M78"/>
    <mergeCell ref="L72:M72"/>
    <mergeCell ref="L73:M73"/>
    <mergeCell ref="L74:M74"/>
    <mergeCell ref="L75:M75"/>
    <mergeCell ref="L76:M76"/>
    <mergeCell ref="N82:O82"/>
    <mergeCell ref="N70:O70"/>
    <mergeCell ref="N71:O71"/>
    <mergeCell ref="P66:Q66"/>
    <mergeCell ref="L32:M32"/>
    <mergeCell ref="L50:M50"/>
    <mergeCell ref="P52:Q52"/>
    <mergeCell ref="P53:Q53"/>
    <mergeCell ref="P64:Q65"/>
    <mergeCell ref="P63:S63"/>
    <mergeCell ref="P54:Q54"/>
    <mergeCell ref="R64:S65"/>
    <mergeCell ref="N63:O66"/>
    <mergeCell ref="L49:M49"/>
    <mergeCell ref="L47:M47"/>
    <mergeCell ref="L86:M86"/>
    <mergeCell ref="L87:M87"/>
    <mergeCell ref="L88:M88"/>
    <mergeCell ref="L117:M117"/>
    <mergeCell ref="L91:M91"/>
    <mergeCell ref="L92:M92"/>
    <mergeCell ref="L80:M80"/>
    <mergeCell ref="K96:T98"/>
    <mergeCell ref="T65:U65"/>
    <mergeCell ref="L84:M84"/>
    <mergeCell ref="L85:M85"/>
    <mergeCell ref="N90:O90"/>
    <mergeCell ref="N91:O91"/>
    <mergeCell ref="N92:O92"/>
    <mergeCell ref="N93:O93"/>
    <mergeCell ref="L90:M90"/>
    <mergeCell ref="K83:K91"/>
    <mergeCell ref="R99:S99"/>
    <mergeCell ref="R100:S100"/>
    <mergeCell ref="N95:O95"/>
    <mergeCell ref="L83:M83"/>
    <mergeCell ref="R101:S101"/>
    <mergeCell ref="N94:O94"/>
    <mergeCell ref="L71:M71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8:E118"/>
    <mergeCell ref="D119:E119"/>
    <mergeCell ref="D131:E131"/>
    <mergeCell ref="D132:E132"/>
    <mergeCell ref="O143:O145"/>
    <mergeCell ref="F143:I143"/>
    <mergeCell ref="H144:I144"/>
    <mergeCell ref="H145:I145"/>
    <mergeCell ref="B140:AA140"/>
    <mergeCell ref="B143:B145"/>
    <mergeCell ref="F144:G144"/>
    <mergeCell ref="B138:T138"/>
    <mergeCell ref="D133:E133"/>
    <mergeCell ref="D134:E134"/>
    <mergeCell ref="D135:E135"/>
    <mergeCell ref="D136:E136"/>
    <mergeCell ref="D137:E137"/>
    <mergeCell ref="D143:E145"/>
    <mergeCell ref="T143:U143"/>
    <mergeCell ref="T144:U144"/>
    <mergeCell ref="T145:U145"/>
    <mergeCell ref="P143:Q145"/>
    <mergeCell ref="R143:S145"/>
    <mergeCell ref="C143:C145"/>
    <mergeCell ref="R151:S151"/>
    <mergeCell ref="R152:S152"/>
    <mergeCell ref="R153:S153"/>
    <mergeCell ref="P146:Q146"/>
    <mergeCell ref="P147:Q147"/>
    <mergeCell ref="P148:Q148"/>
    <mergeCell ref="P149:Q149"/>
    <mergeCell ref="P150:Q150"/>
    <mergeCell ref="P151:Q151"/>
    <mergeCell ref="P152:Q152"/>
    <mergeCell ref="P153:Q153"/>
    <mergeCell ref="R147:S147"/>
    <mergeCell ref="R148:S148"/>
    <mergeCell ref="N188:O188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R165:S166"/>
    <mergeCell ref="T165:U166"/>
    <mergeCell ref="H165:I166"/>
    <mergeCell ref="J165:K166"/>
    <mergeCell ref="M181:M192"/>
    <mergeCell ref="N195:O195"/>
    <mergeCell ref="N196:O196"/>
    <mergeCell ref="N197:O197"/>
    <mergeCell ref="C164:C167"/>
    <mergeCell ref="N164:O167"/>
    <mergeCell ref="N168:O168"/>
    <mergeCell ref="N169:O169"/>
    <mergeCell ref="N170:O170"/>
    <mergeCell ref="N171:O171"/>
    <mergeCell ref="D164:E165"/>
    <mergeCell ref="D166:D167"/>
    <mergeCell ref="E166:E167"/>
    <mergeCell ref="N181:O181"/>
    <mergeCell ref="N182:O182"/>
    <mergeCell ref="N183:O183"/>
    <mergeCell ref="N184:O184"/>
    <mergeCell ref="N185:O185"/>
    <mergeCell ref="N186:O186"/>
    <mergeCell ref="N187:O187"/>
    <mergeCell ref="N189:O189"/>
    <mergeCell ref="N194:O194"/>
    <mergeCell ref="B183:B189"/>
    <mergeCell ref="B190:B206"/>
    <mergeCell ref="B225:I226"/>
    <mergeCell ref="V165:W166"/>
    <mergeCell ref="X165:Y166"/>
    <mergeCell ref="N190:O190"/>
    <mergeCell ref="N191:O191"/>
    <mergeCell ref="N172:O17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T167:U167"/>
    <mergeCell ref="V167:W167"/>
    <mergeCell ref="X167:Y167"/>
    <mergeCell ref="P164:Q165"/>
    <mergeCell ref="P166:P167"/>
    <mergeCell ref="Q166:Q167"/>
    <mergeCell ref="D233:E233"/>
    <mergeCell ref="D234:E234"/>
    <mergeCell ref="D235:E235"/>
    <mergeCell ref="M231:M232"/>
    <mergeCell ref="M233:M238"/>
    <mergeCell ref="C231:C232"/>
    <mergeCell ref="N231:O232"/>
    <mergeCell ref="R232:S232"/>
    <mergeCell ref="T232:U232"/>
    <mergeCell ref="R231:W231"/>
    <mergeCell ref="V232:W232"/>
    <mergeCell ref="J232:K232"/>
    <mergeCell ref="F231:K231"/>
    <mergeCell ref="P231:Q232"/>
    <mergeCell ref="C282:C283"/>
    <mergeCell ref="B338:AA338"/>
    <mergeCell ref="F294:K294"/>
    <mergeCell ref="C296:C297"/>
    <mergeCell ref="C298:C300"/>
    <mergeCell ref="C301:C302"/>
    <mergeCell ref="C303:C305"/>
    <mergeCell ref="C306:C307"/>
    <mergeCell ref="N242:O242"/>
    <mergeCell ref="D255:E256"/>
    <mergeCell ref="P255:Q256"/>
    <mergeCell ref="O255:O256"/>
    <mergeCell ref="R255:S256"/>
    <mergeCell ref="D246:E246"/>
    <mergeCell ref="L256:M256"/>
    <mergeCell ref="B335:M335"/>
    <mergeCell ref="B252:AA252"/>
    <mergeCell ref="B255:B256"/>
    <mergeCell ref="V256:W256"/>
    <mergeCell ref="C279:C280"/>
    <mergeCell ref="C269:C270"/>
    <mergeCell ref="B271:B285"/>
    <mergeCell ref="P242:Q242"/>
    <mergeCell ref="M239:M242"/>
    <mergeCell ref="O272:O274"/>
    <mergeCell ref="P272:Q272"/>
    <mergeCell ref="P273:Q273"/>
    <mergeCell ref="P274:Q274"/>
    <mergeCell ref="P267:Q268"/>
    <mergeCell ref="P269:Q271"/>
    <mergeCell ref="P265:Q265"/>
    <mergeCell ref="P266:Q266"/>
    <mergeCell ref="P344:Q344"/>
    <mergeCell ref="P313:S313"/>
    <mergeCell ref="R273:S273"/>
    <mergeCell ref="R277:S277"/>
    <mergeCell ref="R275:S275"/>
    <mergeCell ref="R276:S276"/>
    <mergeCell ref="R341:S341"/>
    <mergeCell ref="R343:S343"/>
    <mergeCell ref="R344:S344"/>
    <mergeCell ref="O278:AA280"/>
    <mergeCell ref="O281:AA282"/>
    <mergeCell ref="R274:S274"/>
    <mergeCell ref="D301:E301"/>
    <mergeCell ref="P314:Q314"/>
    <mergeCell ref="D280:E280"/>
    <mergeCell ref="H295:I295"/>
    <mergeCell ref="D315:E315"/>
    <mergeCell ref="D316:E316"/>
    <mergeCell ref="P342:Q343"/>
    <mergeCell ref="P341:Q341"/>
    <mergeCell ref="N324:O324"/>
    <mergeCell ref="N325:O325"/>
    <mergeCell ref="N326:O326"/>
    <mergeCell ref="N327:O327"/>
    <mergeCell ref="N328:O328"/>
    <mergeCell ref="B2:W2"/>
    <mergeCell ref="B228:AA228"/>
    <mergeCell ref="B231:B232"/>
    <mergeCell ref="H232:I232"/>
    <mergeCell ref="F232:G232"/>
    <mergeCell ref="D231:E232"/>
    <mergeCell ref="N199:O199"/>
    <mergeCell ref="N200:O200"/>
    <mergeCell ref="B220:C220"/>
    <mergeCell ref="B215:AA215"/>
    <mergeCell ref="F219:G219"/>
    <mergeCell ref="H219:I219"/>
    <mergeCell ref="J219:K219"/>
    <mergeCell ref="B218:C219"/>
    <mergeCell ref="B223:C224"/>
    <mergeCell ref="F218:I218"/>
    <mergeCell ref="D218:E219"/>
    <mergeCell ref="B221:C221"/>
    <mergeCell ref="B222:C222"/>
    <mergeCell ref="D220:E220"/>
    <mergeCell ref="D221:E221"/>
    <mergeCell ref="D222:E222"/>
    <mergeCell ref="D223:E223"/>
    <mergeCell ref="D224:E224"/>
    <mergeCell ref="M243:W245"/>
    <mergeCell ref="B233:B234"/>
    <mergeCell ref="B236:B241"/>
    <mergeCell ref="B242:B249"/>
    <mergeCell ref="C239:C241"/>
    <mergeCell ref="C243:C244"/>
    <mergeCell ref="C245:C246"/>
    <mergeCell ref="C247:C248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7:E247"/>
    <mergeCell ref="D248:E248"/>
    <mergeCell ref="D249:E249"/>
    <mergeCell ref="N238:O238"/>
    <mergeCell ref="P233:Q233"/>
    <mergeCell ref="N235:O235"/>
    <mergeCell ref="N241:O241"/>
    <mergeCell ref="P234:Q234"/>
    <mergeCell ref="P235:Q235"/>
    <mergeCell ref="P236:Q236"/>
    <mergeCell ref="P237:Q237"/>
    <mergeCell ref="P238:Q238"/>
    <mergeCell ref="P239:Q239"/>
    <mergeCell ref="P240:Q240"/>
    <mergeCell ref="P241:Q241"/>
    <mergeCell ref="N239:O240"/>
    <mergeCell ref="N236:O237"/>
    <mergeCell ref="N233:O234"/>
  </mergeCells>
  <phoneticPr fontId="6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F346-C615-46AC-A5E2-CA7BC655305F}">
  <sheetPr>
    <tabColor rgb="FF00B0F0"/>
    <pageSetUpPr fitToPage="1"/>
  </sheetPr>
  <dimension ref="A1:AA388"/>
  <sheetViews>
    <sheetView showGridLines="0" showZeros="0" view="pageBreakPreview" topLeftCell="A270" zoomScale="70" zoomScaleNormal="100" zoomScaleSheetLayoutView="70" workbookViewId="0">
      <selection activeCell="U33" sqref="U33"/>
    </sheetView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668" t="s">
        <v>826</v>
      </c>
      <c r="G10" s="669"/>
      <c r="H10" s="668" t="s">
        <v>827</v>
      </c>
      <c r="I10" s="669"/>
      <c r="J10" s="396"/>
      <c r="K10" s="536"/>
      <c r="L10" s="541"/>
      <c r="M10" s="542"/>
      <c r="N10" s="555"/>
      <c r="O10" s="566"/>
      <c r="P10" s="668" t="s">
        <v>826</v>
      </c>
      <c r="Q10" s="669"/>
      <c r="R10" s="668" t="s">
        <v>827</v>
      </c>
      <c r="S10" s="669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 t="str">
        <f>IF(ISBLANK('6桁'!F11), "", IF(ISBLANK(G11), $F$10, G11))</f>
        <v>WM03</v>
      </c>
      <c r="G11" s="61"/>
      <c r="H11" s="4" t="str">
        <f>IF(ISBLANK('6桁'!H11), "", IF(ISBLANK(I11), $H$10, I11))</f>
        <v/>
      </c>
      <c r="I11" s="61"/>
      <c r="J11" s="38"/>
      <c r="K11" s="528">
        <v>18</v>
      </c>
      <c r="L11" s="445" t="s">
        <v>178</v>
      </c>
      <c r="M11" s="446"/>
      <c r="N11" s="150">
        <v>90</v>
      </c>
      <c r="O11" s="151"/>
      <c r="P11" s="4" t="str">
        <f>IF(ISBLANK('6桁'!P11), "", IF(ISBLANK(Q11), $P$10, Q11))</f>
        <v>WM03</v>
      </c>
      <c r="Q11" s="198"/>
      <c r="R11" s="4" t="str">
        <f>IF(ISBLANK('6桁'!R11), "", IF(ISBLANK(S11), $R$10, S11))</f>
        <v/>
      </c>
      <c r="S11" s="198"/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 t="str">
        <f>IF(ISBLANK('6桁'!F12), "", IF(ISBLANK(G12), $F$10, G12))</f>
        <v>WM03</v>
      </c>
      <c r="G12" s="62"/>
      <c r="H12" s="5" t="str">
        <f>IF(ISBLANK('6桁'!H12), "", IF(ISBLANK(I12), $H$10, I12))</f>
        <v/>
      </c>
      <c r="I12" s="62"/>
      <c r="J12" s="38"/>
      <c r="K12" s="451"/>
      <c r="L12" s="435" t="s">
        <v>215</v>
      </c>
      <c r="M12" s="436"/>
      <c r="N12" s="152"/>
      <c r="O12" s="153">
        <v>89</v>
      </c>
      <c r="P12" s="5" t="str">
        <f>IF(ISBLANK('6桁'!P12), "", IF(ISBLANK(Q12), $P$10, Q12))</f>
        <v>WM03</v>
      </c>
      <c r="Q12" s="201"/>
      <c r="R12" s="5" t="str">
        <f>IF(ISBLANK('6桁'!R12), "", IF(ISBLANK(S12), $R$10, S12))</f>
        <v/>
      </c>
      <c r="S12" s="201"/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 t="str">
        <f>IF(ISBLANK('6桁'!F13), "", IF(ISBLANK(G13), $F$10, G13))</f>
        <v>WM03</v>
      </c>
      <c r="G13" s="62"/>
      <c r="H13" s="5" t="str">
        <f>IF(ISBLANK('6桁'!H13), "", IF(ISBLANK(I13), $H$10, I13))</f>
        <v/>
      </c>
      <c r="I13" s="62"/>
      <c r="J13" s="38"/>
      <c r="K13" s="451"/>
      <c r="L13" s="435" t="s">
        <v>114</v>
      </c>
      <c r="M13" s="436"/>
      <c r="N13" s="152"/>
      <c r="O13" s="160">
        <v>92</v>
      </c>
      <c r="P13" s="5" t="str">
        <f>IF(ISBLANK('6桁'!P13), "", IF(ISBLANK(Q13), $P$10, Q13))</f>
        <v>WM03</v>
      </c>
      <c r="Q13" s="201"/>
      <c r="R13" s="5" t="str">
        <f>IF(ISBLANK('6桁'!R13), "", IF(ISBLANK(S13), $R$10, S13))</f>
        <v/>
      </c>
      <c r="S13" s="201"/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 t="str">
        <f>IF(ISBLANK('6桁'!F14), "", IF(ISBLANK(G14), $F$10, G14))</f>
        <v>WM03</v>
      </c>
      <c r="G14" s="58"/>
      <c r="H14" s="33" t="str">
        <f>IF(ISBLANK('6桁'!H14), "", IF(ISBLANK(I14), $H$10, I14))</f>
        <v/>
      </c>
      <c r="I14" s="58"/>
      <c r="J14" s="38"/>
      <c r="K14" s="451"/>
      <c r="L14" s="435"/>
      <c r="M14" s="436"/>
      <c r="N14" s="155">
        <v>88</v>
      </c>
      <c r="O14" s="156"/>
      <c r="P14" s="5" t="str">
        <f>IF(ISBLANK('6桁'!P14), "", IF(ISBLANK(Q14), $P$10, Q14))</f>
        <v>WM03</v>
      </c>
      <c r="Q14" s="201"/>
      <c r="R14" s="5" t="str">
        <f>IF(ISBLANK('6桁'!R14), "", IF(ISBLANK(S14), $R$10, S14))</f>
        <v/>
      </c>
      <c r="S14" s="201"/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 t="str">
        <f>IF(ISBLANK('6桁'!F15), "", IF(ISBLANK(G15), $F$10, G15))</f>
        <v>WM03</v>
      </c>
      <c r="G15" s="70"/>
      <c r="H15" s="6" t="str">
        <f>IF(ISBLANK('6桁'!H15), "", IF(ISBLANK(I15), $H$10, I15))</f>
        <v/>
      </c>
      <c r="I15" s="70"/>
      <c r="J15" s="38"/>
      <c r="K15" s="451"/>
      <c r="L15" s="435" t="s">
        <v>216</v>
      </c>
      <c r="M15" s="436"/>
      <c r="N15" s="152"/>
      <c r="O15" s="153">
        <v>95</v>
      </c>
      <c r="P15" s="5" t="str">
        <f>IF(ISBLANK('6桁'!P15), "", IF(ISBLANK(Q15), $P$10, Q15))</f>
        <v>WM03</v>
      </c>
      <c r="Q15" s="201"/>
      <c r="R15" s="5" t="str">
        <f>IF(ISBLANK('6桁'!R15), "", IF(ISBLANK(S15), $R$10, S15))</f>
        <v/>
      </c>
      <c r="S15" s="201"/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 t="str">
        <f>IF(ISBLANK('6桁'!F16), "", IF(ISBLANK(G16), $F$10, G16))</f>
        <v>WM03</v>
      </c>
      <c r="G16" s="62"/>
      <c r="H16" s="5" t="str">
        <f>IF(ISBLANK('6桁'!H16), "", IF(ISBLANK(I16), $H$10, I16))</f>
        <v/>
      </c>
      <c r="I16" s="62"/>
      <c r="J16" s="38"/>
      <c r="K16" s="451"/>
      <c r="L16" s="435" t="s">
        <v>51</v>
      </c>
      <c r="M16" s="436"/>
      <c r="N16" s="152">
        <v>93</v>
      </c>
      <c r="O16" s="153"/>
      <c r="P16" s="5" t="str">
        <f>IF(ISBLANK('6桁'!P16), "", IF(ISBLANK(Q16), $P$10, Q16))</f>
        <v>WM03</v>
      </c>
      <c r="Q16" s="201"/>
      <c r="R16" s="5" t="str">
        <f>IF(ISBLANK('6桁'!R16), "", IF(ISBLANK(S16), $R$10, S16))</f>
        <v/>
      </c>
      <c r="S16" s="201"/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 t="str">
        <f>IF(ISBLANK('6桁'!F17), "", IF(ISBLANK(G17), $F$10, G17))</f>
        <v>WM03</v>
      </c>
      <c r="G17" s="62"/>
      <c r="H17" s="5" t="str">
        <f>IF(ISBLANK('6桁'!H17), "", IF(ISBLANK(I17), $H$10, I17))</f>
        <v/>
      </c>
      <c r="I17" s="62"/>
      <c r="J17" s="38"/>
      <c r="K17" s="451"/>
      <c r="L17" s="435" t="s">
        <v>96</v>
      </c>
      <c r="M17" s="436"/>
      <c r="N17" s="152">
        <v>95</v>
      </c>
      <c r="O17" s="153">
        <v>99</v>
      </c>
      <c r="P17" s="5" t="str">
        <f>IF(ISBLANK('6桁'!P17), "", IF(ISBLANK(Q17), $P$10, Q17))</f>
        <v>WM03</v>
      </c>
      <c r="Q17" s="201"/>
      <c r="R17" s="5" t="str">
        <f>IF(ISBLANK('6桁'!R17), "", IF(ISBLANK(S17), $R$10, S17))</f>
        <v/>
      </c>
      <c r="S17" s="201"/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 t="str">
        <f>IF(ISBLANK('6桁'!F18), "", IF(ISBLANK(G18), $F$10, G18))</f>
        <v>WM03</v>
      </c>
      <c r="G18" s="62"/>
      <c r="H18" s="5" t="str">
        <f>IF(ISBLANK('6桁'!H18), "", IF(ISBLANK(I18), $H$10, I18))</f>
        <v/>
      </c>
      <c r="I18" s="62"/>
      <c r="J18" s="38"/>
      <c r="K18" s="451"/>
      <c r="L18" s="435" t="s">
        <v>92</v>
      </c>
      <c r="M18" s="436"/>
      <c r="N18" s="152">
        <v>89</v>
      </c>
      <c r="O18" s="153"/>
      <c r="P18" s="5" t="str">
        <f>IF(ISBLANK('6桁'!P18), "", IF(ISBLANK(Q18), $P$10, Q18))</f>
        <v>WM03</v>
      </c>
      <c r="Q18" s="201"/>
      <c r="R18" s="5" t="str">
        <f>IF(ISBLANK('6桁'!R18), "", IF(ISBLANK(S18), $R$10, S18))</f>
        <v/>
      </c>
      <c r="S18" s="201"/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 t="str">
        <f>IF(ISBLANK('6桁'!F19), "", IF(ISBLANK(G19), $F$10, G19))</f>
        <v>WM03</v>
      </c>
      <c r="G19" s="58"/>
      <c r="H19" s="33" t="str">
        <f>IF(ISBLANK('6桁'!H19), "", IF(ISBLANK(I19), $H$10, I19))</f>
        <v/>
      </c>
      <c r="I19" s="58"/>
      <c r="J19" s="38"/>
      <c r="K19" s="451"/>
      <c r="L19" s="435" t="s">
        <v>93</v>
      </c>
      <c r="M19" s="436"/>
      <c r="N19" s="152">
        <v>91</v>
      </c>
      <c r="O19" s="153"/>
      <c r="P19" s="5" t="str">
        <f>IF(ISBLANK('6桁'!P19), "", IF(ISBLANK(Q19), $P$10, Q19))</f>
        <v>WM03</v>
      </c>
      <c r="Q19" s="201"/>
      <c r="R19" s="5" t="str">
        <f>IF(ISBLANK('6桁'!R19), "", IF(ISBLANK(S19), $R$10, S19))</f>
        <v>WM02</v>
      </c>
      <c r="S19" s="201"/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 t="str">
        <f>IF(ISBLANK('6桁'!F20), "", IF(ISBLANK(G20), $F$10, G20))</f>
        <v>WM03</v>
      </c>
      <c r="G20" s="67"/>
      <c r="H20" s="32" t="str">
        <f>IF(ISBLANK('6桁'!H20), "", IF(ISBLANK(I20), $H$10, I20))</f>
        <v/>
      </c>
      <c r="I20" s="67"/>
      <c r="J20" s="38"/>
      <c r="K20" s="451"/>
      <c r="L20" s="435" t="s">
        <v>94</v>
      </c>
      <c r="M20" s="436"/>
      <c r="N20" s="152">
        <v>94</v>
      </c>
      <c r="O20" s="153"/>
      <c r="P20" s="5" t="str">
        <f>IF(ISBLANK('6桁'!P20), "", IF(ISBLANK(Q20), $P$10, Q20))</f>
        <v>WM03</v>
      </c>
      <c r="Q20" s="201"/>
      <c r="R20" s="5" t="str">
        <f>IF(ISBLANK('6桁'!R20), "", IF(ISBLANK(S20), $R$10, S20))</f>
        <v/>
      </c>
      <c r="S20" s="201"/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 t="str">
        <f>IF(ISBLANK('6桁'!F21), "", IF(ISBLANK(G21), $F$10, G21))</f>
        <v>WM03</v>
      </c>
      <c r="G21" s="62"/>
      <c r="H21" s="5" t="str">
        <f>IF(ISBLANK('6桁'!H21), "", IF(ISBLANK(I21), $H$10, I21))</f>
        <v/>
      </c>
      <c r="I21" s="62"/>
      <c r="J21" s="38"/>
      <c r="K21" s="451"/>
      <c r="L21" s="435" t="s">
        <v>95</v>
      </c>
      <c r="M21" s="436"/>
      <c r="N21" s="152">
        <v>96</v>
      </c>
      <c r="O21" s="153"/>
      <c r="P21" s="5" t="str">
        <f>IF(ISBLANK('6桁'!P21), "", IF(ISBLANK(Q21), $P$10, Q21))</f>
        <v>WM03</v>
      </c>
      <c r="Q21" s="201"/>
      <c r="R21" s="5" t="str">
        <f>IF(ISBLANK('6桁'!R21), "", IF(ISBLANK(S21), $R$10, S21))</f>
        <v/>
      </c>
      <c r="S21" s="201"/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 t="str">
        <f>IF(ISBLANK('6桁'!F22), "", IF(ISBLANK(G22), $F$10, G22))</f>
        <v>WM03</v>
      </c>
      <c r="G22" s="62"/>
      <c r="H22" s="5" t="str">
        <f>IF(ISBLANK('6桁'!H22), "", IF(ISBLANK(I22), $H$10, I22))</f>
        <v/>
      </c>
      <c r="I22" s="62"/>
      <c r="J22" s="38"/>
      <c r="K22" s="451"/>
      <c r="L22" s="435" t="s">
        <v>115</v>
      </c>
      <c r="M22" s="436"/>
      <c r="N22" s="152">
        <v>99</v>
      </c>
      <c r="O22" s="153"/>
      <c r="P22" s="5" t="str">
        <f>IF(ISBLANK('6桁'!P22), "", IF(ISBLANK(Q22), $P$10, Q22))</f>
        <v>WM03</v>
      </c>
      <c r="Q22" s="201"/>
      <c r="R22" s="5" t="str">
        <f>IF(ISBLANK('6桁'!R22), "", IF(ISBLANK(S22), $R$10, S22))</f>
        <v/>
      </c>
      <c r="S22" s="201"/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 t="str">
        <f>IF(ISBLANK('6桁'!F23), "", IF(ISBLANK(G23), $F$10, G23))</f>
        <v>WM03</v>
      </c>
      <c r="G23" s="62"/>
      <c r="H23" s="5" t="str">
        <f>IF(ISBLANK('6桁'!H23), "", IF(ISBLANK(I23), $H$10, I23))</f>
        <v/>
      </c>
      <c r="I23" s="62"/>
      <c r="J23" s="38"/>
      <c r="K23" s="451"/>
      <c r="L23" s="435" t="s">
        <v>203</v>
      </c>
      <c r="M23" s="436"/>
      <c r="N23" s="152">
        <v>92</v>
      </c>
      <c r="O23" s="153"/>
      <c r="P23" s="5" t="str">
        <f>IF(ISBLANK('6桁'!P23), "", IF(ISBLANK(Q23), $P$10, Q23))</f>
        <v>WM03</v>
      </c>
      <c r="Q23" s="201"/>
      <c r="R23" s="5" t="str">
        <f>IF(ISBLANK('6桁'!R23), "", IF(ISBLANK(S23), $R$10, S23))</f>
        <v/>
      </c>
      <c r="S23" s="201"/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 t="str">
        <f>IF(ISBLANK('6桁'!F24), "", IF(ISBLANK(G24), $F$10, G24))</f>
        <v>WM03</v>
      </c>
      <c r="G24" s="62"/>
      <c r="H24" s="5" t="str">
        <f>IF(ISBLANK('6桁'!H24), "", IF(ISBLANK(I24), $H$10, I24))</f>
        <v>WM02</v>
      </c>
      <c r="I24" s="62"/>
      <c r="J24" s="38"/>
      <c r="K24" s="451"/>
      <c r="L24" s="435" t="s">
        <v>98</v>
      </c>
      <c r="M24" s="436"/>
      <c r="N24" s="152">
        <v>95</v>
      </c>
      <c r="O24" s="153"/>
      <c r="P24" s="5" t="str">
        <f>IF(ISBLANK('6桁'!P24), "", IF(ISBLANK(Q24), $P$10, Q24))</f>
        <v>WM03</v>
      </c>
      <c r="Q24" s="201"/>
      <c r="R24" s="5" t="str">
        <f>IF(ISBLANK('6桁'!R24), "", IF(ISBLANK(S24), $R$10, S24))</f>
        <v>WM02</v>
      </c>
      <c r="S24" s="201"/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 t="str">
        <f>IF(ISBLANK('6桁'!F25), "", IF(ISBLANK(G25), $F$10, G25))</f>
        <v>WM03</v>
      </c>
      <c r="G25" s="62"/>
      <c r="H25" s="5" t="str">
        <f>IF(ISBLANK('6桁'!H25), "", IF(ISBLANK(I25), $H$10, I25))</f>
        <v/>
      </c>
      <c r="I25" s="62"/>
      <c r="J25" s="38"/>
      <c r="K25" s="451"/>
      <c r="L25" s="435" t="s">
        <v>116</v>
      </c>
      <c r="M25" s="436"/>
      <c r="N25" s="152">
        <v>97</v>
      </c>
      <c r="O25" s="153"/>
      <c r="P25" s="5" t="str">
        <f>IF(ISBLANK('6桁'!P25), "", IF(ISBLANK(Q25), $P$10, Q25))</f>
        <v>WM03</v>
      </c>
      <c r="Q25" s="201"/>
      <c r="R25" s="5" t="str">
        <f>IF(ISBLANK('6桁'!R25), "", IF(ISBLANK(S25), $R$10, S25))</f>
        <v>WM02</v>
      </c>
      <c r="S25" s="201"/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 t="str">
        <f>IF(ISBLANK('6桁'!F26), "", IF(ISBLANK(G26), $F$10, G26))</f>
        <v>WM03</v>
      </c>
      <c r="G26" s="62"/>
      <c r="H26" s="5" t="str">
        <f>IF(ISBLANK('6桁'!H26), "", IF(ISBLANK(I26), $H$10, I26))</f>
        <v/>
      </c>
      <c r="I26" s="62"/>
      <c r="J26" s="38"/>
      <c r="K26" s="451"/>
      <c r="L26" s="435" t="s">
        <v>217</v>
      </c>
      <c r="M26" s="436"/>
      <c r="N26" s="152">
        <v>100</v>
      </c>
      <c r="O26" s="153"/>
      <c r="P26" s="5" t="str">
        <f>IF(ISBLANK('6桁'!P26), "", IF(ISBLANK(Q26), $P$10, Q26))</f>
        <v>WM03</v>
      </c>
      <c r="Q26" s="201"/>
      <c r="R26" s="5" t="str">
        <f>IF(ISBLANK('6桁'!R26), "", IF(ISBLANK(S26), $R$10, S26))</f>
        <v/>
      </c>
      <c r="S26" s="201"/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 t="str">
        <f>IF(ISBLANK('6桁'!F27), "", IF(ISBLANK(G27), $F$10, G27))</f>
        <v>WM03</v>
      </c>
      <c r="G27" s="62"/>
      <c r="H27" s="5" t="str">
        <f>IF(ISBLANK('6桁'!H27), "", IF(ISBLANK(I27), $H$10, I27))</f>
        <v/>
      </c>
      <c r="I27" s="62"/>
      <c r="J27" s="38"/>
      <c r="K27" s="451"/>
      <c r="L27" s="435" t="s">
        <v>117</v>
      </c>
      <c r="M27" s="436"/>
      <c r="N27" s="152">
        <v>95</v>
      </c>
      <c r="O27" s="153"/>
      <c r="P27" s="5" t="str">
        <f>IF(ISBLANK('6桁'!P27), "", IF(ISBLANK(Q27), $P$10, Q27))</f>
        <v>WM03</v>
      </c>
      <c r="Q27" s="201"/>
      <c r="R27" s="5" t="str">
        <f>IF(ISBLANK('6桁'!R27), "", IF(ISBLANK(S27), $R$10, S27))</f>
        <v/>
      </c>
      <c r="S27" s="201"/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 t="str">
        <f>IF(ISBLANK('6桁'!F28), "", IF(ISBLANK(G28), $F$10, G28))</f>
        <v>WM03</v>
      </c>
      <c r="G28" s="62"/>
      <c r="H28" s="5" t="str">
        <f>IF(ISBLANK('6桁'!H28), "", IF(ISBLANK(I28), $H$10, I28))</f>
        <v/>
      </c>
      <c r="I28" s="62"/>
      <c r="J28" s="38"/>
      <c r="K28" s="451"/>
      <c r="L28" s="435" t="s">
        <v>97</v>
      </c>
      <c r="M28" s="436"/>
      <c r="N28" s="152">
        <v>98</v>
      </c>
      <c r="O28" s="153"/>
      <c r="P28" s="5" t="str">
        <f>IF(ISBLANK('6桁'!P28), "", IF(ISBLANK(Q28), $P$10, Q28))</f>
        <v>WM03</v>
      </c>
      <c r="Q28" s="201"/>
      <c r="R28" s="5" t="str">
        <f>IF(ISBLANK('6桁'!R28), "", IF(ISBLANK(S28), $R$10, S28))</f>
        <v/>
      </c>
      <c r="S28" s="201"/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 t="str">
        <f>IF(ISBLANK('6桁'!F29), "", IF(ISBLANK(G29), $F$10, G29))</f>
        <v>WM03</v>
      </c>
      <c r="G29" s="62"/>
      <c r="H29" s="5" t="str">
        <f>IF(ISBLANK('6桁'!H29), "", IF(ISBLANK(I29), $H$10, I29))</f>
        <v/>
      </c>
      <c r="I29" s="62"/>
      <c r="J29" s="38"/>
      <c r="K29" s="451"/>
      <c r="L29" s="435" t="s">
        <v>175</v>
      </c>
      <c r="M29" s="436"/>
      <c r="N29" s="152">
        <v>100</v>
      </c>
      <c r="O29" s="153"/>
      <c r="P29" s="5" t="str">
        <f>IF(ISBLANK('6桁'!P29), "", IF(ISBLANK(Q29), $P$10, Q29))</f>
        <v>WM03</v>
      </c>
      <c r="Q29" s="201"/>
      <c r="R29" s="5" t="str">
        <f>IF(ISBLANK('6桁'!R29), "", IF(ISBLANK(S29), $R$10, S29))</f>
        <v/>
      </c>
      <c r="S29" s="201"/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 t="str">
        <f>IF(ISBLANK('6桁'!F30), "", IF(ISBLANK(G30), $F$10, G30))</f>
        <v>WM03</v>
      </c>
      <c r="G30" s="62"/>
      <c r="H30" s="5" t="str">
        <f>IF(ISBLANK('6桁'!H30), "", IF(ISBLANK(I30), $H$10, I30))</f>
        <v/>
      </c>
      <c r="I30" s="62"/>
      <c r="J30" s="38"/>
      <c r="K30" s="451"/>
      <c r="L30" s="435" t="s">
        <v>172</v>
      </c>
      <c r="M30" s="436"/>
      <c r="N30" s="152">
        <v>100</v>
      </c>
      <c r="O30" s="153"/>
      <c r="P30" s="5" t="str">
        <f>IF(ISBLANK('6桁'!P30), "", IF(ISBLANK(Q30), $P$10, Q30))</f>
        <v>WM03</v>
      </c>
      <c r="Q30" s="201"/>
      <c r="R30" s="5" t="str">
        <f>IF(ISBLANK('6桁'!R30), "", IF(ISBLANK(S30), $R$10, S30))</f>
        <v/>
      </c>
      <c r="S30" s="201"/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 t="str">
        <f>IF(ISBLANK('6桁'!F31), "", IF(ISBLANK(G31), $F$10, G31))</f>
        <v>WM03</v>
      </c>
      <c r="G31" s="62"/>
      <c r="H31" s="5" t="str">
        <f>IF(ISBLANK('6桁'!H31), "", IF(ISBLANK(I31), $H$10, I31))</f>
        <v/>
      </c>
      <c r="I31" s="62"/>
      <c r="J31" s="38"/>
      <c r="K31" s="451"/>
      <c r="L31" s="435" t="s">
        <v>171</v>
      </c>
      <c r="M31" s="436"/>
      <c r="N31" s="152"/>
      <c r="O31" s="160">
        <v>107</v>
      </c>
      <c r="P31" s="139" t="str">
        <f>IF(ISBLANK('6桁'!P31), "", IF(ISBLANK(Q31), $P$10, Q31))</f>
        <v>WM03</v>
      </c>
      <c r="Q31" s="201"/>
      <c r="R31" s="139" t="str">
        <f>IF(ISBLANK('6桁'!R31), "", IF(ISBLANK(S31), $R$10, S31))</f>
        <v/>
      </c>
      <c r="S31" s="201"/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 t="str">
        <f>IF(ISBLANK('6桁'!F32), "", IF(ISBLANK(G32), $F$10, G32))</f>
        <v>WM03</v>
      </c>
      <c r="G32" s="62"/>
      <c r="H32" s="5" t="str">
        <f>IF(ISBLANK('6桁'!H32), "", IF(ISBLANK(I32), $H$10, I32))</f>
        <v/>
      </c>
      <c r="I32" s="62"/>
      <c r="J32" s="38"/>
      <c r="K32" s="452"/>
      <c r="L32" s="579" t="s">
        <v>155</v>
      </c>
      <c r="M32" s="570"/>
      <c r="N32" s="157">
        <v>106</v>
      </c>
      <c r="O32" s="158"/>
      <c r="P32" s="33" t="str">
        <f>IF(ISBLANK('6桁'!P32), "", IF(ISBLANK(Q32), $P$10, Q32))</f>
        <v>WM03</v>
      </c>
      <c r="Q32" s="202"/>
      <c r="R32" s="267" t="str">
        <f>IF(ISBLANK('6桁'!R32), "", IF(ISBLANK(S32), $R$10, S32))</f>
        <v/>
      </c>
      <c r="S32" s="203"/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 t="str">
        <f>IF(ISBLANK('6桁'!F33), "", IF(ISBLANK(G33), $F$10, G33))</f>
        <v>WM03</v>
      </c>
      <c r="G33" s="62"/>
      <c r="H33" s="5" t="str">
        <f>IF(ISBLANK('6桁'!H33), "", IF(ISBLANK(I33), $H$10, I33))</f>
        <v/>
      </c>
      <c r="I33" s="62"/>
      <c r="J33" s="38"/>
      <c r="K33" s="450">
        <v>17</v>
      </c>
      <c r="L33" s="567" t="s">
        <v>220</v>
      </c>
      <c r="M33" s="568"/>
      <c r="N33" s="155">
        <v>81</v>
      </c>
      <c r="O33" s="156"/>
      <c r="P33" s="6" t="str">
        <f>IF(ISBLANK('6桁'!P33), "", IF(ISBLANK(Q33), $P$10, Q33))</f>
        <v>WM03</v>
      </c>
      <c r="Q33" s="204"/>
      <c r="R33" s="6" t="str">
        <f>IF(ISBLANK('6桁'!R33), "", IF(ISBLANK(S33), $R$10, S33))</f>
        <v>WM02</v>
      </c>
      <c r="S33" s="204"/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 t="str">
        <f>IF(ISBLANK('6桁'!F34), "", IF(ISBLANK(G34), $F$10, G34))</f>
        <v>WM03</v>
      </c>
      <c r="G34" s="62"/>
      <c r="H34" s="5" t="str">
        <f>IF(ISBLANK('6桁'!H34), "", IF(ISBLANK(I34), $H$10, I34))</f>
        <v/>
      </c>
      <c r="I34" s="62"/>
      <c r="J34" s="38"/>
      <c r="K34" s="451"/>
      <c r="L34" s="435" t="s">
        <v>87</v>
      </c>
      <c r="M34" s="436"/>
      <c r="N34" s="152">
        <v>84</v>
      </c>
      <c r="O34" s="153"/>
      <c r="P34" s="5" t="str">
        <f>IF(ISBLANK('6桁'!P34), "", IF(ISBLANK(Q34), $P$10, Q34))</f>
        <v>WM03</v>
      </c>
      <c r="Q34" s="205"/>
      <c r="R34" s="137" t="str">
        <f>IF(ISBLANK('6桁'!R34), "", IF(ISBLANK(S34), $R$10, S34))</f>
        <v/>
      </c>
      <c r="S34" s="205"/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 t="str">
        <f>IF(ISBLANK('6桁'!F35), "", IF(ISBLANK(G35), $F$10, G35))</f>
        <v>WM03</v>
      </c>
      <c r="G35" s="62"/>
      <c r="H35" s="5" t="str">
        <f>IF(ISBLANK('6桁'!H35), "", IF(ISBLANK(I35), $H$10, I35))</f>
        <v/>
      </c>
      <c r="I35" s="62"/>
      <c r="J35" s="38"/>
      <c r="K35" s="451"/>
      <c r="L35" s="435" t="s">
        <v>0</v>
      </c>
      <c r="M35" s="436"/>
      <c r="N35" s="152">
        <v>87</v>
      </c>
      <c r="O35" s="153"/>
      <c r="P35" s="5" t="str">
        <f>IF(ISBLANK('6桁'!P35), "", IF(ISBLANK(Q35), $P$10, Q35))</f>
        <v>WM03</v>
      </c>
      <c r="Q35" s="201"/>
      <c r="R35" s="5" t="str">
        <f>IF(ISBLANK('6桁'!R35), "", IF(ISBLANK(S35), $R$10, S35))</f>
        <v>WM02</v>
      </c>
      <c r="S35" s="201"/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 t="str">
        <f>IF(ISBLANK('6桁'!F36), "", IF(ISBLANK(G36), $F$10, G36))</f>
        <v>WM03</v>
      </c>
      <c r="G36" s="68"/>
      <c r="H36" s="16" t="str">
        <f>IF(ISBLANK('6桁'!H36), "", IF(ISBLANK(I36), $H$10, I36))</f>
        <v/>
      </c>
      <c r="I36" s="68"/>
      <c r="J36" s="38"/>
      <c r="K36" s="451"/>
      <c r="L36" s="435" t="s">
        <v>3</v>
      </c>
      <c r="M36" s="436"/>
      <c r="N36" s="152">
        <v>91</v>
      </c>
      <c r="O36" s="153"/>
      <c r="P36" s="5" t="str">
        <f>IF(ISBLANK('6桁'!P36), "", IF(ISBLANK(Q36), $P$10, Q36))</f>
        <v>WM03</v>
      </c>
      <c r="Q36" s="201"/>
      <c r="R36" s="5" t="str">
        <f>IF(ISBLANK('6桁'!R36), "", IF(ISBLANK(S36), $R$10, S36))</f>
        <v/>
      </c>
      <c r="S36" s="201"/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 t="str">
        <f>IF(ISBLANK('6桁'!P37), "", IF(ISBLANK(Q37), $P$10, Q37))</f>
        <v>WM03</v>
      </c>
      <c r="Q37" s="201"/>
      <c r="R37" s="5" t="str">
        <f>IF(ISBLANK('6桁'!R37), "", IF(ISBLANK(S37), $R$10, S37))</f>
        <v/>
      </c>
      <c r="S37" s="201"/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 t="str">
        <f>IF(ISBLANK('6桁'!P38), "", IF(ISBLANK(Q38), $P$10, Q38))</f>
        <v>WM03</v>
      </c>
      <c r="Q38" s="201"/>
      <c r="R38" s="5" t="str">
        <f>IF(ISBLANK('6桁'!R38), "", IF(ISBLANK(S38), $R$10, S38))</f>
        <v/>
      </c>
      <c r="S38" s="201"/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 t="str">
        <f>IF(ISBLANK('6桁'!P39), "", IF(ISBLANK(Q39), $P$10, Q39))</f>
        <v>WM03</v>
      </c>
      <c r="Q39" s="201"/>
      <c r="R39" s="5" t="str">
        <f>IF(ISBLANK('6桁'!R39), "", IF(ISBLANK(S39), $R$10, S39))</f>
        <v/>
      </c>
      <c r="S39" s="201"/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 t="str">
        <f>IF(ISBLANK('6桁'!P40), "", IF(ISBLANK(Q40), $P$10, Q40))</f>
        <v>WM03</v>
      </c>
      <c r="Q40" s="201"/>
      <c r="R40" s="5" t="str">
        <f>IF(ISBLANK('6桁'!R40), "", IF(ISBLANK(S40), $R$10, S40))</f>
        <v>WM02</v>
      </c>
      <c r="S40" s="201"/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 t="str">
        <f>IF(ISBLANK('6桁'!P41), "", IF(ISBLANK(Q41), $P$10, Q41))</f>
        <v>WM03</v>
      </c>
      <c r="Q41" s="201"/>
      <c r="R41" s="5" t="str">
        <f>IF(ISBLANK('6桁'!R41), "", IF(ISBLANK(S41), $R$10, S41))</f>
        <v>WM02</v>
      </c>
      <c r="S41" s="201"/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 t="str">
        <f>IF(ISBLANK('6桁'!P42), "", IF(ISBLANK(Q42), $P$10, Q42))</f>
        <v>WM03</v>
      </c>
      <c r="Q42" s="201"/>
      <c r="R42" s="5" t="str">
        <f>IF(ISBLANK('6桁'!R42), "", IF(ISBLANK(S42), $R$10, S42))</f>
        <v/>
      </c>
      <c r="S42" s="201"/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 t="str">
        <f>IF(ISBLANK('6桁'!P43), "", IF(ISBLANK(Q43), $P$10, Q43))</f>
        <v>WM03</v>
      </c>
      <c r="Q43" s="201"/>
      <c r="R43" s="5" t="str">
        <f>IF(ISBLANK('6桁'!R43), "", IF(ISBLANK(S43), $R$10, S43))</f>
        <v/>
      </c>
      <c r="S43" s="201"/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 t="str">
        <f>IF(ISBLANK('6桁'!P44), "", IF(ISBLANK(Q44), $P$10, Q44))</f>
        <v>WM03</v>
      </c>
      <c r="Q44" s="201"/>
      <c r="R44" s="5" t="str">
        <f>IF(ISBLANK('6桁'!R44), "", IF(ISBLANK(S44), $R$10, S44))</f>
        <v>WM02</v>
      </c>
      <c r="S44" s="201"/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 t="str">
        <f>IF(ISBLANK('6桁'!P45), "", IF(ISBLANK(Q45), $P$10, Q45))</f>
        <v>WM03</v>
      </c>
      <c r="Q45" s="201"/>
      <c r="R45" s="5" t="str">
        <f>IF(ISBLANK('6桁'!R45), "", IF(ISBLANK(S45), $R$10, S45))</f>
        <v>WM02</v>
      </c>
      <c r="S45" s="201"/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 t="str">
        <f>IF(ISBLANK('6桁'!P46), "", IF(ISBLANK(Q46), $P$10, Q46))</f>
        <v>WM03</v>
      </c>
      <c r="Q46" s="201"/>
      <c r="R46" s="5" t="str">
        <f>IF(ISBLANK('6桁'!R46), "", IF(ISBLANK(S46), $R$10, S46))</f>
        <v/>
      </c>
      <c r="S46" s="201"/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 t="str">
        <f>IF(ISBLANK('6桁'!P47), "", IF(ISBLANK(Q47), $P$10, Q47))</f>
        <v>WM03</v>
      </c>
      <c r="Q47" s="201"/>
      <c r="R47" s="5" t="str">
        <f>IF(ISBLANK('6桁'!R47), "", IF(ISBLANK(S47), $R$10, S47))</f>
        <v>WM02</v>
      </c>
      <c r="S47" s="201"/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 t="str">
        <f>IF(ISBLANK('6桁'!P48), "", IF(ISBLANK(Q48), $P$10, Q48))</f>
        <v>WM03</v>
      </c>
      <c r="Q48" s="201"/>
      <c r="R48" s="5" t="str">
        <f>IF(ISBLANK('6桁'!R48), "", IF(ISBLANK(S48), $R$10, S48))</f>
        <v>WM02</v>
      </c>
      <c r="S48" s="201"/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 t="str">
        <f>IF(ISBLANK('6桁'!P49), "", IF(ISBLANK(Q49), $P$10, Q49))</f>
        <v>WM03</v>
      </c>
      <c r="Q49" s="201"/>
      <c r="R49" s="5" t="str">
        <f>IF(ISBLANK('6桁'!R49), "", IF(ISBLANK(S49), $R$10, S49))</f>
        <v>WM02</v>
      </c>
      <c r="S49" s="201"/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 t="str">
        <f>IF(ISBLANK('6桁'!P50), "", IF(ISBLANK(Q50), $P$10, Q50))</f>
        <v>WM03</v>
      </c>
      <c r="Q50" s="354"/>
      <c r="R50" s="161" t="str">
        <f>IF(ISBLANK('6桁'!R50), "", IF(ISBLANK(S50), $R$10, S50))</f>
        <v/>
      </c>
      <c r="S50" s="354"/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668" t="s">
        <v>826</v>
      </c>
      <c r="G66" s="669"/>
      <c r="H66" s="668" t="s">
        <v>827</v>
      </c>
      <c r="I66" s="669"/>
      <c r="J66" s="131"/>
      <c r="K66" s="536"/>
      <c r="L66" s="541"/>
      <c r="M66" s="542"/>
      <c r="N66" s="584"/>
      <c r="O66" s="585"/>
      <c r="P66" s="668" t="s">
        <v>826</v>
      </c>
      <c r="Q66" s="669"/>
      <c r="R66" s="668" t="s">
        <v>827</v>
      </c>
      <c r="S66" s="669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 t="str">
        <f>IF(ISBLANK('6桁'!F67), "", IF(ISBLANK(G67), $F$66, G67))</f>
        <v>WM03</v>
      </c>
      <c r="G67" s="61"/>
      <c r="H67" s="4" t="str">
        <f>IF(ISBLANK('6桁'!H67), "", IF(ISBLANK(I67), $H$66, I67))</f>
        <v/>
      </c>
      <c r="I67" s="61"/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IF(ISBLANK('6桁'!P67), "", IF(ISBLANK(Q67), $P$66, Q67))</f>
        <v/>
      </c>
      <c r="Q67" s="198"/>
      <c r="R67" s="4" t="str">
        <f>IF(ISBLANK('6桁'!R67), "", IF(ISBLANK(S67), $R$66, S67))</f>
        <v>WM02</v>
      </c>
      <c r="S67" s="198"/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 t="str">
        <f>IF(ISBLANK('6桁'!F68), "", IF(ISBLANK(G68), $F$66, G68))</f>
        <v>WM03</v>
      </c>
      <c r="G68" s="62"/>
      <c r="H68" s="5" t="str">
        <f>IF(ISBLANK('6桁'!H68), "", IF(ISBLANK(I68), $H$66, I68))</f>
        <v/>
      </c>
      <c r="I68" s="62"/>
      <c r="J68" s="131"/>
      <c r="K68" s="451"/>
      <c r="L68" s="435" t="s">
        <v>26</v>
      </c>
      <c r="M68" s="436"/>
      <c r="N68" s="435">
        <v>72</v>
      </c>
      <c r="O68" s="436"/>
      <c r="P68" s="5" t="str">
        <f>IF(ISBLANK('6桁'!P68), "", IF(ISBLANK(Q68), $P$66, Q68))</f>
        <v>WM03</v>
      </c>
      <c r="Q68" s="201"/>
      <c r="R68" s="5" t="str">
        <f>IF(ISBLANK('6桁'!R68), "", IF(ISBLANK(S68), $R$66, S68))</f>
        <v>WM02</v>
      </c>
      <c r="S68" s="201"/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 t="str">
        <f>IF(ISBLANK('6桁'!F69), "", IF(ISBLANK(G69), $F$66, G69))</f>
        <v>WM03</v>
      </c>
      <c r="G69" s="62"/>
      <c r="H69" s="5" t="str">
        <f>IF(ISBLANK('6桁'!H69), "", IF(ISBLANK(I69), $H$66, I69))</f>
        <v/>
      </c>
      <c r="I69" s="62"/>
      <c r="J69" s="131"/>
      <c r="K69" s="451"/>
      <c r="L69" s="435" t="s">
        <v>40</v>
      </c>
      <c r="M69" s="436"/>
      <c r="N69" s="435">
        <v>75</v>
      </c>
      <c r="O69" s="436"/>
      <c r="P69" s="5" t="str">
        <f>IF(ISBLANK('6桁'!P69), "", IF(ISBLANK(Q69), $P$66, Q69))</f>
        <v>WM03</v>
      </c>
      <c r="Q69" s="201"/>
      <c r="R69" s="5" t="str">
        <f>IF(ISBLANK('6桁'!R69), "", IF(ISBLANK(S69), $R$66, S69))</f>
        <v/>
      </c>
      <c r="S69" s="201"/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 t="str">
        <f>IF(ISBLANK('6桁'!F70), "", IF(ISBLANK(G70), $F$66, G70))</f>
        <v>WM03</v>
      </c>
      <c r="G70" s="62"/>
      <c r="H70" s="5" t="str">
        <f>IF(ISBLANK('6桁'!H70), "", IF(ISBLANK(I70), $H$66, I70))</f>
        <v/>
      </c>
      <c r="I70" s="62"/>
      <c r="J70" s="131"/>
      <c r="K70" s="451"/>
      <c r="L70" s="435" t="s">
        <v>42</v>
      </c>
      <c r="M70" s="436"/>
      <c r="N70" s="435">
        <v>79</v>
      </c>
      <c r="O70" s="436"/>
      <c r="P70" s="5" t="str">
        <f>IF(ISBLANK('6桁'!P70), "", IF(ISBLANK(Q70), $P$66, Q70))</f>
        <v/>
      </c>
      <c r="Q70" s="201"/>
      <c r="R70" s="5" t="str">
        <f>IF(ISBLANK('6桁'!R70), "", IF(ISBLANK(S70), $R$66, S70))</f>
        <v>WM02</v>
      </c>
      <c r="S70" s="201"/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 t="str">
        <f>IF(ISBLANK('6桁'!F71), "", IF(ISBLANK(G71), $F$66, G71))</f>
        <v>WM03</v>
      </c>
      <c r="G71" s="62"/>
      <c r="H71" s="5" t="str">
        <f>IF(ISBLANK('6桁'!H71), "", IF(ISBLANK(I71), $H$66, I71))</f>
        <v/>
      </c>
      <c r="I71" s="62"/>
      <c r="J71" s="131"/>
      <c r="K71" s="451"/>
      <c r="L71" s="435" t="s">
        <v>44</v>
      </c>
      <c r="M71" s="436"/>
      <c r="N71" s="435">
        <v>82</v>
      </c>
      <c r="O71" s="436"/>
      <c r="P71" s="5" t="str">
        <f>IF(ISBLANK('6桁'!P71), "", IF(ISBLANK(Q71), $P$66, Q71))</f>
        <v/>
      </c>
      <c r="Q71" s="201"/>
      <c r="R71" s="5" t="str">
        <f>IF(ISBLANK('6桁'!R71), "", IF(ISBLANK(S71), $R$66, S71))</f>
        <v>WM02</v>
      </c>
      <c r="S71" s="201"/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 t="str">
        <f>IF(ISBLANK('6桁'!F72), "", IF(ISBLANK(G72), $F$66, G72))</f>
        <v>WM03</v>
      </c>
      <c r="G72" s="62"/>
      <c r="H72" s="5" t="str">
        <f>IF(ISBLANK('6桁'!H72), "", IF(ISBLANK(I72), $H$66, I72))</f>
        <v/>
      </c>
      <c r="I72" s="62"/>
      <c r="J72" s="131"/>
      <c r="K72" s="451"/>
      <c r="L72" s="435" t="s">
        <v>77</v>
      </c>
      <c r="M72" s="436"/>
      <c r="N72" s="435">
        <v>75</v>
      </c>
      <c r="O72" s="436"/>
      <c r="P72" s="5" t="str">
        <f>IF(ISBLANK('6桁'!P72), "", IF(ISBLANK(Q72), $P$66, Q72))</f>
        <v>WM03</v>
      </c>
      <c r="Q72" s="201"/>
      <c r="R72" s="5" t="str">
        <f>IF(ISBLANK('6桁'!R72), "", IF(ISBLANK(S72), $R$66, S72))</f>
        <v>WM02</v>
      </c>
      <c r="S72" s="201"/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 t="str">
        <f>IF(ISBLANK('6桁'!F73), "", IF(ISBLANK(G73), $F$66, G73))</f>
        <v>WM03</v>
      </c>
      <c r="G73" s="62"/>
      <c r="H73" s="5" t="str">
        <f>IF(ISBLANK('6桁'!H73), "", IF(ISBLANK(I73), $H$66, I73))</f>
        <v>WM02</v>
      </c>
      <c r="I73" s="62"/>
      <c r="J73" s="131"/>
      <c r="K73" s="451"/>
      <c r="L73" s="435" t="s">
        <v>7</v>
      </c>
      <c r="M73" s="436"/>
      <c r="N73" s="435">
        <v>79</v>
      </c>
      <c r="O73" s="436"/>
      <c r="P73" s="5" t="str">
        <f>IF(ISBLANK('6桁'!P73), "", IF(ISBLANK(Q73), $P$66, Q73))</f>
        <v>WM03</v>
      </c>
      <c r="Q73" s="201"/>
      <c r="R73" s="5" t="str">
        <f>IF(ISBLANK('6桁'!R73), "", IF(ISBLANK(S73), $R$66, S73))</f>
        <v>WM02</v>
      </c>
      <c r="S73" s="201"/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 t="str">
        <f>IF(ISBLANK('6桁'!F74), "", IF(ISBLANK(G74), $F$66, G74))</f>
        <v>WM03</v>
      </c>
      <c r="G74" s="62"/>
      <c r="H74" s="5" t="str">
        <f>IF(ISBLANK('6桁'!H74), "", IF(ISBLANK(I74), $H$66, I74))</f>
        <v>WM02</v>
      </c>
      <c r="I74" s="62"/>
      <c r="J74" s="131"/>
      <c r="K74" s="451"/>
      <c r="L74" s="435" t="s">
        <v>9</v>
      </c>
      <c r="M74" s="436"/>
      <c r="N74" s="435">
        <v>82</v>
      </c>
      <c r="O74" s="436"/>
      <c r="P74" s="5" t="str">
        <f>IF(ISBLANK('6桁'!P74), "", IF(ISBLANK(Q74), $P$66, Q74))</f>
        <v>WM03</v>
      </c>
      <c r="Q74" s="201"/>
      <c r="R74" s="5" t="str">
        <f>IF(ISBLANK('6桁'!R74), "", IF(ISBLANK(S74), $R$66, S74))</f>
        <v>WM02</v>
      </c>
      <c r="S74" s="201"/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 t="str">
        <f>IF(ISBLANK('6桁'!F75), "", IF(ISBLANK(G75), $F$66, G75))</f>
        <v>WM03</v>
      </c>
      <c r="G75" s="62"/>
      <c r="H75" s="5" t="str">
        <f>IF(ISBLANK('6桁'!H75), "", IF(ISBLANK(I75), $H$66, I75))</f>
        <v/>
      </c>
      <c r="I75" s="62"/>
      <c r="J75" s="131"/>
      <c r="K75" s="451"/>
      <c r="L75" s="435" t="s">
        <v>11</v>
      </c>
      <c r="M75" s="436"/>
      <c r="N75" s="435">
        <v>86</v>
      </c>
      <c r="O75" s="436"/>
      <c r="P75" s="5" t="str">
        <f>IF(ISBLANK('6桁'!P75), "", IF(ISBLANK(Q75), $P$66, Q75))</f>
        <v>WM03</v>
      </c>
      <c r="Q75" s="201"/>
      <c r="R75" s="5" t="str">
        <f>IF(ISBLANK('6桁'!R75), "", IF(ISBLANK(S75), $R$66, S75))</f>
        <v>WM02</v>
      </c>
      <c r="S75" s="201"/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IF(ISBLANK('6桁'!F76), "", IF(ISBLANK(G76), $F$66, G76))</f>
        <v/>
      </c>
      <c r="G76" s="62"/>
      <c r="H76" s="5" t="str">
        <f>IF(ISBLANK('6桁'!H76), "", IF(ISBLANK(I76), $H$66, I76))</f>
        <v>WM02</v>
      </c>
      <c r="I76" s="62"/>
      <c r="J76" s="131"/>
      <c r="K76" s="451"/>
      <c r="L76" s="435" t="s">
        <v>13</v>
      </c>
      <c r="M76" s="436"/>
      <c r="N76" s="435">
        <v>89</v>
      </c>
      <c r="O76" s="436"/>
      <c r="P76" s="5" t="str">
        <f>IF(ISBLANK('6桁'!P76), "", IF(ISBLANK(Q76), $P$66, Q76))</f>
        <v/>
      </c>
      <c r="Q76" s="201"/>
      <c r="R76" s="5" t="str">
        <f>IF(ISBLANK('6桁'!R76), "", IF(ISBLANK(S76), $R$66, S76))</f>
        <v>WM02</v>
      </c>
      <c r="S76" s="201"/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 t="str">
        <f>IF(ISBLANK('6桁'!F77), "", IF(ISBLANK(G77), $F$66, G77))</f>
        <v>WM03</v>
      </c>
      <c r="G77" s="62"/>
      <c r="H77" s="5" t="str">
        <f>IF(ISBLANK('6桁'!H77), "", IF(ISBLANK(I77), $H$66, I77))</f>
        <v>WM02</v>
      </c>
      <c r="I77" s="62"/>
      <c r="J77" s="131"/>
      <c r="K77" s="451"/>
      <c r="L77" s="435" t="s">
        <v>36</v>
      </c>
      <c r="M77" s="436"/>
      <c r="N77" s="435">
        <v>81</v>
      </c>
      <c r="O77" s="436"/>
      <c r="P77" s="5" t="str">
        <f>IF(ISBLANK('6桁'!P77), "", IF(ISBLANK(Q77), $P$66, Q77))</f>
        <v>WM03</v>
      </c>
      <c r="Q77" s="201"/>
      <c r="R77" s="5" t="str">
        <f>IF(ISBLANK('6桁'!R77), "", IF(ISBLANK(S77), $R$66, S77))</f>
        <v>WM02</v>
      </c>
      <c r="S77" s="201"/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 t="str">
        <f>IF(ISBLANK('6桁'!F78), "", IF(ISBLANK(G78), $F$66, G78))</f>
        <v>WM03</v>
      </c>
      <c r="G78" s="62"/>
      <c r="H78" s="5" t="str">
        <f>IF(ISBLANK('6桁'!H78), "", IF(ISBLANK(I78), $H$66, I78))</f>
        <v/>
      </c>
      <c r="I78" s="62"/>
      <c r="J78" s="131"/>
      <c r="K78" s="451"/>
      <c r="L78" s="435" t="s">
        <v>37</v>
      </c>
      <c r="M78" s="436"/>
      <c r="N78" s="435">
        <v>84</v>
      </c>
      <c r="O78" s="436"/>
      <c r="P78" s="5" t="str">
        <f>IF(ISBLANK('6桁'!P78), "", IF(ISBLANK(Q78), $P$66, Q78))</f>
        <v>WM03</v>
      </c>
      <c r="Q78" s="201"/>
      <c r="R78" s="5" t="str">
        <f>IF(ISBLANK('6桁'!R78), "", IF(ISBLANK(S78), $R$66, S78))</f>
        <v>WM02</v>
      </c>
      <c r="S78" s="201"/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 t="str">
        <f>IF(ISBLANK('6桁'!F79), "", IF(ISBLANK(G79), $F$66, G79))</f>
        <v>WM03</v>
      </c>
      <c r="G79" s="62"/>
      <c r="H79" s="5" t="str">
        <f>IF(ISBLANK('6桁'!H79), "", IF(ISBLANK(I79), $H$66, I79))</f>
        <v>WM02</v>
      </c>
      <c r="I79" s="62"/>
      <c r="J79" s="131"/>
      <c r="K79" s="451"/>
      <c r="L79" s="435" t="s">
        <v>38</v>
      </c>
      <c r="M79" s="436"/>
      <c r="N79" s="435">
        <v>88</v>
      </c>
      <c r="O79" s="436"/>
      <c r="P79" s="5" t="str">
        <f>IF(ISBLANK('6桁'!P79), "", IF(ISBLANK(Q79), $P$66, Q79))</f>
        <v>WM03</v>
      </c>
      <c r="Q79" s="201"/>
      <c r="R79" s="5" t="str">
        <f>IF(ISBLANK('6桁'!R79), "", IF(ISBLANK(S79), $R$66, S79))</f>
        <v>WM02</v>
      </c>
      <c r="S79" s="201"/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IF(ISBLANK('6桁'!F80), "", IF(ISBLANK(G80), $F$66, G80))</f>
        <v/>
      </c>
      <c r="G80" s="62"/>
      <c r="H80" s="5" t="str">
        <f>IF(ISBLANK('6桁'!H80), "", IF(ISBLANK(I80), $H$66, I80))</f>
        <v>WM02</v>
      </c>
      <c r="I80" s="62"/>
      <c r="J80" s="131"/>
      <c r="K80" s="451"/>
      <c r="L80" s="435" t="s">
        <v>39</v>
      </c>
      <c r="M80" s="436"/>
      <c r="N80" s="435">
        <v>91</v>
      </c>
      <c r="O80" s="436"/>
      <c r="P80" s="5" t="str">
        <f>IF(ISBLANK('6桁'!P80), "", IF(ISBLANK(Q80), $P$66, Q80))</f>
        <v/>
      </c>
      <c r="Q80" s="201"/>
      <c r="R80" s="5" t="str">
        <f>IF(ISBLANK('6桁'!R80), "", IF(ISBLANK(S80), $R$66, S80))</f>
        <v>WM02</v>
      </c>
      <c r="S80" s="201"/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 t="str">
        <f>IF(ISBLANK('6桁'!F81), "", IF(ISBLANK(G81), $F$66, G81))</f>
        <v>WM03</v>
      </c>
      <c r="G81" s="62"/>
      <c r="H81" s="5" t="str">
        <f>IF(ISBLANK('6桁'!H81), "", IF(ISBLANK(I81), $H$66, I81))</f>
        <v/>
      </c>
      <c r="I81" s="62"/>
      <c r="J81" s="131"/>
      <c r="K81" s="451"/>
      <c r="L81" s="435" t="s">
        <v>41</v>
      </c>
      <c r="M81" s="436"/>
      <c r="N81" s="435">
        <v>94</v>
      </c>
      <c r="O81" s="436"/>
      <c r="P81" s="5" t="str">
        <f>IF(ISBLANK('6桁'!P81), "", IF(ISBLANK(Q81), $P$66, Q81))</f>
        <v/>
      </c>
      <c r="Q81" s="201"/>
      <c r="R81" s="5" t="str">
        <f>IF(ISBLANK('6桁'!R81), "", IF(ISBLANK(S81), $R$66, S81))</f>
        <v>WM02</v>
      </c>
      <c r="S81" s="201"/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 t="str">
        <f>IF(ISBLANK('6桁'!F82), "", IF(ISBLANK(G82), $F$66, G82))</f>
        <v>WM03</v>
      </c>
      <c r="G82" s="62"/>
      <c r="H82" s="5" t="str">
        <f>IF(ISBLANK('6桁'!H82), "", IF(ISBLANK(I82), $H$66, I82))</f>
        <v>WM02</v>
      </c>
      <c r="I82" s="62"/>
      <c r="J82" s="131"/>
      <c r="K82" s="452"/>
      <c r="L82" s="437" t="s">
        <v>227</v>
      </c>
      <c r="M82" s="438"/>
      <c r="N82" s="437">
        <v>88</v>
      </c>
      <c r="O82" s="438"/>
      <c r="P82" s="33" t="str">
        <f>IF(ISBLANK('6桁'!P82), "", IF(ISBLANK(Q82), $P$66, Q82))</f>
        <v>WM03</v>
      </c>
      <c r="Q82" s="202"/>
      <c r="R82" s="33" t="str">
        <f>IF(ISBLANK('6桁'!R82), "", IF(ISBLANK(S82), $R$66, S82))</f>
        <v>WM02</v>
      </c>
      <c r="S82" s="202"/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 t="str">
        <f>IF(ISBLANK('6桁'!F83), "", IF(ISBLANK(G83), $F$66, G83))</f>
        <v>WM03</v>
      </c>
      <c r="G83" s="62"/>
      <c r="H83" s="5" t="str">
        <f>IF(ISBLANK('6桁'!H83), "", IF(ISBLANK(I83), $H$66, I83))</f>
        <v/>
      </c>
      <c r="I83" s="62"/>
      <c r="J83" s="131"/>
      <c r="K83" s="450">
        <v>13</v>
      </c>
      <c r="L83" s="567" t="s">
        <v>1</v>
      </c>
      <c r="M83" s="568"/>
      <c r="N83" s="439">
        <v>73</v>
      </c>
      <c r="O83" s="440"/>
      <c r="P83" s="32" t="str">
        <f>IF(ISBLANK('6桁'!P83), "", IF(ISBLANK(Q83), $P$66, Q83))</f>
        <v>WM03</v>
      </c>
      <c r="Q83" s="211"/>
      <c r="R83" s="32" t="str">
        <f>IF(ISBLANK('6桁'!R83), "", IF(ISBLANK(S83), $R$66, S83))</f>
        <v>WM02</v>
      </c>
      <c r="S83" s="211"/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 t="str">
        <f>IF(ISBLANK('6桁'!F84), "", IF(ISBLANK(G84), $F$66, G84))</f>
        <v>WM03</v>
      </c>
      <c r="G84" s="62"/>
      <c r="H84" s="5" t="str">
        <f>IF(ISBLANK('6桁'!H84), "", IF(ISBLANK(I84), $H$66, I84))</f>
        <v>WM02</v>
      </c>
      <c r="I84" s="62"/>
      <c r="J84" s="131"/>
      <c r="K84" s="451"/>
      <c r="L84" s="435" t="s">
        <v>4</v>
      </c>
      <c r="M84" s="436"/>
      <c r="N84" s="435">
        <v>77</v>
      </c>
      <c r="O84" s="436"/>
      <c r="P84" s="5" t="str">
        <f>IF(ISBLANK('6桁'!P84), "", IF(ISBLANK(Q84), $P$66, Q84))</f>
        <v>WM03</v>
      </c>
      <c r="Q84" s="201"/>
      <c r="R84" s="5" t="str">
        <f>IF(ISBLANK('6桁'!R84), "", IF(ISBLANK(S84), $R$66, S84))</f>
        <v>WM02</v>
      </c>
      <c r="S84" s="201"/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 t="str">
        <f>IF(ISBLANK('6桁'!F85), "", IF(ISBLANK(G85), $F$66, G85))</f>
        <v>WM03</v>
      </c>
      <c r="G85" s="62"/>
      <c r="H85" s="5" t="str">
        <f>IF(ISBLANK('6桁'!H85), "", IF(ISBLANK(I85), $H$66, I85))</f>
        <v>WM02</v>
      </c>
      <c r="I85" s="62"/>
      <c r="J85" s="131"/>
      <c r="K85" s="451"/>
      <c r="L85" s="435" t="s">
        <v>33</v>
      </c>
      <c r="M85" s="436"/>
      <c r="N85" s="435">
        <v>75</v>
      </c>
      <c r="O85" s="436"/>
      <c r="P85" s="5" t="str">
        <f>IF(ISBLANK('6桁'!P85), "", IF(ISBLANK(Q85), $P$66, Q85))</f>
        <v>WM03</v>
      </c>
      <c r="Q85" s="201"/>
      <c r="R85" s="5" t="str">
        <f>IF(ISBLANK('6桁'!R85), "", IF(ISBLANK(S85), $R$66, S85))</f>
        <v>WM02</v>
      </c>
      <c r="S85" s="201"/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 t="str">
        <f>IF(ISBLANK('6桁'!F86), "", IF(ISBLANK(G86), $F$66, G86))</f>
        <v>WM03</v>
      </c>
      <c r="G86" s="162"/>
      <c r="H86" s="161" t="str">
        <f>IF(ISBLANK('6桁'!H86), "", IF(ISBLANK(I86), $H$66, I86))</f>
        <v>WM02</v>
      </c>
      <c r="I86" s="162"/>
      <c r="J86" s="131"/>
      <c r="K86" s="451"/>
      <c r="L86" s="435" t="s">
        <v>34</v>
      </c>
      <c r="M86" s="436"/>
      <c r="N86" s="435">
        <v>79</v>
      </c>
      <c r="O86" s="436"/>
      <c r="P86" s="5" t="str">
        <f>IF(ISBLANK('6桁'!P86), "", IF(ISBLANK(Q86), $P$66, Q86))</f>
        <v>WM03</v>
      </c>
      <c r="Q86" s="201"/>
      <c r="R86" s="5" t="str">
        <f>IF(ISBLANK('6桁'!R86), "", IF(ISBLANK(S86), $R$66, S86))</f>
        <v/>
      </c>
      <c r="S86" s="201"/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 t="str">
        <f>IF(ISBLANK('6桁'!F87), "", IF(ISBLANK(G87), $F$66, G87))</f>
        <v>WM03</v>
      </c>
      <c r="G87" s="58"/>
      <c r="H87" s="33" t="str">
        <f>IF(ISBLANK('6桁'!H87), "", IF(ISBLANK(I87), $H$66, I87))</f>
        <v/>
      </c>
      <c r="I87" s="58"/>
      <c r="J87" s="131"/>
      <c r="K87" s="451"/>
      <c r="L87" s="435" t="s">
        <v>35</v>
      </c>
      <c r="M87" s="436"/>
      <c r="N87" s="435">
        <v>82</v>
      </c>
      <c r="O87" s="436"/>
      <c r="P87" s="5" t="str">
        <f>IF(ISBLANK('6桁'!P87), "", IF(ISBLANK(Q87), $P$66, Q87))</f>
        <v>WM03</v>
      </c>
      <c r="Q87" s="201"/>
      <c r="R87" s="5" t="str">
        <f>IF(ISBLANK('6桁'!R87), "", IF(ISBLANK(S87), $R$66, S87))</f>
        <v/>
      </c>
      <c r="S87" s="201"/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 t="str">
        <f>IF(ISBLANK('6桁'!F88), "", IF(ISBLANK(G88), $F$66, G88))</f>
        <v>WM03</v>
      </c>
      <c r="G88" s="70"/>
      <c r="H88" s="6" t="str">
        <f>IF(ISBLANK('6桁'!H88), "", IF(ISBLANK(I88), $H$66, I88))</f>
        <v/>
      </c>
      <c r="I88" s="70"/>
      <c r="J88" s="131"/>
      <c r="K88" s="451"/>
      <c r="L88" s="435" t="s">
        <v>10</v>
      </c>
      <c r="M88" s="436"/>
      <c r="N88" s="435">
        <v>70</v>
      </c>
      <c r="O88" s="436"/>
      <c r="P88" s="5" t="str">
        <f>IF(ISBLANK('6桁'!P88), "", IF(ISBLANK(Q88), $P$66, Q88))</f>
        <v/>
      </c>
      <c r="Q88" s="201"/>
      <c r="R88" s="5" t="str">
        <f>IF(ISBLANK('6桁'!R88), "", IF(ISBLANK(S88), $R$66, S88))</f>
        <v>WM02</v>
      </c>
      <c r="S88" s="201"/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 t="str">
        <f>IF(ISBLANK('6桁'!F89), "", IF(ISBLANK(G89), $F$66, G89))</f>
        <v>WM03</v>
      </c>
      <c r="G89" s="62"/>
      <c r="H89" s="5" t="str">
        <f>IF(ISBLANK('6桁'!H89), "", IF(ISBLANK(I89), $H$66, I89))</f>
        <v>WM02</v>
      </c>
      <c r="I89" s="62"/>
      <c r="J89" s="131"/>
      <c r="K89" s="451"/>
      <c r="L89" s="435" t="s">
        <v>12</v>
      </c>
      <c r="M89" s="436"/>
      <c r="N89" s="435">
        <v>75</v>
      </c>
      <c r="O89" s="436"/>
      <c r="P89" s="5" t="str">
        <f>IF(ISBLANK('6桁'!P89), "", IF(ISBLANK(Q89), $P$66, Q89))</f>
        <v>WM03</v>
      </c>
      <c r="Q89" s="201"/>
      <c r="R89" s="5" t="str">
        <f>IF(ISBLANK('6桁'!R89), "", IF(ISBLANK(S89), $R$66, S89))</f>
        <v>WM02</v>
      </c>
      <c r="S89" s="201"/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 t="str">
        <f>IF(ISBLANK('6桁'!F90), "", IF(ISBLANK(G90), $F$66, G90))</f>
        <v>WM03</v>
      </c>
      <c r="G90" s="62"/>
      <c r="H90" s="5" t="str">
        <f>IF(ISBLANK('6桁'!H90), "", IF(ISBLANK(I90), $H$66, I90))</f>
        <v/>
      </c>
      <c r="I90" s="62"/>
      <c r="J90" s="131"/>
      <c r="K90" s="451"/>
      <c r="L90" s="435" t="s">
        <v>14</v>
      </c>
      <c r="M90" s="436"/>
      <c r="N90" s="435">
        <v>79</v>
      </c>
      <c r="O90" s="436"/>
      <c r="P90" s="5" t="str">
        <f>IF(ISBLANK('6桁'!P90), "", IF(ISBLANK(Q90), $P$66, Q90))</f>
        <v>WM03</v>
      </c>
      <c r="Q90" s="201"/>
      <c r="R90" s="5" t="str">
        <f>IF(ISBLANK('6桁'!R90), "", IF(ISBLANK(S90), $R$66, S90))</f>
        <v>WM02</v>
      </c>
      <c r="S90" s="201"/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 t="str">
        <f>IF(ISBLANK('6桁'!F91), "", IF(ISBLANK(G91), $F$66, G91))</f>
        <v>WM03</v>
      </c>
      <c r="G91" s="62"/>
      <c r="H91" s="5" t="str">
        <f>IF(ISBLANK('6桁'!H91), "", IF(ISBLANK(I91), $H$66, I91))</f>
        <v>WM02</v>
      </c>
      <c r="I91" s="62"/>
      <c r="J91" s="131"/>
      <c r="K91" s="452"/>
      <c r="L91" s="437" t="s">
        <v>15</v>
      </c>
      <c r="M91" s="438"/>
      <c r="N91" s="437">
        <v>83</v>
      </c>
      <c r="O91" s="438"/>
      <c r="P91" s="33" t="str">
        <f>IF(ISBLANK('6桁'!P91), "", IF(ISBLANK(Q91), $P$66, Q91))</f>
        <v>WM03</v>
      </c>
      <c r="Q91" s="202"/>
      <c r="R91" s="33" t="str">
        <f>IF(ISBLANK('6桁'!R91), "", IF(ISBLANK(S91), $R$66, S91))</f>
        <v>WM02</v>
      </c>
      <c r="S91" s="202"/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 t="str">
        <f>IF(ISBLANK('6桁'!F92), "", IF(ISBLANK(G92), $F$66, G92))</f>
        <v>WM03</v>
      </c>
      <c r="G92" s="62"/>
      <c r="H92" s="5" t="str">
        <f>IF(ISBLANK('6桁'!H92), "", IF(ISBLANK(I92), $H$66, I92))</f>
        <v/>
      </c>
      <c r="I92" s="62"/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IF(ISBLANK('6桁'!P92), "", IF(ISBLANK(Q92), $P$66, Q92))</f>
        <v/>
      </c>
      <c r="Q92" s="212"/>
      <c r="R92" s="6" t="str">
        <f>IF(ISBLANK('6桁'!R92), "", IF(ISBLANK(S92), $R$66, S92))</f>
        <v>WM02</v>
      </c>
      <c r="S92" s="212"/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 t="str">
        <f>IF(ISBLANK('6桁'!F93), "", IF(ISBLANK(G93), $F$66, G93))</f>
        <v>WM03</v>
      </c>
      <c r="G93" s="62"/>
      <c r="H93" s="5" t="str">
        <f>IF(ISBLANK('6桁'!H93), "", IF(ISBLANK(I93), $H$66, I93))</f>
        <v>WM02</v>
      </c>
      <c r="I93" s="62"/>
      <c r="J93" s="131"/>
      <c r="K93" s="451"/>
      <c r="L93" s="435" t="s">
        <v>30</v>
      </c>
      <c r="M93" s="436"/>
      <c r="N93" s="435">
        <v>73</v>
      </c>
      <c r="O93" s="436"/>
      <c r="P93" s="5" t="str">
        <f>IF(ISBLANK('6桁'!P93), "", IF(ISBLANK(Q93), $P$66, Q93))</f>
        <v/>
      </c>
      <c r="Q93" s="201"/>
      <c r="R93" s="5" t="str">
        <f>IF(ISBLANK('6桁'!R93), "", IF(ISBLANK(S93), $R$66, S93))</f>
        <v>WM02</v>
      </c>
      <c r="S93" s="201"/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IF(ISBLANK('6桁'!F94), "", IF(ISBLANK(G94), $F$66, G94))</f>
        <v/>
      </c>
      <c r="G94" s="62"/>
      <c r="H94" s="5" t="str">
        <f>IF(ISBLANK('6桁'!H94), "", IF(ISBLANK(I94), $H$66, I94))</f>
        <v>WM02</v>
      </c>
      <c r="I94" s="62"/>
      <c r="J94" s="131"/>
      <c r="K94" s="451"/>
      <c r="L94" s="435" t="s">
        <v>2</v>
      </c>
      <c r="M94" s="436"/>
      <c r="N94" s="435">
        <v>68</v>
      </c>
      <c r="O94" s="436"/>
      <c r="P94" s="5" t="str">
        <f>IF(ISBLANK('6桁'!P94), "", IF(ISBLANK(Q94), $P$66, Q94))</f>
        <v/>
      </c>
      <c r="Q94" s="201"/>
      <c r="R94" s="5" t="str">
        <f>IF(ISBLANK('6桁'!R94), "", IF(ISBLANK(S94), $R$66, S94))</f>
        <v>WM02</v>
      </c>
      <c r="S94" s="201"/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 t="str">
        <f>IF(ISBLANK('6桁'!F95), "", IF(ISBLANK(G95), $F$66, G95))</f>
        <v>WM03</v>
      </c>
      <c r="G95" s="62"/>
      <c r="H95" s="5" t="str">
        <f>IF(ISBLANK('6桁'!H95), "", IF(ISBLANK(I95), $H$66, I95))</f>
        <v>WM02</v>
      </c>
      <c r="I95" s="62"/>
      <c r="J95" s="131"/>
      <c r="K95" s="453"/>
      <c r="L95" s="456" t="s">
        <v>5</v>
      </c>
      <c r="M95" s="457"/>
      <c r="N95" s="456">
        <v>74</v>
      </c>
      <c r="O95" s="457"/>
      <c r="P95" s="16" t="str">
        <f>IF(ISBLANK('6桁'!P95), "", IF(ISBLANK(Q95), $P$66, Q95))</f>
        <v/>
      </c>
      <c r="Q95" s="207"/>
      <c r="R95" s="16" t="str">
        <f>IF(ISBLANK('6桁'!R95), "", IF(ISBLANK(S95), $R$66, S95))</f>
        <v>WM02</v>
      </c>
      <c r="S95" s="207"/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 t="str">
        <f>IF(ISBLANK('6桁'!F96), "", IF(ISBLANK(G96), $F$66, G96))</f>
        <v>WM03</v>
      </c>
      <c r="G96" s="62"/>
      <c r="H96" s="5" t="str">
        <f>IF(ISBLANK('6桁'!H96), "", IF(ISBLANK(I96), $H$66, I96))</f>
        <v/>
      </c>
      <c r="I96" s="62"/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IF(ISBLANK('6桁'!F97), "", IF(ISBLANK(G97), $F$66, G97))</f>
        <v/>
      </c>
      <c r="G97" s="62"/>
      <c r="H97" s="5" t="str">
        <f>IF(ISBLANK('6桁'!H97), "", IF(ISBLANK(I97), $H$66, I97))</f>
        <v>WM02</v>
      </c>
      <c r="I97" s="62"/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 t="str">
        <f>IF(ISBLANK('6桁'!F98), "", IF(ISBLANK(G98), $F$66, G98))</f>
        <v>WM03</v>
      </c>
      <c r="G98" s="62"/>
      <c r="H98" s="5" t="str">
        <f>IF(ISBLANK('6桁'!H98), "", IF(ISBLANK(I98), $H$66, I98))</f>
        <v/>
      </c>
      <c r="I98" s="62"/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 t="str">
        <f>IF(ISBLANK('6桁'!F99), "", IF(ISBLANK(G99), $F$66, G99))</f>
        <v>WM03</v>
      </c>
      <c r="G99" s="62"/>
      <c r="H99" s="5" t="str">
        <f>IF(ISBLANK('6桁'!H99), "", IF(ISBLANK(I99), $H$66, I99))</f>
        <v>WM02</v>
      </c>
      <c r="I99" s="62"/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 t="str">
        <f>IF(ISBLANK('6桁'!F100), "", IF(ISBLANK(G100), $F$66, G100))</f>
        <v>WM03</v>
      </c>
      <c r="G100" s="62"/>
      <c r="H100" s="5" t="str">
        <f>IF(ISBLANK('6桁'!H100), "", IF(ISBLANK(I100), $H$66, I100))</f>
        <v/>
      </c>
      <c r="I100" s="62"/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 t="str">
        <f>IF(ISBLANK('6桁'!F101), "", IF(ISBLANK(G101), $F$66, G101))</f>
        <v>WM03</v>
      </c>
      <c r="G101" s="62"/>
      <c r="H101" s="5" t="str">
        <f>IF(ISBLANK('6桁'!H101), "", IF(ISBLANK(I101), $H$66, I101))</f>
        <v>WM02</v>
      </c>
      <c r="I101" s="62"/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 t="str">
        <f>IF(ISBLANK('6桁'!F102), "", IF(ISBLANK(G102), $F$66, G102))</f>
        <v>WM03</v>
      </c>
      <c r="G102" s="62"/>
      <c r="H102" s="5" t="str">
        <f>IF(ISBLANK('6桁'!H102), "", IF(ISBLANK(I102), $H$66, I102))</f>
        <v>WM02</v>
      </c>
      <c r="I102" s="62"/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IF(ISBLANK('6桁'!F103), "", IF(ISBLANK(G103), $F$66, G103))</f>
        <v/>
      </c>
      <c r="G103" s="62"/>
      <c r="H103" s="5" t="str">
        <f>IF(ISBLANK('6桁'!H103), "", IF(ISBLANK(I103), $H$66, I103))</f>
        <v>WM02</v>
      </c>
      <c r="I103" s="62"/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 t="str">
        <f>IF(ISBLANK('6桁'!F104), "", IF(ISBLANK(G104), $F$66, G104))</f>
        <v>WM03</v>
      </c>
      <c r="G104" s="62"/>
      <c r="H104" s="5" t="str">
        <f>IF(ISBLANK('6桁'!H104), "", IF(ISBLANK(I104), $H$66, I104))</f>
        <v>WM02</v>
      </c>
      <c r="I104" s="62"/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 t="str">
        <f>IF(ISBLANK('6桁'!F105), "", IF(ISBLANK(G105), $F$66, G105))</f>
        <v>WM03</v>
      </c>
      <c r="G105" s="62"/>
      <c r="H105" s="5" t="str">
        <f>IF(ISBLANK('6桁'!H105), "", IF(ISBLANK(I105), $H$66, I105))</f>
        <v>WM02</v>
      </c>
      <c r="I105" s="62"/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 t="str">
        <f>IF(ISBLANK('6桁'!F106), "", IF(ISBLANK(G106), $F$66, G106))</f>
        <v>WM03</v>
      </c>
      <c r="G106" s="62"/>
      <c r="H106" s="5" t="str">
        <f>IF(ISBLANK('6桁'!H106), "", IF(ISBLANK(I106), $H$66, I106))</f>
        <v/>
      </c>
      <c r="I106" s="62"/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IF(ISBLANK('6桁'!F107), "", IF(ISBLANK(G107), $F$66, G107))</f>
        <v/>
      </c>
      <c r="G107" s="62"/>
      <c r="H107" s="5" t="str">
        <f>IF(ISBLANK('6桁'!H107), "", IF(ISBLANK(I107), $H$66, I107))</f>
        <v>WM02</v>
      </c>
      <c r="I107" s="62"/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 t="str">
        <f>IF(ISBLANK('6桁'!F108), "", IF(ISBLANK(G108), $F$66, G108))</f>
        <v>WM03</v>
      </c>
      <c r="G108" s="68"/>
      <c r="H108" s="16" t="str">
        <f>IF(ISBLANK('6桁'!H108), "", IF(ISBLANK(I108), $H$66, I108))</f>
        <v/>
      </c>
      <c r="I108" s="68"/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668" t="s">
        <v>147</v>
      </c>
      <c r="G117" s="669"/>
      <c r="H117" s="668" t="s">
        <v>130</v>
      </c>
      <c r="I117" s="669"/>
      <c r="J117" s="668" t="s">
        <v>148</v>
      </c>
      <c r="K117" s="669"/>
      <c r="L117" s="668" t="s">
        <v>129</v>
      </c>
      <c r="M117" s="669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IF(ISBLANK('6桁'!F118), "", IF(ISBLANK(G118), $F$117, G118))</f>
        <v/>
      </c>
      <c r="G118" s="61"/>
      <c r="H118" s="4" t="str">
        <f>IF(ISBLANK('6桁'!H118), "", IF(ISBLANK(I118), $H$117, I118))</f>
        <v>WM01</v>
      </c>
      <c r="I118" s="61"/>
      <c r="J118" s="4" t="str">
        <f>IF(ISBLANK('6桁'!J118), "", IF(ISBLANK(K118), $J$117, K118))</f>
        <v/>
      </c>
      <c r="K118" s="61"/>
      <c r="L118" s="4" t="str">
        <f>IF(ISBLANK('6桁'!L118), "", IF(ISBLANK(M118), $L$117, M118))</f>
        <v/>
      </c>
      <c r="M118" s="61"/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IF(ISBLANK('6桁'!F119), "", IF(ISBLANK(G119), $F$117, G119))</f>
        <v/>
      </c>
      <c r="G119" s="58"/>
      <c r="H119" s="33" t="str">
        <f>IF(ISBLANK('6桁'!H119), "", IF(ISBLANK(I119), $H$117, I119))</f>
        <v>WM01</v>
      </c>
      <c r="I119" s="58"/>
      <c r="J119" s="33" t="str">
        <f>IF(ISBLANK('6桁'!J119), "", IF(ISBLANK(K119), $J$117, K119))</f>
        <v/>
      </c>
      <c r="K119" s="58"/>
      <c r="L119" s="33" t="str">
        <f>IF(ISBLANK('6桁'!L119), "", IF(ISBLANK(M119), $L$117, M119))</f>
        <v/>
      </c>
      <c r="M119" s="58"/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IF(ISBLANK('6桁'!F120), "", IF(ISBLANK(G120), $F$117, G120))</f>
        <v/>
      </c>
      <c r="G120" s="67"/>
      <c r="H120" s="32" t="str">
        <f>IF(ISBLANK('6桁'!H120), "", IF(ISBLANK(I120), $H$117, I120))</f>
        <v/>
      </c>
      <c r="I120" s="67"/>
      <c r="J120" s="32" t="str">
        <f>IF(ISBLANK('6桁'!J120), "", IF(ISBLANK(K120), $J$117, K120))</f>
        <v/>
      </c>
      <c r="K120" s="67"/>
      <c r="L120" s="32" t="str">
        <f>IF(ISBLANK('6桁'!L120), "", IF(ISBLANK(M120), $L$117, M120))</f>
        <v>DSX</v>
      </c>
      <c r="M120" s="67"/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IF(ISBLANK('6桁'!F121), "", IF(ISBLANK(G121), $F$117, G121))</f>
        <v/>
      </c>
      <c r="G121" s="62"/>
      <c r="H121" s="5" t="str">
        <f>IF(ISBLANK('6桁'!H121), "", IF(ISBLANK(I121), $H$117, I121))</f>
        <v/>
      </c>
      <c r="I121" s="62"/>
      <c r="J121" s="5" t="str">
        <f>IF(ISBLANK('6桁'!J121), "", IF(ISBLANK(K121), $J$117, K121))</f>
        <v/>
      </c>
      <c r="K121" s="62"/>
      <c r="L121" s="5" t="str">
        <f>IF(ISBLANK('6桁'!L121), "", IF(ISBLANK(M121), $L$117, M121))</f>
        <v>DSX</v>
      </c>
      <c r="M121" s="62"/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IF(ISBLANK('6桁'!F122), "", IF(ISBLANK(G122), $F$117, G122))</f>
        <v/>
      </c>
      <c r="G122" s="62"/>
      <c r="H122" s="5" t="str">
        <f>IF(ISBLANK('6桁'!H122), "", IF(ISBLANK(I122), $H$117, I122))</f>
        <v>WM01</v>
      </c>
      <c r="I122" s="62"/>
      <c r="J122" s="5" t="str">
        <f>IF(ISBLANK('6桁'!J122), "", IF(ISBLANK(K122), $J$117, K122))</f>
        <v/>
      </c>
      <c r="K122" s="62"/>
      <c r="L122" s="5" t="str">
        <f>IF(ISBLANK('6桁'!L122), "", IF(ISBLANK(M122), $L$117, M122))</f>
        <v/>
      </c>
      <c r="M122" s="62"/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IF(ISBLANK('6桁'!F123), "", IF(ISBLANK(G123), $F$117, G123))</f>
        <v/>
      </c>
      <c r="G123" s="58"/>
      <c r="H123" s="33" t="str">
        <f>IF(ISBLANK('6桁'!H123), "", IF(ISBLANK(I123), $H$117, I123))</f>
        <v>WM01</v>
      </c>
      <c r="I123" s="58"/>
      <c r="J123" s="33" t="str">
        <f>IF(ISBLANK('6桁'!J123), "", IF(ISBLANK(K123), $J$117, K123))</f>
        <v/>
      </c>
      <c r="K123" s="58"/>
      <c r="L123" s="33" t="str">
        <f>IF(ISBLANK('6桁'!L123), "", IF(ISBLANK(M123), $L$117, M123))</f>
        <v/>
      </c>
      <c r="M123" s="58"/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IF(ISBLANK('6桁'!F124), "", IF(ISBLANK(G124), $F$117, G124))</f>
        <v/>
      </c>
      <c r="G124" s="67"/>
      <c r="H124" s="32" t="str">
        <f>IF(ISBLANK('6桁'!H124), "", IF(ISBLANK(I124), $H$117, I124))</f>
        <v>WM01</v>
      </c>
      <c r="I124" s="67"/>
      <c r="J124" s="32" t="str">
        <f>IF(ISBLANK('6桁'!J124), "", IF(ISBLANK(K124), $J$117, K124))</f>
        <v/>
      </c>
      <c r="K124" s="67"/>
      <c r="L124" s="32" t="str">
        <f>IF(ISBLANK('6桁'!L124), "", IF(ISBLANK(M124), $L$117, M124))</f>
        <v/>
      </c>
      <c r="M124" s="67"/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IF(ISBLANK('6桁'!F125), "", IF(ISBLANK(G125), $F$117, G125))</f>
        <v/>
      </c>
      <c r="G125" s="62"/>
      <c r="H125" s="5" t="str">
        <f>IF(ISBLANK('6桁'!H125), "", IF(ISBLANK(I125), $H$117, I125))</f>
        <v>WM01</v>
      </c>
      <c r="I125" s="62"/>
      <c r="J125" s="5" t="str">
        <f>IF(ISBLANK('6桁'!J125), "", IF(ISBLANK(K125), $J$117, K125))</f>
        <v/>
      </c>
      <c r="K125" s="62"/>
      <c r="L125" s="5" t="str">
        <f>IF(ISBLANK('6桁'!L125), "", IF(ISBLANK(M125), $L$117, M125))</f>
        <v/>
      </c>
      <c r="M125" s="62"/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 t="str">
        <f>IF(ISBLANK('6桁'!F126), "", IF(ISBLANK(G126), $F$117, G126))</f>
        <v>WM02</v>
      </c>
      <c r="G126" s="58"/>
      <c r="H126" s="33" t="str">
        <f>IF(ISBLANK('6桁'!H126), "", IF(ISBLANK(I126), $H$117, I126))</f>
        <v/>
      </c>
      <c r="I126" s="58"/>
      <c r="J126" s="33" t="str">
        <f>IF(ISBLANK('6桁'!J126), "", IF(ISBLANK(K126), $J$117, K126))</f>
        <v/>
      </c>
      <c r="K126" s="58"/>
      <c r="L126" s="33" t="str">
        <f>IF(ISBLANK('6桁'!L126), "", IF(ISBLANK(M126), $L$117, M126))</f>
        <v/>
      </c>
      <c r="M126" s="58"/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IF(ISBLANK('6桁'!F127), "", IF(ISBLANK(G127), $F$117, G127))</f>
        <v/>
      </c>
      <c r="G127" s="67"/>
      <c r="H127" s="32" t="str">
        <f>IF(ISBLANK('6桁'!H127), "", IF(ISBLANK(I127), $H$117, I127))</f>
        <v/>
      </c>
      <c r="I127" s="67"/>
      <c r="J127" s="32" t="str">
        <f>IF(ISBLANK('6桁'!J127), "", IF(ISBLANK(K127), $J$117, K127))</f>
        <v>DSX2</v>
      </c>
      <c r="K127" s="62"/>
      <c r="L127" s="32" t="str">
        <f>IF(ISBLANK('6桁'!L127), "", IF(ISBLANK(M127), $L$117, M127))</f>
        <v/>
      </c>
      <c r="M127" s="67"/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IF(ISBLANK('6桁'!F128), "", IF(ISBLANK(G128), $F$117, G128))</f>
        <v/>
      </c>
      <c r="G128" s="62"/>
      <c r="H128" s="5" t="str">
        <f>IF(ISBLANK('6桁'!H128), "", IF(ISBLANK(I128), $H$117, I128))</f>
        <v>WM01</v>
      </c>
      <c r="I128" s="62"/>
      <c r="J128" s="5" t="str">
        <f>IF(ISBLANK('6桁'!J128), "", IF(ISBLANK(K128), $J$117, K128))</f>
        <v/>
      </c>
      <c r="K128" s="62"/>
      <c r="L128" s="5" t="str">
        <f>IF(ISBLANK('6桁'!L128), "", IF(ISBLANK(M128), $L$117, M128))</f>
        <v/>
      </c>
      <c r="M128" s="62"/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 t="str">
        <f>IF(ISBLANK('6桁'!F129), "", IF(ISBLANK(G129), $F$117, G129))</f>
        <v>WM02</v>
      </c>
      <c r="G129" s="62"/>
      <c r="H129" s="5" t="str">
        <f>IF(ISBLANK('6桁'!H129), "", IF(ISBLANK(I129), $H$117, I129))</f>
        <v/>
      </c>
      <c r="I129" s="62"/>
      <c r="J129" s="5" t="str">
        <f>IF(ISBLANK('6桁'!J129), "", IF(ISBLANK(K129), $J$117, K129))</f>
        <v/>
      </c>
      <c r="K129" s="62"/>
      <c r="L129" s="5" t="str">
        <f>IF(ISBLANK('6桁'!L129), "", IF(ISBLANK(M129), $L$117, M129))</f>
        <v/>
      </c>
      <c r="M129" s="62"/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IF(ISBLANK('6桁'!F130), "", IF(ISBLANK(G130), $F$117, G130))</f>
        <v/>
      </c>
      <c r="G130" s="62"/>
      <c r="H130" s="5" t="str">
        <f>IF(ISBLANK('6桁'!H130), "", IF(ISBLANK(I130), $H$117, I130))</f>
        <v>WM01</v>
      </c>
      <c r="I130" s="62"/>
      <c r="J130" s="5" t="str">
        <f>IF(ISBLANK('6桁'!J130), "", IF(ISBLANK(K130), $J$117, K130))</f>
        <v/>
      </c>
      <c r="K130" s="62"/>
      <c r="L130" s="5" t="str">
        <f>IF(ISBLANK('6桁'!L130), "", IF(ISBLANK(M130), $L$117, M130))</f>
        <v/>
      </c>
      <c r="M130" s="62"/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IF(ISBLANK('6桁'!F131), "", IF(ISBLANK(G131), $F$117, G131))</f>
        <v/>
      </c>
      <c r="G131" s="58"/>
      <c r="H131" s="33" t="str">
        <f>IF(ISBLANK('6桁'!H131), "", IF(ISBLANK(I131), $H$117, I131))</f>
        <v>WM01</v>
      </c>
      <c r="I131" s="58"/>
      <c r="J131" s="33" t="str">
        <f>IF(ISBLANK('6桁'!J131), "", IF(ISBLANK(K131), $J$117, K131))</f>
        <v/>
      </c>
      <c r="K131" s="58"/>
      <c r="L131" s="33" t="str">
        <f>IF(ISBLANK('6桁'!L131), "", IF(ISBLANK(M131), $L$117, M131))</f>
        <v/>
      </c>
      <c r="M131" s="58"/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IF(ISBLANK('6桁'!F132), "", IF(ISBLANK(G132), $F$117, G132))</f>
        <v/>
      </c>
      <c r="G132" s="67"/>
      <c r="H132" s="32" t="str">
        <f>IF(ISBLANK('6桁'!H132), "", IF(ISBLANK(I132), $H$117, I132))</f>
        <v>WM01</v>
      </c>
      <c r="I132" s="67"/>
      <c r="J132" s="32" t="str">
        <f>IF(ISBLANK('6桁'!J132), "", IF(ISBLANK(K132), $J$117, K132))</f>
        <v/>
      </c>
      <c r="K132" s="67"/>
      <c r="L132" s="32" t="str">
        <f>IF(ISBLANK('6桁'!L132), "", IF(ISBLANK(M132), $L$117, M132))</f>
        <v/>
      </c>
      <c r="M132" s="67"/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IF(ISBLANK('6桁'!F133), "", IF(ISBLANK(G133), $F$117, G133))</f>
        <v/>
      </c>
      <c r="G133" s="70"/>
      <c r="H133" s="6" t="str">
        <f>IF(ISBLANK('6桁'!H133), "", IF(ISBLANK(I133), $H$117, I133))</f>
        <v>WM01</v>
      </c>
      <c r="I133" s="70"/>
      <c r="J133" s="6" t="str">
        <f>IF(ISBLANK('6桁'!J133), "", IF(ISBLANK(K133), $J$117, K133))</f>
        <v/>
      </c>
      <c r="K133" s="70"/>
      <c r="L133" s="6" t="str">
        <f>IF(ISBLANK('6桁'!L133), "", IF(ISBLANK(M133), $L$117, M133))</f>
        <v/>
      </c>
      <c r="M133" s="70"/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IF(ISBLANK('6桁'!F134), "", IF(ISBLANK(G134), $F$117, G134))</f>
        <v/>
      </c>
      <c r="G134" s="62"/>
      <c r="H134" s="5" t="str">
        <f>IF(ISBLANK('6桁'!H134), "", IF(ISBLANK(I134), $H$117, I134))</f>
        <v>WM01</v>
      </c>
      <c r="I134" s="62"/>
      <c r="J134" s="5" t="str">
        <f>IF(ISBLANK('6桁'!J134), "", IF(ISBLANK(K134), $J$117, K134))</f>
        <v/>
      </c>
      <c r="K134" s="62"/>
      <c r="L134" s="5" t="str">
        <f>IF(ISBLANK('6桁'!L134), "", IF(ISBLANK(M134), $L$117, M134))</f>
        <v/>
      </c>
      <c r="M134" s="62"/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IF(ISBLANK('6桁'!F135), "", IF(ISBLANK(G135), $F$117, G135))</f>
        <v/>
      </c>
      <c r="G135" s="58"/>
      <c r="H135" s="33" t="str">
        <f>IF(ISBLANK('6桁'!H135), "", IF(ISBLANK(I135), $H$117, I135))</f>
        <v>WM01</v>
      </c>
      <c r="I135" s="58"/>
      <c r="J135" s="33" t="str">
        <f>IF(ISBLANK('6桁'!J135), "", IF(ISBLANK(K135), $J$117, K135))</f>
        <v/>
      </c>
      <c r="K135" s="58"/>
      <c r="L135" s="33" t="str">
        <f>IF(ISBLANK('6桁'!L135), "", IF(ISBLANK(M135), $L$117, M135))</f>
        <v/>
      </c>
      <c r="M135" s="58"/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IF(ISBLANK('6桁'!F136), "", IF(ISBLANK(G136), $F$117, G136))</f>
        <v/>
      </c>
      <c r="G136" s="67"/>
      <c r="H136" s="32" t="str">
        <f>IF(ISBLANK('6桁'!H136), "", IF(ISBLANK(I136), $H$117, I136))</f>
        <v>WM01</v>
      </c>
      <c r="I136" s="67"/>
      <c r="J136" s="32" t="str">
        <f>IF(ISBLANK('6桁'!J136), "", IF(ISBLANK(K136), $J$117, K136))</f>
        <v/>
      </c>
      <c r="K136" s="67"/>
      <c r="L136" s="32" t="str">
        <f>IF(ISBLANK('6桁'!L136), "", IF(ISBLANK(M136), $L$117, M136))</f>
        <v/>
      </c>
      <c r="M136" s="67"/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IF(ISBLANK('6桁'!F137), "", IF(ISBLANK(G137), $F$117, G137))</f>
        <v/>
      </c>
      <c r="G137" s="68"/>
      <c r="H137" s="16" t="str">
        <f>IF(ISBLANK('6桁'!H137), "", IF(ISBLANK(I137), $H$117, I137))</f>
        <v>WM01</v>
      </c>
      <c r="I137" s="68"/>
      <c r="J137" s="16" t="str">
        <f>IF(ISBLANK('6桁'!J137), "", IF(ISBLANK(K137), $J$117, K137))</f>
        <v/>
      </c>
      <c r="K137" s="68"/>
      <c r="L137" s="16" t="str">
        <f>IF(ISBLANK('6桁'!L137), "", IF(ISBLANK(M137), $L$117, M137))</f>
        <v/>
      </c>
      <c r="M137" s="68"/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374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668" t="s">
        <v>826</v>
      </c>
      <c r="G145" s="669"/>
      <c r="H145" s="670" t="s">
        <v>828</v>
      </c>
      <c r="I145" s="671"/>
      <c r="J145" s="147"/>
      <c r="O145" s="536"/>
      <c r="P145" s="541"/>
      <c r="Q145" s="542"/>
      <c r="R145" s="577"/>
      <c r="S145" s="578"/>
      <c r="T145" s="668" t="s">
        <v>827</v>
      </c>
      <c r="U145" s="669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 t="str">
        <f>IF(ISBLANK('6桁'!F146), "", IF(ISBLANK(G146), $F$145, G146))</f>
        <v>WM03</v>
      </c>
      <c r="G146" s="75"/>
      <c r="H146" s="4" t="str">
        <f>IF(ISBLANK('6桁'!H146), "", IF(ISBLANK(I146), $H$145, I146))</f>
        <v/>
      </c>
      <c r="I146" s="75"/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 t="str">
        <f>IF(ISBLANK('6桁'!T146), "", IF(ISBLANK(U146), $T$145, U146))</f>
        <v>WM02</v>
      </c>
      <c r="U146" s="219"/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IF(ISBLANK('6桁'!F147), "", IF(ISBLANK(G147), $F$145, G147))</f>
        <v/>
      </c>
      <c r="G147" s="259"/>
      <c r="H147" s="33" t="str">
        <f>IF(ISBLANK('6桁'!H147), "", IF(ISBLANK(I147), $H$145, I147))</f>
        <v>SJ8+</v>
      </c>
      <c r="I147" s="259"/>
      <c r="J147" s="397"/>
      <c r="O147" s="451"/>
      <c r="P147" s="435" t="s">
        <v>51</v>
      </c>
      <c r="Q147" s="436"/>
      <c r="R147" s="501">
        <v>97</v>
      </c>
      <c r="S147" s="502"/>
      <c r="T147" s="5" t="str">
        <f>IF(ISBLANK('6桁'!T147), "", IF(ISBLANK(U147), $T$145, U147))</f>
        <v>WM02</v>
      </c>
      <c r="U147" s="220"/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 t="str">
        <f>IF(ISBLANK('6桁'!F148), "", IF(ISBLANK(G148), $F$145, G148))</f>
        <v>WM03</v>
      </c>
      <c r="G148" s="260"/>
      <c r="H148" s="32" t="str">
        <f>IF(ISBLANK('6桁'!H148), "", IF(ISBLANK(I148), $H$145, I148))</f>
        <v/>
      </c>
      <c r="I148" s="260"/>
      <c r="J148" s="397"/>
      <c r="O148" s="451"/>
      <c r="P148" s="435" t="s">
        <v>93</v>
      </c>
      <c r="Q148" s="436"/>
      <c r="R148" s="501">
        <v>95</v>
      </c>
      <c r="S148" s="502"/>
      <c r="T148" s="5" t="str">
        <f>IF(ISBLANK('6桁'!T148), "", IF(ISBLANK(U148), $T$145, U148))</f>
        <v>WM02</v>
      </c>
      <c r="U148" s="221"/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 t="str">
        <f>IF(ISBLANK('6桁'!F149), "", IF(ISBLANK(G149), $F$145, G149))</f>
        <v>WM03</v>
      </c>
      <c r="G149" s="126"/>
      <c r="H149" s="5" t="str">
        <f>IF(ISBLANK('6桁'!H149), "", IF(ISBLANK(I149), $H$145, I149))</f>
        <v/>
      </c>
      <c r="I149" s="126"/>
      <c r="J149" s="397"/>
      <c r="O149" s="452"/>
      <c r="P149" s="437" t="s">
        <v>95</v>
      </c>
      <c r="Q149" s="438"/>
      <c r="R149" s="503">
        <v>100</v>
      </c>
      <c r="S149" s="504"/>
      <c r="T149" s="33" t="str">
        <f>IF(ISBLANK('6桁'!T149), "", IF(ISBLANK(U149), $T$145, U149))</f>
        <v>WM02</v>
      </c>
      <c r="U149" s="222"/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IF(ISBLANK('6桁'!F150), "", IF(ISBLANK(G150), $F$145, G150))</f>
        <v/>
      </c>
      <c r="G150" s="259"/>
      <c r="H150" s="33" t="str">
        <f>IF(ISBLANK('6桁'!H150), "", IF(ISBLANK(I150), $H$145, I150))</f>
        <v>SJ8+</v>
      </c>
      <c r="I150" s="259"/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 t="str">
        <f>IF(ISBLANK('6桁'!T150), "", IF(ISBLANK(U150), $T$145, U150))</f>
        <v>WM02</v>
      </c>
      <c r="U150" s="221"/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 t="str">
        <f>IF(ISBLANK('6桁'!F151), "", IF(ISBLANK(G151), $F$145, G151))</f>
        <v>WM03</v>
      </c>
      <c r="G151" s="260"/>
      <c r="H151" s="32" t="str">
        <f>IF(ISBLANK('6桁'!H151), "", IF(ISBLANK(I151), $H$145, I151))</f>
        <v/>
      </c>
      <c r="I151" s="260"/>
      <c r="J151" s="397"/>
      <c r="O151" s="451"/>
      <c r="P151" s="435" t="s">
        <v>24</v>
      </c>
      <c r="Q151" s="436"/>
      <c r="R151" s="501">
        <v>98</v>
      </c>
      <c r="S151" s="502"/>
      <c r="T151" s="5" t="str">
        <f>IF(ISBLANK('6桁'!T151), "", IF(ISBLANK(U151), $T$145, U151))</f>
        <v>WM02</v>
      </c>
      <c r="U151" s="221"/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 t="str">
        <f>IF(ISBLANK('6桁'!F152), "", IF(ISBLANK(G152), $F$145, G152))</f>
        <v>WM03</v>
      </c>
      <c r="G152" s="259"/>
      <c r="H152" s="33" t="str">
        <f>IF(ISBLANK('6桁'!H152), "", IF(ISBLANK(I152), $H$145, I152))</f>
        <v/>
      </c>
      <c r="I152" s="259"/>
      <c r="J152" s="397"/>
      <c r="O152" s="452"/>
      <c r="P152" s="437" t="s">
        <v>91</v>
      </c>
      <c r="Q152" s="438"/>
      <c r="R152" s="503">
        <v>101</v>
      </c>
      <c r="S152" s="504"/>
      <c r="T152" s="33" t="str">
        <f>IF(ISBLANK('6桁'!T152), "", IF(ISBLANK(U152), $T$145, U152))</f>
        <v>WM02</v>
      </c>
      <c r="U152" s="222"/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 t="str">
        <f>IF(ISBLANK('6桁'!F153), "", IF(ISBLANK(G153), $F$145, G153))</f>
        <v>WM03</v>
      </c>
      <c r="G153" s="260"/>
      <c r="H153" s="32" t="str">
        <f>IF(ISBLANK('6桁'!H153), "", IF(ISBLANK(I153), $H$145, I153))</f>
        <v/>
      </c>
      <c r="I153" s="260"/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 t="str">
        <f>IF(ISBLANK('6桁'!T153), "", IF(ISBLANK(U153), $T$145, U153))</f>
        <v>WM02</v>
      </c>
      <c r="U153" s="223"/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 t="str">
        <f>IF(ISBLANK('6桁'!F154), "", IF(ISBLANK(G154), $F$145, G154))</f>
        <v>WM03</v>
      </c>
      <c r="G154" s="169"/>
      <c r="H154" s="5" t="str">
        <f>IF(ISBLANK('6桁'!H154), "", IF(ISBLANK(I154), $H$145, I154))</f>
        <v/>
      </c>
      <c r="I154" s="126"/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 t="str">
        <f>IF(ISBLANK('6桁'!F155), "", IF(ISBLANK(G155), $F$145, G155))</f>
        <v>WM03</v>
      </c>
      <c r="G155" s="263"/>
      <c r="H155" s="33" t="str">
        <f>IF(ISBLANK('6桁'!H155), "", IF(ISBLANK(I155), $H$145, I155))</f>
        <v/>
      </c>
      <c r="I155" s="259"/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 t="str">
        <f>IF(ISBLANK('6桁'!F156), "", IF(ISBLANK(G156), $F$145, G156))</f>
        <v>WM03</v>
      </c>
      <c r="G156" s="261"/>
      <c r="H156" s="6" t="str">
        <f>IF(ISBLANK('6桁'!H156), "", IF(ISBLANK(I156), $H$145, I156))</f>
        <v/>
      </c>
      <c r="I156" s="258"/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 t="str">
        <f>IF(ISBLANK('6桁'!F157), "", IF(ISBLANK(G157), $F$145, G157))</f>
        <v>WM03</v>
      </c>
      <c r="G157" s="170"/>
      <c r="H157" s="16" t="str">
        <f>IF(ISBLANK('6桁'!H157), "", IF(ISBLANK(I157), $H$145, I157))</f>
        <v/>
      </c>
      <c r="I157" s="171"/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668" t="s">
        <v>826</v>
      </c>
      <c r="G167" s="669"/>
      <c r="H167" s="668" t="s">
        <v>827</v>
      </c>
      <c r="I167" s="669"/>
      <c r="J167" s="670" t="s">
        <v>828</v>
      </c>
      <c r="K167" s="671"/>
      <c r="L167" s="94"/>
      <c r="M167" s="536"/>
      <c r="N167" s="541"/>
      <c r="O167" s="542"/>
      <c r="P167" s="555"/>
      <c r="Q167" s="557"/>
      <c r="R167" s="668" t="s">
        <v>277</v>
      </c>
      <c r="S167" s="669"/>
      <c r="T167" s="668" t="s">
        <v>147</v>
      </c>
      <c r="U167" s="669"/>
      <c r="V167" s="670" t="s">
        <v>313</v>
      </c>
      <c r="W167" s="671"/>
      <c r="X167" s="668" t="s">
        <v>829</v>
      </c>
      <c r="Y167" s="669"/>
      <c r="Z167" s="668" t="s">
        <v>830</v>
      </c>
      <c r="AA167" s="669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IF(ISBLANK('6桁'!F168), "", IF(ISBLANK(G168), $F$167, G168))</f>
        <v/>
      </c>
      <c r="G168" s="57"/>
      <c r="H168" s="56" t="str">
        <f>IF(ISBLANK('6桁'!H168), "", IF(ISBLANK(I168), $H$167, I168))</f>
        <v/>
      </c>
      <c r="I168" s="57"/>
      <c r="J168" s="56" t="str">
        <f>IF(ISBLANK('6桁'!J168), "", IF(ISBLANK(K168), $J$167, K168))</f>
        <v>SJ8+</v>
      </c>
      <c r="K168" s="57"/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 t="str">
        <f>IF(ISBLANK('6桁'!R168), "", IF(ISBLANK(S168), $R$167, S168))</f>
        <v>WM03</v>
      </c>
      <c r="S168" s="198"/>
      <c r="T168" s="4" t="str">
        <f>IF(ISBLANK('6桁'!T168), "", IF(ISBLANK(U168), $T$167, U168))</f>
        <v>WM02</v>
      </c>
      <c r="U168" s="198"/>
      <c r="V168" s="4" t="str">
        <f>IF(ISBLANK('6桁'!V168), "", IF(ISBLANK(W168), $V$167, W168))</f>
        <v/>
      </c>
      <c r="W168" s="61"/>
      <c r="X168" s="4" t="str">
        <f>IF(ISBLANK('6桁'!X168), "", IF(ISBLANK(Y168), $X$167, Y168))</f>
        <v/>
      </c>
      <c r="Y168" s="61"/>
      <c r="Z168" s="4" t="str">
        <f>IF(ISBLANK('6桁'!Z168), "", IF(ISBLANK(AA168), $Z$167, AA168))</f>
        <v/>
      </c>
      <c r="AA168" s="61"/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 t="str">
        <f>IF(ISBLANK('6桁'!F169), "", IF(ISBLANK(G169), $F$167, G169))</f>
        <v>WM03</v>
      </c>
      <c r="G169" s="67"/>
      <c r="H169" s="32" t="str">
        <f>IF(ISBLANK('6桁'!H169), "", IF(ISBLANK(I169), $H$167, I169))</f>
        <v/>
      </c>
      <c r="I169" s="67"/>
      <c r="J169" s="32" t="str">
        <f>IF(ISBLANK('6桁'!J169), "", IF(ISBLANK(K169), $J$167, K169))</f>
        <v/>
      </c>
      <c r="K169" s="67"/>
      <c r="L169" s="356"/>
      <c r="M169" s="451"/>
      <c r="N169" s="489" t="s">
        <v>221</v>
      </c>
      <c r="O169" s="436"/>
      <c r="P169" s="152">
        <v>99</v>
      </c>
      <c r="Q169" s="386"/>
      <c r="R169" s="6" t="str">
        <f>IF(ISBLANK('6桁'!R169), "", IF(ISBLANK(S169), $R$167, S169))</f>
        <v>WM03</v>
      </c>
      <c r="S169" s="212"/>
      <c r="T169" s="6" t="str">
        <f>IF(ISBLANK('6桁'!T169), "", IF(ISBLANK(U169), $T$167, U169))</f>
        <v/>
      </c>
      <c r="U169" s="212"/>
      <c r="V169" s="6" t="str">
        <f>IF(ISBLANK('6桁'!V169), "", IF(ISBLANK(W169), $V$167, W169))</f>
        <v/>
      </c>
      <c r="W169" s="70"/>
      <c r="X169" s="6" t="str">
        <f>IF(ISBLANK('6桁'!X169), "", IF(ISBLANK(Y169), $X$167, Y169))</f>
        <v/>
      </c>
      <c r="Y169" s="70"/>
      <c r="Z169" s="6" t="str">
        <f>IF(ISBLANK('6桁'!Z169), "", IF(ISBLANK(AA169), $Z$167, AA169))</f>
        <v/>
      </c>
      <c r="AA169" s="70"/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IF(ISBLANK('6桁'!F170), "", IF(ISBLANK(G170), $F$167, G170))</f>
        <v/>
      </c>
      <c r="G170" s="62"/>
      <c r="H170" s="5" t="str">
        <f>IF(ISBLANK('6桁'!H170), "", IF(ISBLANK(I170), $H$167, I170))</f>
        <v/>
      </c>
      <c r="I170" s="62"/>
      <c r="J170" s="5" t="str">
        <f>IF(ISBLANK('6桁'!J170), "", IF(ISBLANK(K170), $J$167, K170))</f>
        <v>SJ8+</v>
      </c>
      <c r="K170" s="62"/>
      <c r="L170" s="356"/>
      <c r="M170" s="451"/>
      <c r="N170" s="489" t="s">
        <v>224</v>
      </c>
      <c r="O170" s="436"/>
      <c r="P170" s="152">
        <v>90</v>
      </c>
      <c r="Q170" s="386"/>
      <c r="R170" s="5" t="str">
        <f>IF(ISBLANK('6桁'!R170), "", IF(ISBLANK(S170), $R$167, S170))</f>
        <v>WM03</v>
      </c>
      <c r="S170" s="201"/>
      <c r="T170" s="5" t="str">
        <f>IF(ISBLANK('6桁'!T170), "", IF(ISBLANK(U170), $T$167, U170))</f>
        <v>WM02</v>
      </c>
      <c r="U170" s="201"/>
      <c r="V170" s="5" t="str">
        <f>IF(ISBLANK('6桁'!V170), "", IF(ISBLANK(W170), $V$167, W170))</f>
        <v/>
      </c>
      <c r="W170" s="62"/>
      <c r="X170" s="5" t="str">
        <f>IF(ISBLANK('6桁'!X170), "", IF(ISBLANK(Y170), $X$167, Y170))</f>
        <v/>
      </c>
      <c r="Y170" s="62"/>
      <c r="Z170" s="5" t="str">
        <f>IF(ISBLANK('6桁'!Z170), "", IF(ISBLANK(AA170), $Z$167, AA170))</f>
        <v/>
      </c>
      <c r="AA170" s="62"/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 t="str">
        <f>IF(ISBLANK('6桁'!F171), "", IF(ISBLANK(G171), $F$167, G171))</f>
        <v>WM03</v>
      </c>
      <c r="G171" s="62"/>
      <c r="H171" s="5" t="str">
        <f>IF(ISBLANK('6桁'!H171), "", IF(ISBLANK(I171), $H$167, I171))</f>
        <v/>
      </c>
      <c r="I171" s="62"/>
      <c r="J171" s="5" t="str">
        <f>IF(ISBLANK('6桁'!J171), "", IF(ISBLANK(K171), $J$167, K171))</f>
        <v/>
      </c>
      <c r="K171" s="62"/>
      <c r="L171" s="356"/>
      <c r="M171" s="451"/>
      <c r="N171" s="489" t="s">
        <v>103</v>
      </c>
      <c r="O171" s="436"/>
      <c r="P171" s="152">
        <v>96</v>
      </c>
      <c r="Q171" s="386"/>
      <c r="R171" s="5" t="str">
        <f>IF(ISBLANK('6桁'!R171), "", IF(ISBLANK(S171), $R$167, S171))</f>
        <v>WM03</v>
      </c>
      <c r="S171" s="201"/>
      <c r="T171" s="5" t="str">
        <f>IF(ISBLANK('6桁'!T171), "", IF(ISBLANK(U171), $T$167, U171))</f>
        <v>WM02</v>
      </c>
      <c r="U171" s="201"/>
      <c r="V171" s="5" t="str">
        <f>IF(ISBLANK('6桁'!V171), "", IF(ISBLANK(W171), $V$167, W171))</f>
        <v>SJ8+</v>
      </c>
      <c r="W171" s="62"/>
      <c r="X171" s="5" t="str">
        <f>IF(ISBLANK('6桁'!X171), "", IF(ISBLANK(Y171), $X$167, Y171))</f>
        <v/>
      </c>
      <c r="Y171" s="62"/>
      <c r="Z171" s="5" t="str">
        <f>IF(ISBLANK('6桁'!Z171), "", IF(ISBLANK(AA171), $Z$167, AA171))</f>
        <v/>
      </c>
      <c r="AA171" s="62"/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IF(ISBLANK('6桁'!F172), "", IF(ISBLANK(G172), $F$167, G172))</f>
        <v/>
      </c>
      <c r="G172" s="58"/>
      <c r="H172" s="33" t="str">
        <f>IF(ISBLANK('6桁'!H172), "", IF(ISBLANK(I172), $H$167, I172))</f>
        <v/>
      </c>
      <c r="I172" s="58"/>
      <c r="J172" s="33" t="str">
        <f>IF(ISBLANK('6桁'!J172), "", IF(ISBLANK(K172), $J$167, K172))</f>
        <v>SJ8+</v>
      </c>
      <c r="K172" s="58"/>
      <c r="L172" s="356"/>
      <c r="M172" s="451"/>
      <c r="N172" s="489" t="s">
        <v>173</v>
      </c>
      <c r="O172" s="436"/>
      <c r="P172" s="152">
        <v>99</v>
      </c>
      <c r="Q172" s="386"/>
      <c r="R172" s="5" t="str">
        <f>IF(ISBLANK('6桁'!R172), "", IF(ISBLANK(S172), $R$167, S172))</f>
        <v>WM03</v>
      </c>
      <c r="S172" s="201"/>
      <c r="T172" s="5" t="str">
        <f>IF(ISBLANK('6桁'!T172), "", IF(ISBLANK(U172), $T$167, U172))</f>
        <v>WM02</v>
      </c>
      <c r="U172" s="201"/>
      <c r="V172" s="5" t="str">
        <f>IF(ISBLANK('6桁'!V172), "", IF(ISBLANK(W172), $V$167, W172))</f>
        <v>SJ8+</v>
      </c>
      <c r="W172" s="62"/>
      <c r="X172" s="5" t="str">
        <f>IF(ISBLANK('6桁'!X172), "", IF(ISBLANK(Y172), $X$167, Y172))</f>
        <v/>
      </c>
      <c r="Y172" s="62"/>
      <c r="Z172" s="5" t="str">
        <f>IF(ISBLANK('6桁'!Z172), "", IF(ISBLANK(AA172), $Z$167, AA172))</f>
        <v/>
      </c>
      <c r="AA172" s="62"/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IF(ISBLANK('6桁'!F173), "", IF(ISBLANK(G173), $F$167, G173))</f>
        <v/>
      </c>
      <c r="G173" s="67"/>
      <c r="H173" s="32" t="str">
        <f>IF(ISBLANK('6桁'!H173), "", IF(ISBLANK(I173), $H$167, I173))</f>
        <v/>
      </c>
      <c r="I173" s="67"/>
      <c r="J173" s="32" t="str">
        <f>IF(ISBLANK('6桁'!J173), "", IF(ISBLANK(K173), $J$167, K173))</f>
        <v>SJ8+</v>
      </c>
      <c r="K173" s="67"/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IF(ISBLANK('6桁'!R173), "", IF(ISBLANK(S173), $R$167, S173))</f>
        <v/>
      </c>
      <c r="S173" s="201"/>
      <c r="T173" s="5" t="str">
        <f>IF(ISBLANK('6桁'!T173), "", IF(ISBLANK(U173), $T$167, U173))</f>
        <v/>
      </c>
      <c r="U173" s="201"/>
      <c r="V173" s="5" t="str">
        <f>IF(ISBLANK('6桁'!V173), "", IF(ISBLANK(W173), $V$167, W173))</f>
        <v>SJ8+</v>
      </c>
      <c r="W173" s="62"/>
      <c r="X173" s="5" t="str">
        <f>IF(ISBLANK('6桁'!X173), "", IF(ISBLANK(Y173), $X$167, Y173))</f>
        <v/>
      </c>
      <c r="Y173" s="62"/>
      <c r="Z173" s="5" t="str">
        <f>IF(ISBLANK('6桁'!Z173), "", IF(ISBLANK(AA173), $Z$167, AA173))</f>
        <v/>
      </c>
      <c r="AA173" s="62"/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 t="str">
        <f>IF(ISBLANK('6桁'!F174), "", IF(ISBLANK(G174), $F$167, G174))</f>
        <v>WM03</v>
      </c>
      <c r="G174" s="62"/>
      <c r="H174" s="5" t="str">
        <f>IF(ISBLANK('6桁'!H174), "", IF(ISBLANK(I174), $H$167, I174))</f>
        <v/>
      </c>
      <c r="I174" s="62"/>
      <c r="J174" s="5" t="str">
        <f>IF(ISBLANK('6桁'!J174), "", IF(ISBLANK(K174), $J$167, K174))</f>
        <v>SJ8+</v>
      </c>
      <c r="K174" s="62"/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IF(ISBLANK('6桁'!R174), "", IF(ISBLANK(S174), $R$167, S174))</f>
        <v/>
      </c>
      <c r="S174" s="201"/>
      <c r="T174" s="5" t="str">
        <f>IF(ISBLANK('6桁'!T174), "", IF(ISBLANK(U174), $T$167, U174))</f>
        <v/>
      </c>
      <c r="U174" s="201"/>
      <c r="V174" s="5" t="str">
        <f>IF(ISBLANK('6桁'!V174), "", IF(ISBLANK(W174), $V$167, W174))</f>
        <v>SJ8+</v>
      </c>
      <c r="W174" s="62"/>
      <c r="X174" s="5" t="str">
        <f>IF(ISBLANK('6桁'!X174), "", IF(ISBLANK(Y174), $X$167, Y174))</f>
        <v/>
      </c>
      <c r="Y174" s="62"/>
      <c r="Z174" s="5" t="str">
        <f>IF(ISBLANK('6桁'!Z174), "", IF(ISBLANK(AA174), $Z$167, AA174))</f>
        <v/>
      </c>
      <c r="AA174" s="62"/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 t="str">
        <f>IF(ISBLANK('6桁'!F175), "", IF(ISBLANK(G175), $F$167, G175))</f>
        <v>WM03</v>
      </c>
      <c r="G175" s="62"/>
      <c r="H175" s="5" t="str">
        <f>IF(ISBLANK('6桁'!H175), "", IF(ISBLANK(I175), $H$167, I175))</f>
        <v/>
      </c>
      <c r="I175" s="62"/>
      <c r="J175" s="5" t="str">
        <f>IF(ISBLANK('6桁'!J175), "", IF(ISBLANK(K175), $J$167, K175))</f>
        <v/>
      </c>
      <c r="K175" s="62"/>
      <c r="L175" s="356"/>
      <c r="M175" s="451"/>
      <c r="N175" s="489" t="s">
        <v>153</v>
      </c>
      <c r="O175" s="436"/>
      <c r="P175" s="152">
        <v>102</v>
      </c>
      <c r="Q175" s="386"/>
      <c r="R175" s="5" t="str">
        <f>IF(ISBLANK('6桁'!R175), "", IF(ISBLANK(S175), $R$167, S175))</f>
        <v>WM03</v>
      </c>
      <c r="S175" s="201"/>
      <c r="T175" s="5" t="str">
        <f>IF(ISBLANK('6桁'!T175), "", IF(ISBLANK(U175), $T$167, U175))</f>
        <v/>
      </c>
      <c r="U175" s="201"/>
      <c r="V175" s="5" t="str">
        <f>IF(ISBLANK('6桁'!V175), "", IF(ISBLANK(W175), $V$167, W175))</f>
        <v>SJ8+</v>
      </c>
      <c r="W175" s="62"/>
      <c r="X175" s="5" t="str">
        <f>IF(ISBLANK('6桁'!X175), "", IF(ISBLANK(Y175), $X$167, Y175))</f>
        <v/>
      </c>
      <c r="Y175" s="62"/>
      <c r="Z175" s="5" t="str">
        <f>IF(ISBLANK('6桁'!Z175), "", IF(ISBLANK(AA175), $Z$167, AA175))</f>
        <v/>
      </c>
      <c r="AA175" s="62"/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IF(ISBLANK('6桁'!F176), "", IF(ISBLANK(G176), $F$167, G176))</f>
        <v/>
      </c>
      <c r="G176" s="62"/>
      <c r="H176" s="5" t="str">
        <f>IF(ISBLANK('6桁'!H176), "", IF(ISBLANK(I176), $H$167, I176))</f>
        <v/>
      </c>
      <c r="I176" s="62"/>
      <c r="J176" s="5" t="str">
        <f>IF(ISBLANK('6桁'!J176), "", IF(ISBLANK(K176), $J$167, K176))</f>
        <v>SJ8+</v>
      </c>
      <c r="K176" s="62"/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IF(ISBLANK('6桁'!R176), "", IF(ISBLANK(S176), $R$167, S176))</f>
        <v/>
      </c>
      <c r="S176" s="201"/>
      <c r="T176" s="5" t="str">
        <f>IF(ISBLANK('6桁'!T176), "", IF(ISBLANK(U176), $T$167, U176))</f>
        <v/>
      </c>
      <c r="U176" s="201"/>
      <c r="V176" s="5" t="str">
        <f>IF(ISBLANK('6桁'!V176), "", IF(ISBLANK(W176), $V$167, W176))</f>
        <v>SJ8+</v>
      </c>
      <c r="W176" s="62"/>
      <c r="X176" s="5" t="str">
        <f>IF(ISBLANK('6桁'!X176), "", IF(ISBLANK(Y176), $X$167, Y176))</f>
        <v/>
      </c>
      <c r="Y176" s="62"/>
      <c r="Z176" s="5" t="str">
        <f>IF(ISBLANK('6桁'!Z176), "", IF(ISBLANK(AA176), $Z$167, AA176))</f>
        <v/>
      </c>
      <c r="AA176" s="62"/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 t="str">
        <f>IF(ISBLANK('6桁'!F177), "", IF(ISBLANK(G177), $F$167, G177))</f>
        <v>WM03</v>
      </c>
      <c r="G177" s="62"/>
      <c r="H177" s="5" t="str">
        <f>IF(ISBLANK('6桁'!H177), "", IF(ISBLANK(I177), $H$167, I177))</f>
        <v/>
      </c>
      <c r="I177" s="62"/>
      <c r="J177" s="5" t="str">
        <f>IF(ISBLANK('6桁'!J177), "", IF(ISBLANK(K177), $J$167, K177))</f>
        <v>SJ8+</v>
      </c>
      <c r="K177" s="62"/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IF(ISBLANK('6桁'!R177), "", IF(ISBLANK(S177), $R$167, S177))</f>
        <v/>
      </c>
      <c r="S177" s="201"/>
      <c r="T177" s="5" t="str">
        <f>IF(ISBLANK('6桁'!T177), "", IF(ISBLANK(U177), $T$167, U177))</f>
        <v/>
      </c>
      <c r="U177" s="201"/>
      <c r="V177" s="5" t="str">
        <f>IF(ISBLANK('6桁'!V177), "", IF(ISBLANK(W177), $V$167, W177))</f>
        <v>SJ8+</v>
      </c>
      <c r="W177" s="62"/>
      <c r="X177" s="5" t="str">
        <f>IF(ISBLANK('6桁'!X177), "", IF(ISBLANK(Y177), $X$167, Y177))</f>
        <v/>
      </c>
      <c r="Y177" s="62"/>
      <c r="Z177" s="5" t="str">
        <f>IF(ISBLANK('6桁'!Z177), "", IF(ISBLANK(AA177), $Z$167, AA177))</f>
        <v/>
      </c>
      <c r="AA177" s="62"/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IF(ISBLANK('6桁'!F178), "", IF(ISBLANK(G178), $F$167, G178))</f>
        <v/>
      </c>
      <c r="G178" s="62"/>
      <c r="H178" s="5" t="str">
        <f>IF(ISBLANK('6桁'!H178), "", IF(ISBLANK(I178), $H$167, I178))</f>
        <v/>
      </c>
      <c r="I178" s="62"/>
      <c r="J178" s="5" t="str">
        <f>IF(ISBLANK('6桁'!J178), "", IF(ISBLANK(K178), $J$167, K178))</f>
        <v>SJ8+</v>
      </c>
      <c r="K178" s="62"/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IF(ISBLANK('6桁'!R178), "", IF(ISBLANK(S178), $R$167, S178))</f>
        <v/>
      </c>
      <c r="S178" s="201"/>
      <c r="T178" s="5" t="str">
        <f>IF(ISBLANK('6桁'!T178), "", IF(ISBLANK(U178), $T$167, U178))</f>
        <v/>
      </c>
      <c r="U178" s="201"/>
      <c r="V178" s="5" t="str">
        <f>IF(ISBLANK('6桁'!V178), "", IF(ISBLANK(W178), $V$167, W178))</f>
        <v>SJ8+</v>
      </c>
      <c r="W178" s="62"/>
      <c r="X178" s="5" t="str">
        <f>IF(ISBLANK('6桁'!X178), "", IF(ISBLANK(Y178), $X$167, Y178))</f>
        <v/>
      </c>
      <c r="Y178" s="62"/>
      <c r="Z178" s="5" t="str">
        <f>IF(ISBLANK('6桁'!Z178), "", IF(ISBLANK(AA178), $Z$167, AA178))</f>
        <v/>
      </c>
      <c r="AA178" s="62"/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IF(ISBLANK('6桁'!F179), "", IF(ISBLANK(G179), $F$167, G179))</f>
        <v/>
      </c>
      <c r="G179" s="62"/>
      <c r="H179" s="5" t="str">
        <f>IF(ISBLANK('6桁'!H179), "", IF(ISBLANK(I179), $H$167, I179))</f>
        <v/>
      </c>
      <c r="I179" s="62"/>
      <c r="J179" s="5" t="str">
        <f>IF(ISBLANK('6桁'!J179), "", IF(ISBLANK(K179), $J$167, K179))</f>
        <v>SJ8+</v>
      </c>
      <c r="K179" s="62"/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IF(ISBLANK('6桁'!R179), "", IF(ISBLANK(S179), $R$167, S179))</f>
        <v/>
      </c>
      <c r="S179" s="201"/>
      <c r="T179" s="5" t="str">
        <f>IF(ISBLANK('6桁'!T179), "", IF(ISBLANK(U179), $T$167, U179))</f>
        <v/>
      </c>
      <c r="U179" s="201"/>
      <c r="V179" s="5" t="str">
        <f>IF(ISBLANK('6桁'!V179), "", IF(ISBLANK(W179), $V$167, W179))</f>
        <v>SJ8+</v>
      </c>
      <c r="W179" s="62"/>
      <c r="X179" s="5" t="str">
        <f>IF(ISBLANK('6桁'!X179), "", IF(ISBLANK(Y179), $X$167, Y179))</f>
        <v/>
      </c>
      <c r="Y179" s="62"/>
      <c r="Z179" s="5" t="str">
        <f>IF(ISBLANK('6桁'!Z179), "", IF(ISBLANK(AA179), $Z$167, AA179))</f>
        <v/>
      </c>
      <c r="AA179" s="62"/>
    </row>
    <row r="180" spans="2:27" ht="30" customHeight="1">
      <c r="B180" s="451"/>
      <c r="C180" s="399" t="s">
        <v>205</v>
      </c>
      <c r="D180" s="152">
        <v>102</v>
      </c>
      <c r="E180" s="390"/>
      <c r="F180" s="5" t="str">
        <f>IF(ISBLANK('6桁'!F180), "", IF(ISBLANK(G180), $F$167, G180))</f>
        <v>WM03</v>
      </c>
      <c r="G180" s="62"/>
      <c r="H180" s="5" t="str">
        <f>IF(ISBLANK('6桁'!H180), "", IF(ISBLANK(I180), $H$167, I180))</f>
        <v/>
      </c>
      <c r="I180" s="62"/>
      <c r="J180" s="5" t="str">
        <f>IF(ISBLANK('6桁'!J180), "", IF(ISBLANK(K180), $J$167, K180))</f>
        <v>SJ8+</v>
      </c>
      <c r="K180" s="62"/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IF(ISBLANK('6桁'!R180), "", IF(ISBLANK(S180), $R$167, S180))</f>
        <v/>
      </c>
      <c r="S180" s="226"/>
      <c r="T180" s="33" t="str">
        <f>IF(ISBLANK('6桁'!T180), "", IF(ISBLANK(U180), $T$167, U180))</f>
        <v/>
      </c>
      <c r="U180" s="226"/>
      <c r="V180" s="33" t="str">
        <f>IF(ISBLANK('6桁'!V180), "", IF(ISBLANK(W180), $V$167, W180))</f>
        <v>SJ8+</v>
      </c>
      <c r="W180" s="129"/>
      <c r="X180" s="33" t="str">
        <f>IF(ISBLANK('6桁'!X180), "", IF(ISBLANK(Y180), $X$167, Y180))</f>
        <v/>
      </c>
      <c r="Y180" s="129"/>
      <c r="Z180" s="33" t="str">
        <f>IF(ISBLANK('6桁'!Z180), "", IF(ISBLANK(AA180), $Z$167, AA180))</f>
        <v/>
      </c>
      <c r="AA180" s="132"/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IF(ISBLANK('6桁'!F181), "", IF(ISBLANK(G181), $F$167, G181))</f>
        <v/>
      </c>
      <c r="G181" s="62"/>
      <c r="H181" s="5" t="str">
        <f>IF(ISBLANK('6桁'!H181), "", IF(ISBLANK(I181), $H$167, I181))</f>
        <v/>
      </c>
      <c r="I181" s="62"/>
      <c r="J181" s="5" t="str">
        <f>IF(ISBLANK('6桁'!J181), "", IF(ISBLANK(K181), $J$167, K181))</f>
        <v>SJ8+</v>
      </c>
      <c r="K181" s="62"/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IF(ISBLANK('6桁'!R181), "", IF(ISBLANK(S181), $R$167, S181))</f>
        <v/>
      </c>
      <c r="S181" s="212"/>
      <c r="T181" s="6" t="str">
        <f>IF(ISBLANK('6桁'!T181), "", IF(ISBLANK(U181), $T$167, U181))</f>
        <v/>
      </c>
      <c r="U181" s="212"/>
      <c r="V181" s="6" t="str">
        <f>IF(ISBLANK('6桁'!V181), "", IF(ISBLANK(W181), $V$167, W181))</f>
        <v>SJ8+</v>
      </c>
      <c r="W181" s="70"/>
      <c r="X181" s="6" t="str">
        <f>IF(ISBLANK('6桁'!X181), "", IF(ISBLANK(Y181), $X$167, Y181))</f>
        <v/>
      </c>
      <c r="Y181" s="70"/>
      <c r="Z181" s="6" t="str">
        <f>IF(ISBLANK('6桁'!Z181), "", IF(ISBLANK(AA181), $Z$167, AA181))</f>
        <v/>
      </c>
      <c r="AA181" s="70"/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IF(ISBLANK('6桁'!F182), "", IF(ISBLANK(G182), $F$167, G182))</f>
        <v/>
      </c>
      <c r="G182" s="58"/>
      <c r="H182" s="33" t="str">
        <f>IF(ISBLANK('6桁'!H182), "", IF(ISBLANK(I182), $H$167, I182))</f>
        <v/>
      </c>
      <c r="I182" s="58"/>
      <c r="J182" s="33" t="str">
        <f>IF(ISBLANK('6桁'!J182), "", IF(ISBLANK(K182), $J$167, K182))</f>
        <v>SJ8+</v>
      </c>
      <c r="K182" s="58"/>
      <c r="L182" s="356"/>
      <c r="M182" s="451"/>
      <c r="N182" s="435" t="s">
        <v>122</v>
      </c>
      <c r="O182" s="436"/>
      <c r="P182" s="179">
        <v>92</v>
      </c>
      <c r="Q182" s="264"/>
      <c r="R182" s="5" t="str">
        <f>IF(ISBLANK('6桁'!R182), "", IF(ISBLANK(S182), $R$167, S182))</f>
        <v>WM03</v>
      </c>
      <c r="S182" s="201"/>
      <c r="T182" s="5" t="str">
        <f>IF(ISBLANK('6桁'!T182), "", IF(ISBLANK(U182), $T$167, U182))</f>
        <v>WM02</v>
      </c>
      <c r="U182" s="201"/>
      <c r="V182" s="5" t="str">
        <f>IF(ISBLANK('6桁'!V182), "", IF(ISBLANK(W182), $V$167, W182))</f>
        <v/>
      </c>
      <c r="W182" s="62"/>
      <c r="X182" s="5" t="str">
        <f>IF(ISBLANK('6桁'!X182), "", IF(ISBLANK(Y182), $X$167, Y182))</f>
        <v/>
      </c>
      <c r="Y182" s="62"/>
      <c r="Z182" s="5" t="str">
        <f>IF(ISBLANK('6桁'!Z182), "", IF(ISBLANK(AA182), $Z$167, AA182))</f>
        <v/>
      </c>
      <c r="AA182" s="62"/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IF(ISBLANK('6桁'!F183), "", IF(ISBLANK(G183), $F$167, G183))</f>
        <v/>
      </c>
      <c r="G183" s="67"/>
      <c r="H183" s="32" t="str">
        <f>IF(ISBLANK('6桁'!H183), "", IF(ISBLANK(I183), $H$167, I183))</f>
        <v/>
      </c>
      <c r="I183" s="67"/>
      <c r="J183" s="32" t="str">
        <f>IF(ISBLANK('6桁'!J183), "", IF(ISBLANK(K183), $J$167, K183))</f>
        <v>SJ8+</v>
      </c>
      <c r="K183" s="67"/>
      <c r="L183" s="356"/>
      <c r="M183" s="451"/>
      <c r="N183" s="435" t="s">
        <v>86</v>
      </c>
      <c r="O183" s="436"/>
      <c r="P183" s="179">
        <v>98</v>
      </c>
      <c r="Q183" s="264"/>
      <c r="R183" s="5" t="str">
        <f>IF(ISBLANK('6桁'!R183), "", IF(ISBLANK(S183), $R$167, S183))</f>
        <v>WM03</v>
      </c>
      <c r="S183" s="201"/>
      <c r="T183" s="5" t="str">
        <f>IF(ISBLANK('6桁'!T183), "", IF(ISBLANK(U183), $T$167, U183))</f>
        <v>WM02</v>
      </c>
      <c r="U183" s="201"/>
      <c r="V183" s="5" t="str">
        <f>IF(ISBLANK('6桁'!V183), "", IF(ISBLANK(W183), $V$167, W183))</f>
        <v>SJ8+</v>
      </c>
      <c r="W183" s="62"/>
      <c r="X183" s="5" t="str">
        <f>IF(ISBLANK('6桁'!X183), "", IF(ISBLANK(Y183), $X$167, Y183))</f>
        <v/>
      </c>
      <c r="Y183" s="62"/>
      <c r="Z183" s="5" t="str">
        <f>IF(ISBLANK('6桁'!Z183), "", IF(ISBLANK(AA183), $Z$167, AA183))</f>
        <v/>
      </c>
      <c r="AA183" s="62"/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IF(ISBLANK('6桁'!F184), "", IF(ISBLANK(G184), $F$167, G184))</f>
        <v/>
      </c>
      <c r="G184" s="62"/>
      <c r="H184" s="5" t="str">
        <f>IF(ISBLANK('6桁'!H184), "", IF(ISBLANK(I184), $H$167, I184))</f>
        <v/>
      </c>
      <c r="I184" s="62"/>
      <c r="J184" s="5" t="str">
        <f>IF(ISBLANK('6桁'!J184), "", IF(ISBLANK(K184), $J$167, K184))</f>
        <v>SJ8+</v>
      </c>
      <c r="K184" s="62"/>
      <c r="L184" s="356"/>
      <c r="M184" s="451"/>
      <c r="N184" s="435" t="s">
        <v>166</v>
      </c>
      <c r="O184" s="436"/>
      <c r="P184" s="179">
        <v>100</v>
      </c>
      <c r="Q184" s="264"/>
      <c r="R184" s="5" t="str">
        <f>IF(ISBLANK('6桁'!R184), "", IF(ISBLANK(S184), $R$167, S184))</f>
        <v>WM03</v>
      </c>
      <c r="S184" s="201"/>
      <c r="T184" s="5" t="str">
        <f>IF(ISBLANK('6桁'!T184), "", IF(ISBLANK(U184), $T$167, U184))</f>
        <v/>
      </c>
      <c r="U184" s="201"/>
      <c r="V184" s="5" t="str">
        <f>IF(ISBLANK('6桁'!V184), "", IF(ISBLANK(W184), $V$167, W184))</f>
        <v>SJ8+</v>
      </c>
      <c r="W184" s="62"/>
      <c r="X184" s="5" t="str">
        <f>IF(ISBLANK('6桁'!X184), "", IF(ISBLANK(Y184), $X$167, Y184))</f>
        <v/>
      </c>
      <c r="Y184" s="62"/>
      <c r="Z184" s="5" t="str">
        <f>IF(ISBLANK('6桁'!Z184), "", IF(ISBLANK(AA184), $Z$167, AA184))</f>
        <v/>
      </c>
      <c r="AA184" s="62"/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 t="str">
        <f>IF(ISBLANK('6桁'!F185), "", IF(ISBLANK(G185), $F$167, G185))</f>
        <v>WM03</v>
      </c>
      <c r="G185" s="62"/>
      <c r="H185" s="5" t="str">
        <f>IF(ISBLANK('6桁'!H185), "", IF(ISBLANK(I185), $H$167, I185))</f>
        <v/>
      </c>
      <c r="I185" s="62"/>
      <c r="J185" s="5" t="str">
        <f>IF(ISBLANK('6桁'!J185), "", IF(ISBLANK(K185), $J$167, K185))</f>
        <v>SJ8+</v>
      </c>
      <c r="K185" s="62"/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IF(ISBLANK('6桁'!R185), "", IF(ISBLANK(S185), $R$167, S185))</f>
        <v/>
      </c>
      <c r="S185" s="201"/>
      <c r="T185" s="5" t="str">
        <f>IF(ISBLANK('6桁'!T185), "", IF(ISBLANK(U185), $T$167, U185))</f>
        <v/>
      </c>
      <c r="U185" s="201"/>
      <c r="V185" s="5" t="str">
        <f>IF(ISBLANK('6桁'!V185), "", IF(ISBLANK(W185), $V$167, W185))</f>
        <v>SJ8+</v>
      </c>
      <c r="W185" s="62"/>
      <c r="X185" s="5" t="str">
        <f>IF(ISBLANK('6桁'!X185), "", IF(ISBLANK(Y185), $X$167, Y185))</f>
        <v/>
      </c>
      <c r="Y185" s="62"/>
      <c r="Z185" s="5" t="str">
        <f>IF(ISBLANK('6桁'!Z185), "", IF(ISBLANK(AA185), $Z$167, AA185))</f>
        <v/>
      </c>
      <c r="AA185" s="62"/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 t="str">
        <f>IF(ISBLANK('6桁'!F186), "", IF(ISBLANK(G186), $F$167, G186))</f>
        <v>WM03</v>
      </c>
      <c r="G186" s="62"/>
      <c r="H186" s="5" t="str">
        <f>IF(ISBLANK('6桁'!H186), "", IF(ISBLANK(I186), $H$167, I186))</f>
        <v/>
      </c>
      <c r="I186" s="62"/>
      <c r="J186" s="5" t="str">
        <f>IF(ISBLANK('6桁'!J186), "", IF(ISBLANK(K186), $J$167, K186))</f>
        <v>SJ8+</v>
      </c>
      <c r="K186" s="62"/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IF(ISBLANK('6桁'!R186), "", IF(ISBLANK(S186), $R$167, S186))</f>
        <v/>
      </c>
      <c r="S186" s="201"/>
      <c r="T186" s="5" t="str">
        <f>IF(ISBLANK('6桁'!T186), "", IF(ISBLANK(U186), $T$167, U186))</f>
        <v/>
      </c>
      <c r="U186" s="201"/>
      <c r="V186" s="5" t="str">
        <f>IF(ISBLANK('6桁'!V186), "", IF(ISBLANK(W186), $V$167, W186))</f>
        <v>SJ8+</v>
      </c>
      <c r="W186" s="62"/>
      <c r="X186" s="5" t="str">
        <f>IF(ISBLANK('6桁'!X186), "", IF(ISBLANK(Y186), $X$167, Y186))</f>
        <v/>
      </c>
      <c r="Y186" s="62"/>
      <c r="Z186" s="5" t="str">
        <f>IF(ISBLANK('6桁'!Z186), "", IF(ISBLANK(AA186), $Z$167, AA186))</f>
        <v/>
      </c>
      <c r="AA186" s="62"/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IF(ISBLANK('6桁'!F187), "", IF(ISBLANK(G187), $F$167, G187))</f>
        <v/>
      </c>
      <c r="G187" s="62"/>
      <c r="H187" s="5" t="str">
        <f>IF(ISBLANK('6桁'!H187), "", IF(ISBLANK(I187), $H$167, I187))</f>
        <v/>
      </c>
      <c r="I187" s="62"/>
      <c r="J187" s="5" t="str">
        <f>IF(ISBLANK('6桁'!J187), "", IF(ISBLANK(K187), $J$167, K187))</f>
        <v>SJ8+</v>
      </c>
      <c r="K187" s="62"/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IF(ISBLANK('6桁'!R187), "", IF(ISBLANK(S187), $R$167, S187))</f>
        <v/>
      </c>
      <c r="S187" s="201"/>
      <c r="T187" s="5" t="str">
        <f>IF(ISBLANK('6桁'!T187), "", IF(ISBLANK(U187), $T$167, U187))</f>
        <v/>
      </c>
      <c r="U187" s="201"/>
      <c r="V187" s="5" t="str">
        <f>IF(ISBLANK('6桁'!V187), "", IF(ISBLANK(W187), $V$167, W187))</f>
        <v>SJ8+</v>
      </c>
      <c r="W187" s="62"/>
      <c r="X187" s="5" t="str">
        <f>IF(ISBLANK('6桁'!X187), "", IF(ISBLANK(Y187), $X$167, Y187))</f>
        <v/>
      </c>
      <c r="Y187" s="62"/>
      <c r="Z187" s="5" t="str">
        <f>IF(ISBLANK('6桁'!Z187), "", IF(ISBLANK(AA187), $Z$167, AA187))</f>
        <v/>
      </c>
      <c r="AA187" s="62"/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IF(ISBLANK('6桁'!F188), "", IF(ISBLANK(G188), $F$167, G188))</f>
        <v/>
      </c>
      <c r="G188" s="62"/>
      <c r="H188" s="5" t="str">
        <f>IF(ISBLANK('6桁'!H188), "", IF(ISBLANK(I188), $H$167, I188))</f>
        <v/>
      </c>
      <c r="I188" s="62"/>
      <c r="J188" s="5" t="str">
        <f>IF(ISBLANK('6桁'!J188), "", IF(ISBLANK(K188), $J$167, K188))</f>
        <v>SJ8+</v>
      </c>
      <c r="K188" s="62"/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IF(ISBLANK('6桁'!R188), "", IF(ISBLANK(S188), $R$167, S188))</f>
        <v/>
      </c>
      <c r="S188" s="201"/>
      <c r="T188" s="5" t="str">
        <f>IF(ISBLANK('6桁'!T188), "", IF(ISBLANK(U188), $T$167, U188))</f>
        <v/>
      </c>
      <c r="U188" s="201"/>
      <c r="V188" s="5" t="str">
        <f>IF(ISBLANK('6桁'!V188), "", IF(ISBLANK(W188), $V$167, W188))</f>
        <v>SJ8+</v>
      </c>
      <c r="W188" s="62"/>
      <c r="X188" s="5" t="str">
        <f>IF(ISBLANK('6桁'!X188), "", IF(ISBLANK(Y188), $X$167, Y188))</f>
        <v/>
      </c>
      <c r="Y188" s="62"/>
      <c r="Z188" s="5" t="str">
        <f>IF(ISBLANK('6桁'!Z188), "", IF(ISBLANK(AA188), $Z$167, AA188))</f>
        <v/>
      </c>
      <c r="AA188" s="62"/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 t="str">
        <f>IF(ISBLANK('6桁'!F189), "", IF(ISBLANK(G189), $F$167, G189))</f>
        <v>WM03</v>
      </c>
      <c r="G189" s="162"/>
      <c r="H189" s="161" t="str">
        <f>IF(ISBLANK('6桁'!H189), "", IF(ISBLANK(I189), $H$167, I189))</f>
        <v/>
      </c>
      <c r="I189" s="162"/>
      <c r="J189" s="161" t="str">
        <f>IF(ISBLANK('6桁'!J189), "", IF(ISBLANK(K189), $J$167, K189))</f>
        <v>SJ8+</v>
      </c>
      <c r="K189" s="162"/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IF(ISBLANK('6桁'!R189), "", IF(ISBLANK(S189), $R$167, S189))</f>
        <v/>
      </c>
      <c r="S189" s="201"/>
      <c r="T189" s="5" t="str">
        <f>IF(ISBLANK('6桁'!T189), "", IF(ISBLANK(U189), $T$167, U189))</f>
        <v/>
      </c>
      <c r="U189" s="201"/>
      <c r="V189" s="5" t="str">
        <f>IF(ISBLANK('6桁'!V189), "", IF(ISBLANK(W189), $V$167, W189))</f>
        <v>SJ8+</v>
      </c>
      <c r="W189" s="62"/>
      <c r="X189" s="5" t="str">
        <f>IF(ISBLANK('6桁'!X189), "", IF(ISBLANK(Y189), $X$167, Y189))</f>
        <v/>
      </c>
      <c r="Y189" s="62"/>
      <c r="Z189" s="5" t="str">
        <f>IF(ISBLANK('6桁'!Z189), "", IF(ISBLANK(AA189), $Z$167, AA189))</f>
        <v/>
      </c>
      <c r="AA189" s="62"/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 t="str">
        <f>IF(ISBLANK('6桁'!F190), "", IF(ISBLANK(G190), $F$167, G190))</f>
        <v>WM03</v>
      </c>
      <c r="G190" s="67"/>
      <c r="H190" s="32" t="str">
        <f>IF(ISBLANK('6桁'!H190), "", IF(ISBLANK(I190), $H$167, I190))</f>
        <v/>
      </c>
      <c r="I190" s="67"/>
      <c r="J190" s="32" t="str">
        <f>IF(ISBLANK('6桁'!J190), "", IF(ISBLANK(K190), $J$167, K190))</f>
        <v/>
      </c>
      <c r="K190" s="67"/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IF(ISBLANK('6桁'!R190), "", IF(ISBLANK(S190), $R$167, S190))</f>
        <v/>
      </c>
      <c r="S190" s="201"/>
      <c r="T190" s="5" t="str">
        <f>IF(ISBLANK('6桁'!T190), "", IF(ISBLANK(U190), $T$167, U190))</f>
        <v/>
      </c>
      <c r="U190" s="201"/>
      <c r="V190" s="5" t="str">
        <f>IF(ISBLANK('6桁'!V190), "", IF(ISBLANK(W190), $V$167, W190))</f>
        <v>SJ8+</v>
      </c>
      <c r="W190" s="62"/>
      <c r="X190" s="5" t="str">
        <f>IF(ISBLANK('6桁'!X190), "", IF(ISBLANK(Y190), $X$167, Y190))</f>
        <v/>
      </c>
      <c r="Y190" s="62"/>
      <c r="Z190" s="5" t="str">
        <f>IF(ISBLANK('6桁'!Z190), "", IF(ISBLANK(AA190), $Z$167, AA190))</f>
        <v/>
      </c>
      <c r="AA190" s="62"/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 t="str">
        <f>IF(ISBLANK('6桁'!F191), "", IF(ISBLANK(G191), $F$167, G191))</f>
        <v>WM03</v>
      </c>
      <c r="G191" s="70"/>
      <c r="H191" s="6" t="str">
        <f>IF(ISBLANK('6桁'!H191), "", IF(ISBLANK(I191), $H$167, I191))</f>
        <v>WM02</v>
      </c>
      <c r="I191" s="70"/>
      <c r="J191" s="144" t="str">
        <f>IF(ISBLANK('6桁'!J191), "", IF(ISBLANK(K191), $J$167, K191))</f>
        <v/>
      </c>
      <c r="K191" s="70"/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IF(ISBLANK('6桁'!R191), "", IF(ISBLANK(S191), $R$167, S191))</f>
        <v/>
      </c>
      <c r="S191" s="201"/>
      <c r="T191" s="5" t="str">
        <f>IF(ISBLANK('6桁'!T191), "", IF(ISBLANK(U191), $T$167, U191))</f>
        <v/>
      </c>
      <c r="U191" s="201"/>
      <c r="V191" s="5" t="str">
        <f>IF(ISBLANK('6桁'!V191), "", IF(ISBLANK(W191), $V$167, W191))</f>
        <v/>
      </c>
      <c r="W191" s="62"/>
      <c r="X191" s="5" t="str">
        <f>IF(ISBLANK('6桁'!X191), "", IF(ISBLANK(Y191), $X$167, Y191))</f>
        <v>SJ7</v>
      </c>
      <c r="Y191" s="62"/>
      <c r="Z191" s="5" t="str">
        <f>IF(ISBLANK('6桁'!Z191), "", IF(ISBLANK(AA191), $Z$167, AA191))</f>
        <v/>
      </c>
      <c r="AA191" s="62"/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 t="str">
        <f>IF(ISBLANK('6桁'!F192), "", IF(ISBLANK(G192), $F$167, G192))</f>
        <v>WM03</v>
      </c>
      <c r="G192" s="62"/>
      <c r="H192" s="5" t="str">
        <f>IF(ISBLANK('6桁'!H192), "", IF(ISBLANK(I192), $H$167, I192))</f>
        <v/>
      </c>
      <c r="I192" s="62"/>
      <c r="J192" s="139" t="str">
        <f>IF(ISBLANK('6桁'!J192), "", IF(ISBLANK(K192), $J$167, K192))</f>
        <v/>
      </c>
      <c r="K192" s="62"/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IF(ISBLANK('6桁'!R192), "", IF(ISBLANK(S192), $R$167, S192))</f>
        <v/>
      </c>
      <c r="S192" s="202"/>
      <c r="T192" s="33" t="str">
        <f>IF(ISBLANK('6桁'!T192), "", IF(ISBLANK(U192), $T$167, U192))</f>
        <v/>
      </c>
      <c r="U192" s="202"/>
      <c r="V192" s="33" t="str">
        <f>IF(ISBLANK('6桁'!V192), "", IF(ISBLANK(W192), $V$167, W192))</f>
        <v/>
      </c>
      <c r="W192" s="58"/>
      <c r="X192" s="33" t="str">
        <f>IF(ISBLANK('6桁'!X192), "", IF(ISBLANK(Y192), $X$167, Y192))</f>
        <v/>
      </c>
      <c r="Y192" s="58"/>
      <c r="Z192" s="33" t="str">
        <f>IF(ISBLANK('6桁'!Z192), "", IF(ISBLANK(AA192), $Z$167, AA192))</f>
        <v>SJ5</v>
      </c>
      <c r="AA192" s="58"/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 t="str">
        <f>IF(ISBLANK('6桁'!F193), "", IF(ISBLANK(G193), $F$167, G193))</f>
        <v>WM03</v>
      </c>
      <c r="G193" s="62"/>
      <c r="H193" s="5" t="str">
        <f>IF(ISBLANK('6桁'!H193), "", IF(ISBLANK(I193), $H$167, I193))</f>
        <v/>
      </c>
      <c r="I193" s="62"/>
      <c r="J193" s="139" t="str">
        <f>IF(ISBLANK('6桁'!J193), "", IF(ISBLANK(K193), $J$167, K193))</f>
        <v>SJ8+</v>
      </c>
      <c r="K193" s="62"/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 t="str">
        <f>IF(ISBLANK('6桁'!R193), "", IF(ISBLANK(S193), $R$167, S193))</f>
        <v>WM03</v>
      </c>
      <c r="S193" s="211"/>
      <c r="T193" s="32" t="str">
        <f>IF(ISBLANK('6桁'!T193), "", IF(ISBLANK(U193), $T$167, U193))</f>
        <v>WM02</v>
      </c>
      <c r="U193" s="211"/>
      <c r="V193" s="32" t="str">
        <f>IF(ISBLANK('6桁'!V193), "", IF(ISBLANK(W193), $V$167, W193))</f>
        <v/>
      </c>
      <c r="W193" s="67"/>
      <c r="X193" s="32" t="str">
        <f>IF(ISBLANK('6桁'!X193), "", IF(ISBLANK(Y193), $X$167, Y193))</f>
        <v/>
      </c>
      <c r="Y193" s="67"/>
      <c r="Z193" s="32" t="str">
        <f>IF(ISBLANK('6桁'!Z193), "", IF(ISBLANK(AA193), $Z$167, AA193))</f>
        <v/>
      </c>
      <c r="AA193" s="67"/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 t="str">
        <f>IF(ISBLANK('6桁'!F194), "", IF(ISBLANK(G194), $F$167, G194))</f>
        <v>WM03</v>
      </c>
      <c r="G194" s="62"/>
      <c r="H194" s="5" t="str">
        <f>IF(ISBLANK('6桁'!H194), "", IF(ISBLANK(I194), $H$167, I194))</f>
        <v/>
      </c>
      <c r="I194" s="62"/>
      <c r="J194" s="139" t="str">
        <f>IF(ISBLANK('6桁'!J194), "", IF(ISBLANK(K194), $J$167, K194))</f>
        <v>SJ8+</v>
      </c>
      <c r="K194" s="62"/>
      <c r="L194" s="356"/>
      <c r="M194" s="451"/>
      <c r="N194" s="435" t="s">
        <v>16</v>
      </c>
      <c r="O194" s="436"/>
      <c r="P194" s="179">
        <v>96</v>
      </c>
      <c r="Q194" s="264"/>
      <c r="R194" s="5" t="str">
        <f>IF(ISBLANK('6桁'!R194), "", IF(ISBLANK(S194), $R$167, S194))</f>
        <v/>
      </c>
      <c r="S194" s="201"/>
      <c r="T194" s="5" t="str">
        <f>IF(ISBLANK('6桁'!T194), "", IF(ISBLANK(U194), $T$167, U194))</f>
        <v/>
      </c>
      <c r="U194" s="201"/>
      <c r="V194" s="5" t="str">
        <f>IF(ISBLANK('6桁'!V194), "", IF(ISBLANK(W194), $V$167, W194))</f>
        <v>SJ8+</v>
      </c>
      <c r="W194" s="62"/>
      <c r="X194" s="5" t="str">
        <f>IF(ISBLANK('6桁'!X194), "", IF(ISBLANK(Y194), $X$167, Y194))</f>
        <v/>
      </c>
      <c r="Y194" s="62"/>
      <c r="Z194" s="5" t="str">
        <f>IF(ISBLANK('6桁'!Z194), "", IF(ISBLANK(AA194), $Z$167, AA194))</f>
        <v/>
      </c>
      <c r="AA194" s="62"/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IF(ISBLANK('6桁'!F195), "", IF(ISBLANK(G195), $F$167, G195))</f>
        <v/>
      </c>
      <c r="G195" s="62"/>
      <c r="H195" s="5" t="str">
        <f>IF(ISBLANK('6桁'!H195), "", IF(ISBLANK(I195), $H$167, I195))</f>
        <v/>
      </c>
      <c r="I195" s="62"/>
      <c r="J195" s="139" t="str">
        <f>IF(ISBLANK('6桁'!J195), "", IF(ISBLANK(K195), $J$167, K195))</f>
        <v>SJ8+</v>
      </c>
      <c r="K195" s="62"/>
      <c r="L195" s="356"/>
      <c r="M195" s="451"/>
      <c r="N195" s="435" t="s">
        <v>45</v>
      </c>
      <c r="O195" s="436"/>
      <c r="P195" s="179">
        <v>98</v>
      </c>
      <c r="Q195" s="264"/>
      <c r="R195" s="5" t="str">
        <f>IF(ISBLANK('6桁'!R195), "", IF(ISBLANK(S195), $R$167, S195))</f>
        <v>WM03</v>
      </c>
      <c r="S195" s="201"/>
      <c r="T195" s="5" t="str">
        <f>IF(ISBLANK('6桁'!T195), "", IF(ISBLANK(U195), $T$167, U195))</f>
        <v/>
      </c>
      <c r="U195" s="201"/>
      <c r="V195" s="5" t="str">
        <f>IF(ISBLANK('6桁'!V195), "", IF(ISBLANK(W195), $V$167, W195))</f>
        <v>SJ8+</v>
      </c>
      <c r="W195" s="62"/>
      <c r="X195" s="5" t="str">
        <f>IF(ISBLANK('6桁'!X195), "", IF(ISBLANK(Y195), $X$167, Y195))</f>
        <v/>
      </c>
      <c r="Y195" s="62"/>
      <c r="Z195" s="5" t="str">
        <f>IF(ISBLANK('6桁'!Z195), "", IF(ISBLANK(AA195), $Z$167, AA195))</f>
        <v/>
      </c>
      <c r="AA195" s="62"/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 t="str">
        <f>IF(ISBLANK('6桁'!F196), "", IF(ISBLANK(G196), $F$167, G196))</f>
        <v>WM03</v>
      </c>
      <c r="G196" s="62"/>
      <c r="H196" s="5" t="str">
        <f>IF(ISBLANK('6桁'!H196), "", IF(ISBLANK(I196), $H$167, I196))</f>
        <v/>
      </c>
      <c r="I196" s="62"/>
      <c r="J196" s="139" t="str">
        <f>IF(ISBLANK('6桁'!J196), "", IF(ISBLANK(K196), $J$167, K196))</f>
        <v>SJ8+</v>
      </c>
      <c r="K196" s="62"/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IF(ISBLANK('6桁'!R196), "", IF(ISBLANK(S196), $R$167, S196))</f>
        <v/>
      </c>
      <c r="S196" s="201"/>
      <c r="T196" s="5" t="str">
        <f>IF(ISBLANK('6桁'!T196), "", IF(ISBLANK(U196), $T$167, U196))</f>
        <v/>
      </c>
      <c r="U196" s="201"/>
      <c r="V196" s="5" t="str">
        <f>IF(ISBLANK('6桁'!V196), "", IF(ISBLANK(W196), $V$167, W196))</f>
        <v>SJ8+</v>
      </c>
      <c r="W196" s="62"/>
      <c r="X196" s="5" t="str">
        <f>IF(ISBLANK('6桁'!X196), "", IF(ISBLANK(Y196), $X$167, Y196))</f>
        <v/>
      </c>
      <c r="Y196" s="62"/>
      <c r="Z196" s="5" t="str">
        <f>IF(ISBLANK('6桁'!Z196), "", IF(ISBLANK(AA196), $Z$167, AA196))</f>
        <v/>
      </c>
      <c r="AA196" s="62"/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 t="str">
        <f>IF(ISBLANK('6桁'!F197), "", IF(ISBLANK(G197), $F$167, G197))</f>
        <v>WM03</v>
      </c>
      <c r="G197" s="62"/>
      <c r="H197" s="5" t="str">
        <f>IF(ISBLANK('6桁'!H197), "", IF(ISBLANK(I197), $H$167, I197))</f>
        <v/>
      </c>
      <c r="I197" s="62"/>
      <c r="J197" s="139" t="str">
        <f>IF(ISBLANK('6桁'!J197), "", IF(ISBLANK(K197), $J$167, K197))</f>
        <v>SJ8+</v>
      </c>
      <c r="K197" s="62"/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IF(ISBLANK('6桁'!R197), "", IF(ISBLANK(S197), $R$167, S197))</f>
        <v/>
      </c>
      <c r="S197" s="201"/>
      <c r="T197" s="5" t="str">
        <f>IF(ISBLANK('6桁'!T197), "", IF(ISBLANK(U197), $T$167, U197))</f>
        <v/>
      </c>
      <c r="U197" s="201"/>
      <c r="V197" s="5" t="str">
        <f>IF(ISBLANK('6桁'!V197), "", IF(ISBLANK(W197), $V$167, W197))</f>
        <v>SJ8+</v>
      </c>
      <c r="W197" s="62"/>
      <c r="X197" s="5" t="str">
        <f>IF(ISBLANK('6桁'!X197), "", IF(ISBLANK(Y197), $X$167, Y197))</f>
        <v/>
      </c>
      <c r="Y197" s="62"/>
      <c r="Z197" s="5" t="str">
        <f>IF(ISBLANK('6桁'!Z197), "", IF(ISBLANK(AA197), $Z$167, AA197))</f>
        <v/>
      </c>
      <c r="AA197" s="62"/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IF(ISBLANK('6桁'!F198), "", IF(ISBLANK(G198), $F$167, G198))</f>
        <v/>
      </c>
      <c r="G198" s="62"/>
      <c r="H198" s="5" t="str">
        <f>IF(ISBLANK('6桁'!H198), "", IF(ISBLANK(I198), $H$167, I198))</f>
        <v/>
      </c>
      <c r="I198" s="62"/>
      <c r="J198" s="139" t="str">
        <f>IF(ISBLANK('6桁'!J198), "", IF(ISBLANK(K198), $J$167, K198))</f>
        <v>SJ8+</v>
      </c>
      <c r="K198" s="62"/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IF(ISBLANK('6桁'!R198), "", IF(ISBLANK(S198), $R$167, S198))</f>
        <v/>
      </c>
      <c r="S198" s="201"/>
      <c r="T198" s="5" t="str">
        <f>IF(ISBLANK('6桁'!T198), "", IF(ISBLANK(U198), $T$167, U198))</f>
        <v/>
      </c>
      <c r="U198" s="201"/>
      <c r="V198" s="5" t="str">
        <f>IF(ISBLANK('6桁'!V198), "", IF(ISBLANK(W198), $V$167, W198))</f>
        <v>SJ8+</v>
      </c>
      <c r="W198" s="62"/>
      <c r="X198" s="5" t="str">
        <f>IF(ISBLANK('6桁'!X198), "", IF(ISBLANK(Y198), $X$167, Y198))</f>
        <v/>
      </c>
      <c r="Y198" s="62"/>
      <c r="Z198" s="5" t="str">
        <f>IF(ISBLANK('6桁'!Z198), "", IF(ISBLANK(AA198), $Z$167, AA198))</f>
        <v/>
      </c>
      <c r="AA198" s="62"/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IF(ISBLANK('6桁'!F199), "", IF(ISBLANK(G199), $F$167, G199))</f>
        <v/>
      </c>
      <c r="G199" s="62"/>
      <c r="H199" s="5" t="str">
        <f>IF(ISBLANK('6桁'!H199), "", IF(ISBLANK(I199), $H$167, I199))</f>
        <v/>
      </c>
      <c r="I199" s="62"/>
      <c r="J199" s="139" t="str">
        <f>IF(ISBLANK('6桁'!J199), "", IF(ISBLANK(K199), $J$167, K199))</f>
        <v>SJ8+</v>
      </c>
      <c r="K199" s="62"/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IF(ISBLANK('6桁'!R199), "", IF(ISBLANK(S199), $R$167, S199))</f>
        <v/>
      </c>
      <c r="S199" s="201"/>
      <c r="T199" s="5" t="str">
        <f>IF(ISBLANK('6桁'!T199), "", IF(ISBLANK(U199), $T$167, U199))</f>
        <v/>
      </c>
      <c r="U199" s="201"/>
      <c r="V199" s="5" t="str">
        <f>IF(ISBLANK('6桁'!V199), "", IF(ISBLANK(W199), $V$167, W199))</f>
        <v>SJ8+</v>
      </c>
      <c r="W199" s="62"/>
      <c r="X199" s="5" t="str">
        <f>IF(ISBLANK('6桁'!X199), "", IF(ISBLANK(Y199), $X$167, Y199))</f>
        <v/>
      </c>
      <c r="Y199" s="62"/>
      <c r="Z199" s="5" t="str">
        <f>IF(ISBLANK('6桁'!Z199), "", IF(ISBLANK(AA199), $Z$167, AA199))</f>
        <v/>
      </c>
      <c r="AA199" s="62"/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IF(ISBLANK('6桁'!F200), "", IF(ISBLANK(G200), $F$167, G200))</f>
        <v/>
      </c>
      <c r="G200" s="62"/>
      <c r="H200" s="5" t="str">
        <f>IF(ISBLANK('6桁'!H200), "", IF(ISBLANK(I200), $H$167, I200))</f>
        <v/>
      </c>
      <c r="I200" s="62"/>
      <c r="J200" s="139" t="str">
        <f>IF(ISBLANK('6桁'!J200), "", IF(ISBLANK(K200), $J$167, K200))</f>
        <v>SJ8+</v>
      </c>
      <c r="K200" s="62"/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IF(ISBLANK('6桁'!R200), "", IF(ISBLANK(S200), $R$167, S200))</f>
        <v/>
      </c>
      <c r="S200" s="207"/>
      <c r="T200" s="16" t="str">
        <f>IF(ISBLANK('6桁'!T200), "", IF(ISBLANK(U200), $T$167, U200))</f>
        <v/>
      </c>
      <c r="U200" s="207"/>
      <c r="V200" s="16" t="str">
        <f>IF(ISBLANK('6桁'!V200), "", IF(ISBLANK(W200), $V$167, W200))</f>
        <v>SJ8+</v>
      </c>
      <c r="W200" s="68"/>
      <c r="X200" s="16" t="str">
        <f>IF(ISBLANK('6桁'!X200), "", IF(ISBLANK(Y200), $X$167, Y200))</f>
        <v/>
      </c>
      <c r="Y200" s="68"/>
      <c r="Z200" s="16" t="str">
        <f>IF(ISBLANK('6桁'!Z200), "", IF(ISBLANK(AA200), $Z$167, AA200))</f>
        <v/>
      </c>
      <c r="AA200" s="68"/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IF(ISBLANK('6桁'!F201), "", IF(ISBLANK(G201), $F$167, G201))</f>
        <v/>
      </c>
      <c r="G201" s="62"/>
      <c r="H201" s="5" t="str">
        <f>IF(ISBLANK('6桁'!H201), "", IF(ISBLANK(I201), $H$167, I201))</f>
        <v/>
      </c>
      <c r="I201" s="62"/>
      <c r="J201" s="139" t="str">
        <f>IF(ISBLANK('6桁'!J201), "", IF(ISBLANK(K201), $J$167, K201))</f>
        <v>SJ8+</v>
      </c>
      <c r="K201" s="62"/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IF(ISBLANK('6桁'!F202), "", IF(ISBLANK(G202), $F$167, G202))</f>
        <v/>
      </c>
      <c r="G202" s="62"/>
      <c r="H202" s="5" t="str">
        <f>IF(ISBLANK('6桁'!H202), "", IF(ISBLANK(I202), $H$167, I202))</f>
        <v/>
      </c>
      <c r="I202" s="62"/>
      <c r="J202" s="139" t="str">
        <f>IF(ISBLANK('6桁'!J202), "", IF(ISBLANK(K202), $J$167, K202))</f>
        <v>SJ8+</v>
      </c>
      <c r="K202" s="62"/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IF(ISBLANK('6桁'!F203), "", IF(ISBLANK(G203), $F$167, G203))</f>
        <v/>
      </c>
      <c r="G203" s="62"/>
      <c r="H203" s="5" t="str">
        <f>IF(ISBLANK('6桁'!H203), "", IF(ISBLANK(I203), $H$167, I203))</f>
        <v/>
      </c>
      <c r="I203" s="62"/>
      <c r="J203" s="139" t="str">
        <f>IF(ISBLANK('6桁'!J203), "", IF(ISBLANK(K203), $J$167, K203))</f>
        <v>SJ8+</v>
      </c>
      <c r="K203" s="62"/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 t="str">
        <f>IF(ISBLANK('6桁'!F204), "", IF(ISBLANK(G204), $F$167, G204))</f>
        <v>WM03</v>
      </c>
      <c r="G204" s="62"/>
      <c r="H204" s="5" t="str">
        <f>IF(ISBLANK('6桁'!H204), "", IF(ISBLANK(I204), $H$167, I204))</f>
        <v/>
      </c>
      <c r="I204" s="62"/>
      <c r="J204" s="139" t="str">
        <f>IF(ISBLANK('6桁'!J204), "", IF(ISBLANK(K204), $J$167, K204))</f>
        <v>SJ8+</v>
      </c>
      <c r="K204" s="62"/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IF(ISBLANK('6桁'!F205), "", IF(ISBLANK(G205), $F$167, G205))</f>
        <v/>
      </c>
      <c r="G205" s="62"/>
      <c r="H205" s="5" t="str">
        <f>IF(ISBLANK('6桁'!H205), "", IF(ISBLANK(I205), $H$167, I205))</f>
        <v/>
      </c>
      <c r="I205" s="62"/>
      <c r="J205" s="139" t="str">
        <f>IF(ISBLANK('6桁'!J205), "", IF(ISBLANK(K205), $J$167, K205))</f>
        <v>SJ8+</v>
      </c>
      <c r="K205" s="62"/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IF(ISBLANK('6桁'!F206), "", IF(ISBLANK(G206), $F$167, G206))</f>
        <v/>
      </c>
      <c r="G206" s="162"/>
      <c r="H206" s="161" t="str">
        <f>IF(ISBLANK('6桁'!H206), "", IF(ISBLANK(I206), $H$167, I206))</f>
        <v/>
      </c>
      <c r="I206" s="162"/>
      <c r="J206" s="358" t="str">
        <f>IF(ISBLANK('6桁'!J206), "", IF(ISBLANK(K206), $J$167, K206))</f>
        <v>SJ8+</v>
      </c>
      <c r="K206" s="162"/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666" t="s">
        <v>831</v>
      </c>
      <c r="G219" s="667"/>
      <c r="H219" s="666" t="s">
        <v>832</v>
      </c>
      <c r="I219" s="667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 t="str">
        <f>IF(ISBLANK('6桁'!F220), "", IF(ISBLANK(G220), $F$219, G220))</f>
        <v>XS1</v>
      </c>
      <c r="G220" s="57"/>
      <c r="H220" s="56" t="str">
        <f>IF(ISBLANK('6桁'!H220), "", IF(ISBLANK(I220), $H$219, I220))</f>
        <v/>
      </c>
      <c r="I220" s="57"/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 t="str">
        <f>IF(ISBLANK('6桁'!F221), "", IF(ISBLANK(G221), $F$219, G221))</f>
        <v>XS1</v>
      </c>
      <c r="G221" s="122"/>
      <c r="H221" s="118" t="str">
        <f>IF(ISBLANK('6桁'!H221), "", IF(ISBLANK(I221), $H$219, I221))</f>
        <v/>
      </c>
      <c r="I221" s="122"/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IF(ISBLANK('6桁'!F222), "", IF(ISBLANK(G222), $F$219, G222))</f>
        <v/>
      </c>
      <c r="G222" s="122"/>
      <c r="H222" s="118" t="str">
        <f>IF(ISBLANK('6桁'!H222), "", IF(ISBLANK(I222), $H$219, I222))</f>
        <v>SJ6</v>
      </c>
      <c r="I222" s="122"/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IF(ISBLANK('6桁'!F223), "", IF(ISBLANK(G223), $F$219, G223))</f>
        <v/>
      </c>
      <c r="G223" s="72"/>
      <c r="H223" s="77" t="str">
        <f>IF(ISBLANK('6桁'!H223), "", IF(ISBLANK(I223), $H$219, I223))</f>
        <v>SJ6</v>
      </c>
      <c r="I223" s="72"/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IF(ISBLANK('6桁'!F224), "", IF(ISBLANK(G224), $F$219, G224))</f>
        <v/>
      </c>
      <c r="G224" s="73"/>
      <c r="H224" s="63" t="str">
        <f>IF(ISBLANK('6桁'!H224), "", IF(ISBLANK(I224), $H$219, I224))</f>
        <v>SJ6</v>
      </c>
      <c r="I224" s="73"/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664" t="s">
        <v>833</v>
      </c>
      <c r="G232" s="665"/>
      <c r="H232" s="666" t="s">
        <v>834</v>
      </c>
      <c r="I232" s="667"/>
      <c r="J232" s="666" t="s">
        <v>836</v>
      </c>
      <c r="K232" s="667"/>
      <c r="M232" s="536"/>
      <c r="N232" s="541"/>
      <c r="O232" s="542"/>
      <c r="P232" s="470"/>
      <c r="Q232" s="471"/>
      <c r="R232" s="664" t="s">
        <v>833</v>
      </c>
      <c r="S232" s="665"/>
      <c r="T232" s="666" t="s">
        <v>834</v>
      </c>
      <c r="U232" s="667"/>
      <c r="V232" s="666" t="s">
        <v>835</v>
      </c>
      <c r="W232" s="667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IF(ISBLANK('6桁'!F233), "", IF(ISBLANK(G233), $F$232, G233))</f>
        <v/>
      </c>
      <c r="G233" s="359"/>
      <c r="H233" s="4" t="str">
        <f>IF(ISBLANK('6桁'!H233), "", IF(ISBLANK(I233), $H$232, I233))</f>
        <v/>
      </c>
      <c r="I233" s="359"/>
      <c r="J233" s="4" t="str">
        <f>IF(ISBLANK('6桁'!J233), "", IF(ISBLANK(K233), $J$232, K233))</f>
        <v>W01</v>
      </c>
      <c r="K233" s="61"/>
      <c r="M233" s="528">
        <v>13</v>
      </c>
      <c r="N233" s="445" t="s">
        <v>12</v>
      </c>
      <c r="O233" s="446"/>
      <c r="P233" s="458" t="s">
        <v>408</v>
      </c>
      <c r="Q233" s="459"/>
      <c r="R233" s="4" t="str">
        <f>IF(ISBLANK('6桁'!R233), "", IF(ISBLANK(S233), $R$232, S233))</f>
        <v>WMLV01V</v>
      </c>
      <c r="S233" s="230"/>
      <c r="T233" s="4" t="str">
        <f>IF(ISBLANK('6桁'!T233), "", IF(ISBLANK(U233), $T$232, U233))</f>
        <v/>
      </c>
      <c r="U233" s="230"/>
      <c r="V233" s="4" t="str">
        <f>IF(ISBLANK('6桁'!V233), "", IF(ISBLANK(W233), $V$232, W233))</f>
        <v/>
      </c>
      <c r="W233" s="198"/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 t="str">
        <f>IF(ISBLANK('6桁'!F234), "", IF(ISBLANK(G234), $F$232, G234))</f>
        <v>WMLV01V</v>
      </c>
      <c r="G234" s="185"/>
      <c r="H234" s="33" t="str">
        <f>IF(ISBLANK('6桁'!H234), "", IF(ISBLANK(I234), $H$232, I234))</f>
        <v/>
      </c>
      <c r="I234" s="185"/>
      <c r="J234" s="33" t="str">
        <f>IF(ISBLANK('6桁'!J234), "", IF(ISBLANK(K234), $J$232, K234))</f>
        <v/>
      </c>
      <c r="K234" s="58"/>
      <c r="M234" s="451"/>
      <c r="N234" s="439"/>
      <c r="O234" s="440"/>
      <c r="P234" s="435" t="s">
        <v>397</v>
      </c>
      <c r="Q234" s="436"/>
      <c r="R234" s="5" t="str">
        <f>IF(ISBLANK('6桁'!R234), "", IF(ISBLANK(S234), $R$232, S234))</f>
        <v>WMLV01V</v>
      </c>
      <c r="S234" s="231"/>
      <c r="T234" s="5" t="str">
        <f>IF(ISBLANK('6桁'!T234), "", IF(ISBLANK(U234), $T$232, U234))</f>
        <v/>
      </c>
      <c r="U234" s="231"/>
      <c r="V234" s="5" t="str">
        <f>IF(ISBLANK('6桁'!V234), "", IF(ISBLANK(W234), $V$232, W234))</f>
        <v/>
      </c>
      <c r="W234" s="201"/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IF(ISBLANK('6桁'!F235), "", IF(ISBLANK(G235), $F$232, G235))</f>
        <v/>
      </c>
      <c r="G235" s="361"/>
      <c r="H235" s="77" t="str">
        <f>IF(ISBLANK('6桁'!H235), "", IF(ISBLANK(I235), $H$232, I235))</f>
        <v/>
      </c>
      <c r="I235" s="361"/>
      <c r="J235" s="77" t="str">
        <f>IF(ISBLANK('6桁'!J235), "", IF(ISBLANK(K235), $J$232, K235))</f>
        <v>W01</v>
      </c>
      <c r="K235" s="72"/>
      <c r="M235" s="451"/>
      <c r="N235" s="435" t="s">
        <v>14</v>
      </c>
      <c r="O235" s="436"/>
      <c r="P235" s="435" t="s">
        <v>487</v>
      </c>
      <c r="Q235" s="436"/>
      <c r="R235" s="5" t="str">
        <f>IF(ISBLANK('6桁'!R235), "", IF(ISBLANK(S235), $R$232, S235))</f>
        <v>WMLV01V</v>
      </c>
      <c r="S235" s="231"/>
      <c r="T235" s="5" t="str">
        <f>IF(ISBLANK('6桁'!T235), "", IF(ISBLANK(U235), $T$232, U235))</f>
        <v/>
      </c>
      <c r="U235" s="231"/>
      <c r="V235" s="5" t="str">
        <f>IF(ISBLANK('6桁'!V235), "", IF(ISBLANK(W235), $V$232, W235))</f>
        <v/>
      </c>
      <c r="W235" s="201"/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 t="str">
        <f>IF(ISBLANK('6桁'!F236), "", IF(ISBLANK(G236), $F$232, G236))</f>
        <v>WMLV01V</v>
      </c>
      <c r="G236" s="362"/>
      <c r="H236" s="32" t="str">
        <f>IF(ISBLANK('6桁'!H236), "", IF(ISBLANK(I236), $H$232, I236))</f>
        <v/>
      </c>
      <c r="I236" s="362"/>
      <c r="J236" s="32" t="str">
        <f>IF(ISBLANK('6桁'!J236), "", IF(ISBLANK(K236), $J$232, K236))</f>
        <v/>
      </c>
      <c r="K236" s="67"/>
      <c r="M236" s="451"/>
      <c r="N236" s="443" t="s">
        <v>15</v>
      </c>
      <c r="O236" s="444"/>
      <c r="P236" s="435" t="s">
        <v>409</v>
      </c>
      <c r="Q236" s="436"/>
      <c r="R236" s="5" t="str">
        <f>IF(ISBLANK('6桁'!R236), "", IF(ISBLANK(S236), $R$232, S236))</f>
        <v>WMLV01V</v>
      </c>
      <c r="S236" s="231"/>
      <c r="T236" s="5" t="str">
        <f>IF(ISBLANK('6桁'!T236), "", IF(ISBLANK(U236), $T$232, U236))</f>
        <v/>
      </c>
      <c r="U236" s="231"/>
      <c r="V236" s="5" t="str">
        <f>IF(ISBLANK('6桁'!V236), "", IF(ISBLANK(W236), $V$232, W236))</f>
        <v/>
      </c>
      <c r="W236" s="201"/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 t="str">
        <f>IF(ISBLANK('6桁'!F237), "", IF(ISBLANK(G237), $F$232, G237))</f>
        <v>WMLV01V</v>
      </c>
      <c r="G237" s="148"/>
      <c r="H237" s="5" t="str">
        <f>IF(ISBLANK('6桁'!H237), "", IF(ISBLANK(I237), $H$232, I237))</f>
        <v/>
      </c>
      <c r="I237" s="148"/>
      <c r="J237" s="5" t="str">
        <f>IF(ISBLANK('6桁'!J237), "", IF(ISBLANK(K237), $J$232, K237))</f>
        <v/>
      </c>
      <c r="K237" s="62"/>
      <c r="M237" s="451"/>
      <c r="N237" s="439"/>
      <c r="O237" s="440"/>
      <c r="P237" s="435" t="s">
        <v>486</v>
      </c>
      <c r="Q237" s="436"/>
      <c r="R237" s="5" t="str">
        <f>IF(ISBLANK('6桁'!R237), "", IF(ISBLANK(S237), $R$232, S237))</f>
        <v>WMLV01V</v>
      </c>
      <c r="S237" s="231"/>
      <c r="T237" s="5" t="str">
        <f>IF(ISBLANK('6桁'!T237), "", IF(ISBLANK(U237), $T$232, U237))</f>
        <v/>
      </c>
      <c r="U237" s="231"/>
      <c r="V237" s="5" t="str">
        <f>IF(ISBLANK('6桁'!V237), "", IF(ISBLANK(W237), $V$232, W237))</f>
        <v/>
      </c>
      <c r="W237" s="201"/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 t="str">
        <f>IF(ISBLANK('6桁'!F238), "", IF(ISBLANK(G238), $F$232, G238))</f>
        <v>WMLV01V</v>
      </c>
      <c r="G238" s="148"/>
      <c r="H238" s="5" t="str">
        <f>IF(ISBLANK('6桁'!H238), "", IF(ISBLANK(I238), $H$232, I238))</f>
        <v/>
      </c>
      <c r="I238" s="62"/>
      <c r="J238" s="5" t="str">
        <f>IF(ISBLANK('6桁'!J238), "", IF(ISBLANK(K238), $J$232, K238))</f>
        <v/>
      </c>
      <c r="K238" s="62"/>
      <c r="M238" s="452"/>
      <c r="N238" s="437" t="s">
        <v>405</v>
      </c>
      <c r="O238" s="438"/>
      <c r="P238" s="437" t="s">
        <v>403</v>
      </c>
      <c r="Q238" s="438"/>
      <c r="R238" s="33" t="str">
        <f>IF(ISBLANK('6桁'!R238), "", IF(ISBLANK(S238), $R$232, S238))</f>
        <v/>
      </c>
      <c r="S238" s="232"/>
      <c r="T238" s="33" t="str">
        <f>IF(ISBLANK('6桁'!T238), "", IF(ISBLANK(U238), $T$232, U238))</f>
        <v/>
      </c>
      <c r="U238" s="232"/>
      <c r="V238" s="33" t="str">
        <f>IF(ISBLANK('6桁'!V238), "", IF(ISBLANK(W238), $V$232, W238))</f>
        <v>GRHSV</v>
      </c>
      <c r="W238" s="202"/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 t="str">
        <f>IF(ISBLANK('6桁'!F239), "", IF(ISBLANK(G239), $F$232, G239))</f>
        <v>WMLV01V</v>
      </c>
      <c r="G239" s="148"/>
      <c r="H239" s="5" t="str">
        <f>IF(ISBLANK('6桁'!H239), "", IF(ISBLANK(I239), $H$232, I239))</f>
        <v/>
      </c>
      <c r="I239" s="62"/>
      <c r="J239" s="5" t="str">
        <f>IF(ISBLANK('6桁'!J239), "", IF(ISBLANK(K239), $J$232, K239))</f>
        <v/>
      </c>
      <c r="K239" s="62"/>
      <c r="M239" s="450">
        <v>12</v>
      </c>
      <c r="N239" s="441" t="s">
        <v>5</v>
      </c>
      <c r="O239" s="442"/>
      <c r="P239" s="439" t="s">
        <v>410</v>
      </c>
      <c r="Q239" s="440"/>
      <c r="R239" s="32" t="str">
        <f>IF(ISBLANK('6桁'!R239), "", IF(ISBLANK(S239), $R$232, S239))</f>
        <v>WMLV01V</v>
      </c>
      <c r="S239" s="311"/>
      <c r="T239" s="32" t="str">
        <f>IF(ISBLANK('6桁'!T239), "", IF(ISBLANK(U239), $T$232, U239))</f>
        <v>SV01</v>
      </c>
      <c r="U239" s="363"/>
      <c r="V239" s="32" t="str">
        <f>IF(ISBLANK('6桁'!V239), "", IF(ISBLANK(W239), $V$232, W239))</f>
        <v/>
      </c>
      <c r="W239" s="211"/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IF(ISBLANK('6桁'!F240), "", IF(ISBLANK(G240), $F$232, G240))</f>
        <v/>
      </c>
      <c r="G240" s="148"/>
      <c r="H240" s="5" t="str">
        <f>IF(ISBLANK('6桁'!H240), "", IF(ISBLANK(I240), $H$232, I240))</f>
        <v>SV01</v>
      </c>
      <c r="I240" s="148"/>
      <c r="J240" s="5" t="str">
        <f>IF(ISBLANK('6桁'!J240), "", IF(ISBLANK(K240), $J$232, K240))</f>
        <v/>
      </c>
      <c r="K240" s="62"/>
      <c r="M240" s="451"/>
      <c r="N240" s="439"/>
      <c r="O240" s="440"/>
      <c r="P240" s="435" t="s">
        <v>411</v>
      </c>
      <c r="Q240" s="436"/>
      <c r="R240" s="5" t="str">
        <f>IF(ISBLANK('6桁'!R240), "", IF(ISBLANK(S240), $R$232, S240))</f>
        <v>WMLV01V</v>
      </c>
      <c r="S240" s="231"/>
      <c r="T240" s="5" t="str">
        <f>IF(ISBLANK('6桁'!T240), "", IF(ISBLANK(U240), $T$232, U240))</f>
        <v>SV01</v>
      </c>
      <c r="U240" s="201"/>
      <c r="V240" s="5" t="str">
        <f>IF(ISBLANK('6桁'!V240), "", IF(ISBLANK(W240), $V$232, W240))</f>
        <v/>
      </c>
      <c r="W240" s="201"/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 t="str">
        <f>IF(ISBLANK('6桁'!F241), "", IF(ISBLANK(G241), $F$232, G241))</f>
        <v>WMLV01V</v>
      </c>
      <c r="G241" s="185"/>
      <c r="H241" s="33" t="str">
        <f>IF(ISBLANK('6桁'!H241), "", IF(ISBLANK(I241), $H$232, I241))</f>
        <v/>
      </c>
      <c r="I241" s="185"/>
      <c r="J241" s="33" t="str">
        <f>IF(ISBLANK('6桁'!J241), "", IF(ISBLANK(K241), $J$232, K241))</f>
        <v>W01</v>
      </c>
      <c r="K241" s="58"/>
      <c r="M241" s="451"/>
      <c r="N241" s="435" t="s">
        <v>406</v>
      </c>
      <c r="O241" s="436"/>
      <c r="P241" s="435" t="s">
        <v>488</v>
      </c>
      <c r="Q241" s="436"/>
      <c r="R241" s="5" t="str">
        <f>IF(ISBLANK('6桁'!R241), "", IF(ISBLANK(S241), $R$232, S241))</f>
        <v>WMLV01V</v>
      </c>
      <c r="S241" s="231"/>
      <c r="T241" s="5" t="str">
        <f>IF(ISBLANK('6桁'!T241), "", IF(ISBLANK(U241), $T$232, U241))</f>
        <v/>
      </c>
      <c r="U241" s="364"/>
      <c r="V241" s="5" t="str">
        <f>IF(ISBLANK('6桁'!V241), "", IF(ISBLANK(W241), $V$232, W241))</f>
        <v/>
      </c>
      <c r="W241" s="201"/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 t="str">
        <f>IF(ISBLANK('6桁'!F242), "", IF(ISBLANK(G242), $F$232, G242))</f>
        <v>WMLV01V</v>
      </c>
      <c r="G242" s="184"/>
      <c r="H242" s="6" t="str">
        <f>IF(ISBLANK('6桁'!H242), "", IF(ISBLANK(I242), $H$232, I242))</f>
        <v>SV01</v>
      </c>
      <c r="I242" s="184"/>
      <c r="J242" s="6" t="str">
        <f>IF(ISBLANK('6桁'!J242), "", IF(ISBLANK(K242), $J$232, K242))</f>
        <v/>
      </c>
      <c r="K242" s="70"/>
      <c r="M242" s="453"/>
      <c r="N242" s="456" t="s">
        <v>407</v>
      </c>
      <c r="O242" s="457"/>
      <c r="P242" s="456" t="s">
        <v>402</v>
      </c>
      <c r="Q242" s="457"/>
      <c r="R242" s="16" t="str">
        <f>IF(ISBLANK('6桁'!R242), "", IF(ISBLANK(S242), $R$232, S242))</f>
        <v/>
      </c>
      <c r="S242" s="233"/>
      <c r="T242" s="16" t="str">
        <f>IF(ISBLANK('6桁'!T242), "", IF(ISBLANK(U242), $T$232, U242))</f>
        <v>SV01</v>
      </c>
      <c r="U242" s="233"/>
      <c r="V242" s="16" t="str">
        <f>IF(ISBLANK('6桁'!V242), "", IF(ISBLANK(W242), $V$232, W242))</f>
        <v/>
      </c>
      <c r="W242" s="207"/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 t="str">
        <f>IF(ISBLANK('6桁'!F243), "", IF(ISBLANK(G243), $F$232, G243))</f>
        <v>WMLV01V</v>
      </c>
      <c r="G243" s="148"/>
      <c r="H243" s="5" t="str">
        <f>IF(ISBLANK('6桁'!H243), "", IF(ISBLANK(I243), $H$232, I243))</f>
        <v/>
      </c>
      <c r="I243" s="148"/>
      <c r="J243" s="5" t="str">
        <f>IF(ISBLANK('6桁'!J243), "", IF(ISBLANK(K243), $J$232, K243))</f>
        <v/>
      </c>
      <c r="K243" s="62"/>
      <c r="M243" s="447" t="s">
        <v>814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 t="str">
        <f>IF(ISBLANK('6桁'!F244), "", IF(ISBLANK(G244), $F$232, G244))</f>
        <v>WMLV01V</v>
      </c>
      <c r="G244" s="148"/>
      <c r="H244" s="5" t="str">
        <f>IF(ISBLANK('6桁'!H244), "", IF(ISBLANK(I244), $H$232, I244))</f>
        <v>SV01</v>
      </c>
      <c r="I244" s="148"/>
      <c r="J244" s="5" t="str">
        <f>IF(ISBLANK('6桁'!J244), "", IF(ISBLANK(K244), $J$232, K244))</f>
        <v/>
      </c>
      <c r="K244" s="62"/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 t="str">
        <f>IF(ISBLANK('6桁'!F245), "", IF(ISBLANK(G245), $F$232, G245))</f>
        <v>WMLV01V</v>
      </c>
      <c r="G245" s="148"/>
      <c r="H245" s="5" t="str">
        <f>IF(ISBLANK('6桁'!H245), "", IF(ISBLANK(I245), $H$232, I245))</f>
        <v/>
      </c>
      <c r="I245" s="148"/>
      <c r="J245" s="5" t="str">
        <f>IF(ISBLANK('6桁'!J245), "", IF(ISBLANK(K245), $J$232, K245))</f>
        <v/>
      </c>
      <c r="K245" s="62"/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 t="str">
        <f>IF(ISBLANK('6桁'!F246), "", IF(ISBLANK(G246), $F$232, G246))</f>
        <v>WMLV01V</v>
      </c>
      <c r="G246" s="148"/>
      <c r="H246" s="5" t="str">
        <f>IF(ISBLANK('6桁'!H246), "", IF(ISBLANK(I246), $H$232, I246))</f>
        <v/>
      </c>
      <c r="I246" s="148"/>
      <c r="J246" s="5" t="str">
        <f>IF(ISBLANK('6桁'!J246), "", IF(ISBLANK(K246), $J$232, K246))</f>
        <v/>
      </c>
      <c r="K246" s="62"/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 t="str">
        <f>IF(ISBLANK('6桁'!F247), "", IF(ISBLANK(G247), $F$232, G247))</f>
        <v>WMLV01V</v>
      </c>
      <c r="G247" s="148"/>
      <c r="H247" s="5" t="str">
        <f>IF(ISBLANK('6桁'!H247), "", IF(ISBLANK(I247), $H$232, I247))</f>
        <v>SV01</v>
      </c>
      <c r="I247" s="62"/>
      <c r="J247" s="5" t="str">
        <f>IF(ISBLANK('6桁'!J247), "", IF(ISBLANK(K247), $J$232, K247))</f>
        <v/>
      </c>
      <c r="K247" s="62"/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 t="str">
        <f>IF(ISBLANK('6桁'!F248), "", IF(ISBLANK(G248), $F$232, G248))</f>
        <v>WMLV01V</v>
      </c>
      <c r="G248" s="148"/>
      <c r="H248" s="317" t="str">
        <f>IF(ISBLANK('6桁'!H248), "", IF(ISBLANK(I248), $H$232, I248))</f>
        <v/>
      </c>
      <c r="I248" s="318"/>
      <c r="J248" s="139" t="str">
        <f>IF(ISBLANK('6桁'!J248), "", IF(ISBLANK(K248), $J$232, K248))</f>
        <v/>
      </c>
      <c r="K248" s="138"/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 t="str">
        <f>IF(ISBLANK('6桁'!F249), "", IF(ISBLANK(G249), $F$232, G249))</f>
        <v>WMLV01V</v>
      </c>
      <c r="G249" s="268"/>
      <c r="H249" s="245" t="str">
        <f>IF(ISBLANK('6桁'!H249), "", IF(ISBLANK(I249), $H$232, I249))</f>
        <v/>
      </c>
      <c r="I249" s="149"/>
      <c r="J249" s="268" t="str">
        <f>IF(ISBLANK('6桁'!J249), "", IF(ISBLANK(K249), $J$232, K249))</f>
        <v/>
      </c>
      <c r="K249" s="149"/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664" t="s">
        <v>833</v>
      </c>
      <c r="G256" s="665"/>
      <c r="H256" s="664" t="s">
        <v>837</v>
      </c>
      <c r="I256" s="665"/>
      <c r="J256" s="666" t="s">
        <v>838</v>
      </c>
      <c r="K256" s="667"/>
      <c r="L256" s="666" t="s">
        <v>263</v>
      </c>
      <c r="M256" s="667"/>
      <c r="N256" s="407"/>
      <c r="O256" s="534"/>
      <c r="P256" s="531"/>
      <c r="Q256" s="532"/>
      <c r="R256" s="470"/>
      <c r="S256" s="471"/>
      <c r="T256" s="664" t="s">
        <v>833</v>
      </c>
      <c r="U256" s="665"/>
      <c r="V256" s="664" t="s">
        <v>837</v>
      </c>
      <c r="W256" s="665"/>
      <c r="X256" s="666" t="s">
        <v>838</v>
      </c>
      <c r="Y256" s="667"/>
      <c r="Z256" s="666" t="s">
        <v>263</v>
      </c>
      <c r="AA256" s="667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IF(ISBLANK('6桁'!F257), "", IF(ISBLANK(G257), $F$256, G257))</f>
        <v/>
      </c>
      <c r="G257" s="110"/>
      <c r="H257" s="4" t="str">
        <f>IF(ISBLANK('6桁'!H257), "", IF(ISBLANK(I257), $H$256, I257))</f>
        <v/>
      </c>
      <c r="I257" s="110"/>
      <c r="J257" s="4" t="str">
        <f>IF(ISBLANK('6桁'!J257), "", IF(ISBLANK(K257), $J$256, K257))</f>
        <v/>
      </c>
      <c r="K257" s="61"/>
      <c r="L257" s="4" t="str">
        <f>IF(ISBLANK('6桁'!L257), "", IF(ISBLANK(M257), $L$256, M257))</f>
        <v>SP055</v>
      </c>
      <c r="M257" s="189"/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IF(ISBLANK('6桁'!T257), "", IF(ISBLANK(U257), $T$256, U257))</f>
        <v/>
      </c>
      <c r="U257" s="61"/>
      <c r="V257" s="4" t="str">
        <f>IF(ISBLANK('6桁'!V257), "", IF(ISBLANK(W257), $V$256, W257))</f>
        <v/>
      </c>
      <c r="W257" s="61"/>
      <c r="X257" s="4" t="str">
        <f>IF(ISBLANK('6桁'!X257), "", IF(ISBLANK(Y257), $X$256, Y257))</f>
        <v/>
      </c>
      <c r="Y257" s="61"/>
      <c r="Z257" s="4" t="str">
        <f>IF(ISBLANK('6桁'!Z257), "", IF(ISBLANK(AA257), $X$256, AA257))</f>
        <v>SPLT01</v>
      </c>
      <c r="AA257" s="368"/>
    </row>
    <row r="258" spans="2:27" ht="30" customHeight="1">
      <c r="B258" s="497"/>
      <c r="C258" s="388" t="s">
        <v>85</v>
      </c>
      <c r="D258" s="435" t="s">
        <v>389</v>
      </c>
      <c r="E258" s="489"/>
      <c r="F258" s="5" t="str">
        <f>IF(ISBLANK('6桁'!F258), "", IF(ISBLANK(G258), $F$256, G258))</f>
        <v>WMLV01V</v>
      </c>
      <c r="G258" s="111"/>
      <c r="H258" s="5" t="str">
        <f>IF(ISBLANK('6桁'!H258), "", IF(ISBLANK(I258), $H$256, I258))</f>
        <v/>
      </c>
      <c r="I258" s="111"/>
      <c r="J258" s="5" t="str">
        <f>IF(ISBLANK('6桁'!J258), "", IF(ISBLANK(K258), $J$256, K258))</f>
        <v/>
      </c>
      <c r="K258" s="62"/>
      <c r="L258" s="5" t="str">
        <f>IF(ISBLANK('6桁'!L258), "", IF(ISBLANK(M258), $L$256, M258))</f>
        <v/>
      </c>
      <c r="M258" s="62"/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IF(ISBLANK('6桁'!T258), "", IF(ISBLANK(U258), $T$256, U258))</f>
        <v/>
      </c>
      <c r="U258" s="59"/>
      <c r="V258" s="5" t="str">
        <f>IF(ISBLANK('6桁'!V258), "", IF(ISBLANK(W258), $V$256, W258))</f>
        <v/>
      </c>
      <c r="W258" s="59"/>
      <c r="X258" s="5" t="str">
        <f>IF(ISBLANK('6桁'!X258), "", IF(ISBLANK(Y258), $X$256, Y258))</f>
        <v/>
      </c>
      <c r="Y258" s="59"/>
      <c r="Z258" s="5" t="str">
        <f>IF(ISBLANK('6桁'!Z258), "", IF(ISBLANK(AA258), $X$256, AA258))</f>
        <v>SPLT01</v>
      </c>
      <c r="AA258" s="190"/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IF(ISBLANK('6桁'!F259), "", IF(ISBLANK(G259), $F$256, G259))</f>
        <v/>
      </c>
      <c r="G259" s="112"/>
      <c r="H259" s="5" t="str">
        <f>IF(ISBLANK('6桁'!H259), "", IF(ISBLANK(I259), $H$256, I259))</f>
        <v>WMLT03M</v>
      </c>
      <c r="I259" s="112"/>
      <c r="J259" s="5" t="str">
        <f>IF(ISBLANK('6桁'!J259), "", IF(ISBLANK(K259), $J$256, K259))</f>
        <v/>
      </c>
      <c r="K259" s="62"/>
      <c r="L259" s="5" t="str">
        <f>IF(ISBLANK('6桁'!L259), "", IF(ISBLANK(M259), $L$256, M259))</f>
        <v/>
      </c>
      <c r="M259" s="62"/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IF(ISBLANK('6桁'!T259), "", IF(ISBLANK(U259), $T$256, U259))</f>
        <v/>
      </c>
      <c r="U259" s="58"/>
      <c r="V259" s="33" t="str">
        <f>IF(ISBLANK('6桁'!V259), "", IF(ISBLANK(W259), $V$256, W259))</f>
        <v/>
      </c>
      <c r="W259" s="58"/>
      <c r="X259" s="33" t="str">
        <f>IF(ISBLANK('6桁'!X259), "", IF(ISBLANK(Y259), $X$256, Y259))</f>
        <v>SPLT01</v>
      </c>
      <c r="Y259" s="58"/>
      <c r="Z259" s="33" t="str">
        <f>IF(ISBLANK('6桁'!Z259), "", IF(ISBLANK(AA259), $X$256, AA259))</f>
        <v/>
      </c>
      <c r="AA259" s="58"/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IF(ISBLANK('6桁'!F260), "", IF(ISBLANK(G260), $F$256, G260))</f>
        <v/>
      </c>
      <c r="G260" s="111"/>
      <c r="H260" s="5" t="str">
        <f>IF(ISBLANK('6桁'!H260), "", IF(ISBLANK(I260), $H$256, I260))</f>
        <v>SPLT02</v>
      </c>
      <c r="I260" s="417" t="s">
        <v>840</v>
      </c>
      <c r="J260" s="5" t="str">
        <f>IF(ISBLANK('6桁'!J260), "", IF(ISBLANK(K260), $J$256, K260))</f>
        <v/>
      </c>
      <c r="K260" s="62"/>
      <c r="L260" s="5" t="str">
        <f>IF(ISBLANK('6桁'!L260), "", IF(ISBLANK(M260), $L$256, M260))</f>
        <v/>
      </c>
      <c r="M260" s="62"/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IF(ISBLANK('6桁'!T260), "", IF(ISBLANK(U260), $T$256, U260))</f>
        <v/>
      </c>
      <c r="U260" s="78"/>
      <c r="V260" s="32" t="str">
        <f>IF(ISBLANK('6桁'!V260), "", IF(ISBLANK(W260), $V$256, W260))</f>
        <v/>
      </c>
      <c r="W260" s="78"/>
      <c r="X260" s="32" t="str">
        <f>IF(ISBLANK('6桁'!X260), "", IF(ISBLANK(Y260), $X$256, Y260))</f>
        <v>SPLT01</v>
      </c>
      <c r="Y260" s="78"/>
      <c r="Z260" s="32" t="str">
        <f>IF(ISBLANK('6桁'!Z260), "", IF(ISBLANK(AA260), $X$256, AA260))</f>
        <v/>
      </c>
      <c r="AA260" s="78"/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 t="str">
        <f>IF(ISBLANK('6桁'!F261), "", IF(ISBLANK(G261), $F$256, G261))</f>
        <v>WMLV01V</v>
      </c>
      <c r="G261" s="111"/>
      <c r="H261" s="5" t="str">
        <f>IF(ISBLANK('6桁'!H261), "", IF(ISBLANK(I261), $H$256, I261))</f>
        <v/>
      </c>
      <c r="I261" s="111"/>
      <c r="J261" s="5" t="str">
        <f>IF(ISBLANK('6桁'!J261), "", IF(ISBLANK(K261), $J$256, K261))</f>
        <v/>
      </c>
      <c r="K261" s="62"/>
      <c r="L261" s="5" t="str">
        <f>IF(ISBLANK('6桁'!L261), "", IF(ISBLANK(M261), $L$256, M261))</f>
        <v/>
      </c>
      <c r="M261" s="62"/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IF(ISBLANK('6桁'!T261), "", IF(ISBLANK(U261), $T$256, U261))</f>
        <v/>
      </c>
      <c r="U261" s="58"/>
      <c r="V261" s="33" t="str">
        <f>IF(ISBLANK('6桁'!V261), "", IF(ISBLANK(W261), $V$256, W261))</f>
        <v/>
      </c>
      <c r="W261" s="58"/>
      <c r="X261" s="33" t="str">
        <f>IF(ISBLANK('6桁'!X261), "", IF(ISBLANK(Y261), $X$256, Y261))</f>
        <v>SPLT01</v>
      </c>
      <c r="Y261" s="58"/>
      <c r="Z261" s="33" t="str">
        <f>IF(ISBLANK('6桁'!Z261), "", IF(ISBLANK(AA261), $X$256, AA261))</f>
        <v/>
      </c>
      <c r="AA261" s="58"/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 t="str">
        <f>IF(ISBLANK('6桁'!F262), "", IF(ISBLANK(G262), $F$256, G262))</f>
        <v>WMLV01V</v>
      </c>
      <c r="G262" s="111"/>
      <c r="H262" s="5" t="str">
        <f>IF(ISBLANK('6桁'!H262), "", IF(ISBLANK(I262), $H$256, I262))</f>
        <v/>
      </c>
      <c r="I262" s="111"/>
      <c r="J262" s="5" t="str">
        <f>IF(ISBLANK('6桁'!J262), "", IF(ISBLANK(K262), $J$256, K262))</f>
        <v/>
      </c>
      <c r="K262" s="62"/>
      <c r="L262" s="5" t="str">
        <f>IF(ISBLANK('6桁'!L262), "", IF(ISBLANK(M262), $L$256, M262))</f>
        <v/>
      </c>
      <c r="M262" s="62"/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IF(ISBLANK('6桁'!T262), "", IF(ISBLANK(U262), $T$256, U262))</f>
        <v/>
      </c>
      <c r="U262" s="78"/>
      <c r="V262" s="32" t="str">
        <f>IF(ISBLANK('6桁'!V262), "", IF(ISBLANK(W262), $V$256, W262))</f>
        <v/>
      </c>
      <c r="W262" s="78"/>
      <c r="X262" s="32" t="str">
        <f>IF(ISBLANK('6桁'!X262), "", IF(ISBLANK(Y262), $X$256, Y262))</f>
        <v>SPLT01</v>
      </c>
      <c r="Y262" s="78"/>
      <c r="Z262" s="32" t="str">
        <f>IF(ISBLANK('6桁'!Z262), "", IF(ISBLANK(AA262), $X$256, AA262))</f>
        <v/>
      </c>
      <c r="AA262" s="78"/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 t="str">
        <f>IF(ISBLANK('6桁'!F263), "", IF(ISBLANK(G263), $F$256, G263))</f>
        <v>WMLV01V</v>
      </c>
      <c r="G263" s="111"/>
      <c r="H263" s="5" t="str">
        <f>IF(ISBLANK('6桁'!H263), "", IF(ISBLANK(I263), $H$256, I263))</f>
        <v/>
      </c>
      <c r="I263" s="111"/>
      <c r="J263" s="5" t="str">
        <f>IF(ISBLANK('6桁'!J263), "", IF(ISBLANK(K263), $J$256, K263))</f>
        <v/>
      </c>
      <c r="K263" s="62"/>
      <c r="L263" s="5" t="str">
        <f>IF(ISBLANK('6桁'!L263), "", IF(ISBLANK(M263), $L$256, M263))</f>
        <v/>
      </c>
      <c r="M263" s="62"/>
      <c r="N263" s="127"/>
      <c r="O263" s="497"/>
      <c r="P263" s="501" t="s">
        <v>419</v>
      </c>
      <c r="Q263" s="502"/>
      <c r="R263" s="501" t="s">
        <v>433</v>
      </c>
      <c r="S263" s="502"/>
      <c r="T263" s="5" t="str">
        <f>IF(ISBLANK('6桁'!T263), "", IF(ISBLANK(U263), $T$256, U263))</f>
        <v>WMLV01V</v>
      </c>
      <c r="U263" s="62"/>
      <c r="V263" s="5" t="str">
        <f>IF(ISBLANK('6桁'!V263), "", IF(ISBLANK(W263), $V$256, W263))</f>
        <v/>
      </c>
      <c r="W263" s="62"/>
      <c r="X263" s="5" t="str">
        <f>IF(ISBLANK('6桁'!X263), "", IF(ISBLANK(Y263), $X$256, Y263))</f>
        <v/>
      </c>
      <c r="Y263" s="62"/>
      <c r="Z263" s="5" t="str">
        <f>IF(ISBLANK('6桁'!Z263), "", IF(ISBLANK(AA263), $X$256, AA263))</f>
        <v/>
      </c>
      <c r="AA263" s="62"/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 t="str">
        <f>IF(ISBLANK('6桁'!F264), "", IF(ISBLANK(G264), $F$256, G264))</f>
        <v>WMLV01V</v>
      </c>
      <c r="G264" s="111"/>
      <c r="H264" s="5" t="str">
        <f>IF(ISBLANK('6桁'!H264), "", IF(ISBLANK(I264), $H$256, I264))</f>
        <v/>
      </c>
      <c r="I264" s="111"/>
      <c r="J264" s="5" t="str">
        <f>IF(ISBLANK('6桁'!J264), "", IF(ISBLANK(K264), $J$256, K264))</f>
        <v/>
      </c>
      <c r="K264" s="59"/>
      <c r="L264" s="5" t="str">
        <f>IF(ISBLANK('6桁'!L264), "", IF(ISBLANK(M264), $L$256, M264))</f>
        <v/>
      </c>
      <c r="M264" s="62"/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IF(ISBLANK('6桁'!T264), "", IF(ISBLANK(U264), $T$256, U264))</f>
        <v/>
      </c>
      <c r="U264" s="59"/>
      <c r="V264" s="5" t="str">
        <f>IF(ISBLANK('6桁'!V264), "", IF(ISBLANK(W264), $V$256, W264))</f>
        <v>WMLT03</v>
      </c>
      <c r="W264" s="416" t="s">
        <v>808</v>
      </c>
      <c r="X264" s="5" t="str">
        <f>IF(ISBLANK('6桁'!X264), "", IF(ISBLANK(Y264), $X$256, Y264))</f>
        <v/>
      </c>
      <c r="Y264" s="59"/>
      <c r="Z264" s="5" t="str">
        <f>IF(ISBLANK('6桁'!Z264), "", IF(ISBLANK(AA264), $X$256, AA264))</f>
        <v/>
      </c>
      <c r="AA264" s="59"/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 t="str">
        <f>IF(ISBLANK('6桁'!F265), "", IF(ISBLANK(G265), $F$256, G265))</f>
        <v>WMLV01V</v>
      </c>
      <c r="G265" s="111"/>
      <c r="H265" s="5" t="str">
        <f>IF(ISBLANK('6桁'!H265), "", IF(ISBLANK(I265), $H$256, I265))</f>
        <v/>
      </c>
      <c r="I265" s="111"/>
      <c r="J265" s="5" t="str">
        <f>IF(ISBLANK('6桁'!J265), "", IF(ISBLANK(K265), $J$256, K265))</f>
        <v/>
      </c>
      <c r="K265" s="62"/>
      <c r="L265" s="5" t="str">
        <f>IF(ISBLANK('6桁'!L265), "", IF(ISBLANK(M265), $L$256, M265))</f>
        <v/>
      </c>
      <c r="M265" s="62"/>
      <c r="N265" s="127"/>
      <c r="O265" s="497"/>
      <c r="P265" s="501" t="s">
        <v>421</v>
      </c>
      <c r="Q265" s="502"/>
      <c r="R265" s="501" t="s">
        <v>463</v>
      </c>
      <c r="S265" s="502"/>
      <c r="T265" s="5" t="str">
        <f>IF(ISBLANK('6桁'!T265), "", IF(ISBLANK(U265), $T$256, U265))</f>
        <v>WMLV01V</v>
      </c>
      <c r="U265" s="62"/>
      <c r="V265" s="5" t="str">
        <f>IF(ISBLANK('6桁'!V265), "", IF(ISBLANK(W265), $V$256, W265))</f>
        <v/>
      </c>
      <c r="W265" s="62"/>
      <c r="X265" s="5" t="str">
        <f>IF(ISBLANK('6桁'!X265), "", IF(ISBLANK(Y265), $X$256, Y265))</f>
        <v/>
      </c>
      <c r="Y265" s="62"/>
      <c r="Z265" s="5" t="str">
        <f>IF(ISBLANK('6桁'!Z265), "", IF(ISBLANK(AA265), $X$256, AA265))</f>
        <v/>
      </c>
      <c r="AA265" s="62"/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 t="str">
        <f>IF(ISBLANK('6桁'!F266), "", IF(ISBLANK(G266), $F$256, G266))</f>
        <v>WMLV01V</v>
      </c>
      <c r="G266" s="111"/>
      <c r="H266" s="5" t="str">
        <f>IF(ISBLANK('6桁'!H266), "", IF(ISBLANK(I266), $H$256, I266))</f>
        <v/>
      </c>
      <c r="I266" s="111"/>
      <c r="J266" s="5" t="str">
        <f>IF(ISBLANK('6桁'!J266), "", IF(ISBLANK(K266), $J$256, K266))</f>
        <v/>
      </c>
      <c r="K266" s="62"/>
      <c r="L266" s="5" t="str">
        <f>IF(ISBLANK('6桁'!L266), "", IF(ISBLANK(M266), $L$256, M266))</f>
        <v/>
      </c>
      <c r="M266" s="62"/>
      <c r="N266" s="127"/>
      <c r="O266" s="497"/>
      <c r="P266" s="501" t="s">
        <v>422</v>
      </c>
      <c r="Q266" s="502"/>
      <c r="R266" s="501" t="s">
        <v>464</v>
      </c>
      <c r="S266" s="502"/>
      <c r="T266" s="5" t="str">
        <f>IF(ISBLANK('6桁'!T266), "", IF(ISBLANK(U266), $T$256, U266))</f>
        <v>WMLV01V</v>
      </c>
      <c r="U266" s="59"/>
      <c r="V266" s="5" t="str">
        <f>IF(ISBLANK('6桁'!V266), "", IF(ISBLANK(W266), $V$256, W266))</f>
        <v/>
      </c>
      <c r="W266" s="59"/>
      <c r="X266" s="5" t="str">
        <f>IF(ISBLANK('6桁'!X266), "", IF(ISBLANK(Y266), $X$256, Y266))</f>
        <v/>
      </c>
      <c r="Y266" s="59"/>
      <c r="Z266" s="5" t="str">
        <f>IF(ISBLANK('6桁'!Z266), "", IF(ISBLANK(AA266), $X$256, AA266))</f>
        <v/>
      </c>
      <c r="AA266" s="59"/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 t="str">
        <f>IF(ISBLANK('6桁'!F267), "", IF(ISBLANK(G267), $F$256, G267))</f>
        <v>WMLV01V</v>
      </c>
      <c r="G267" s="111"/>
      <c r="H267" s="5" t="str">
        <f>IF(ISBLANK('6桁'!H267), "", IF(ISBLANK(I267), $H$256, I267))</f>
        <v/>
      </c>
      <c r="I267" s="111"/>
      <c r="J267" s="5" t="str">
        <f>IF(ISBLANK('6桁'!J267), "", IF(ISBLANK(K267), $J$256, K267))</f>
        <v/>
      </c>
      <c r="K267" s="62"/>
      <c r="L267" s="5" t="str">
        <f>IF(ISBLANK('6桁'!L267), "", IF(ISBLANK(M267), $L$256, M267))</f>
        <v/>
      </c>
      <c r="M267" s="62"/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IF(ISBLANK('6桁'!T267), "", IF(ISBLANK(U267), $T$256, U267))</f>
        <v/>
      </c>
      <c r="U267" s="62"/>
      <c r="V267" s="5" t="str">
        <f>IF(ISBLANK('6桁'!V267), "", IF(ISBLANK(W267), $V$256, W267))</f>
        <v/>
      </c>
      <c r="W267" s="62"/>
      <c r="X267" s="5" t="str">
        <f>IF(ISBLANK('6桁'!X267), "", IF(ISBLANK(Y267), $X$256, Y267))</f>
        <v>SPLT01</v>
      </c>
      <c r="Y267" s="62"/>
      <c r="Z267" s="5" t="str">
        <f>IF(ISBLANK('6桁'!Z267), "", IF(ISBLANK(AA267), $X$256, AA267))</f>
        <v/>
      </c>
      <c r="AA267" s="62"/>
    </row>
    <row r="268" spans="2:27" ht="30" customHeight="1">
      <c r="B268" s="497"/>
      <c r="C268" s="388" t="s">
        <v>443</v>
      </c>
      <c r="D268" s="435" t="s">
        <v>445</v>
      </c>
      <c r="E268" s="489"/>
      <c r="F268" s="5" t="str">
        <f>IF(ISBLANK('6桁'!F268), "", IF(ISBLANK(G268), $F$256, G268))</f>
        <v>WMLV01V</v>
      </c>
      <c r="G268" s="111"/>
      <c r="H268" s="5" t="str">
        <f>IF(ISBLANK('6桁'!H268), "", IF(ISBLANK(I268), $H$256, I268))</f>
        <v/>
      </c>
      <c r="I268" s="111"/>
      <c r="J268" s="5" t="str">
        <f>IF(ISBLANK('6桁'!J268), "", IF(ISBLANK(K268), $J$256, K268))</f>
        <v/>
      </c>
      <c r="K268" s="62"/>
      <c r="L268" s="5" t="str">
        <f>IF(ISBLANK('6桁'!L268), "", IF(ISBLANK(M268), $L$256, M268))</f>
        <v/>
      </c>
      <c r="M268" s="62"/>
      <c r="N268" s="127"/>
      <c r="O268" s="497"/>
      <c r="P268" s="507"/>
      <c r="Q268" s="508"/>
      <c r="R268" s="501" t="s">
        <v>438</v>
      </c>
      <c r="S268" s="502"/>
      <c r="T268" s="5" t="str">
        <f>IF(ISBLANK('6桁'!T268), "", IF(ISBLANK(U268), $T$256, U268))</f>
        <v>WMLV01V</v>
      </c>
      <c r="U268" s="59"/>
      <c r="V268" s="5" t="str">
        <f>IF(ISBLANK('6桁'!V268), "", IF(ISBLANK(W268), $V$256, W268))</f>
        <v/>
      </c>
      <c r="W268" s="59"/>
      <c r="X268" s="5" t="str">
        <f>IF(ISBLANK('6桁'!X268), "", IF(ISBLANK(Y268), $X$256, Y268))</f>
        <v/>
      </c>
      <c r="Y268" s="59"/>
      <c r="Z268" s="5" t="str">
        <f>IF(ISBLANK('6桁'!Z268), "", IF(ISBLANK(AA268), $X$256, AA268))</f>
        <v/>
      </c>
      <c r="AA268" s="59"/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IF(ISBLANK('6桁'!F269), "", IF(ISBLANK(G269), $F$256, G269))</f>
        <v/>
      </c>
      <c r="G269" s="111"/>
      <c r="H269" s="5" t="str">
        <f>IF(ISBLANK('6桁'!H269), "", IF(ISBLANK(I269), $H$256, I269))</f>
        <v/>
      </c>
      <c r="I269" s="111"/>
      <c r="J269" s="5" t="str">
        <f>IF(ISBLANK('6桁'!J269), "", IF(ISBLANK(K269), $J$256, K269))</f>
        <v>SPLT01M</v>
      </c>
      <c r="K269" s="416" t="s">
        <v>839</v>
      </c>
      <c r="L269" s="5" t="str">
        <f>IF(ISBLANK('6桁'!L269), "", IF(ISBLANK(M269), $L$256, M269))</f>
        <v/>
      </c>
      <c r="M269" s="62"/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IF(ISBLANK('6桁'!T269), "", IF(ISBLANK(U269), $T$256, U269))</f>
        <v/>
      </c>
      <c r="U269" s="62"/>
      <c r="V269" s="5" t="str">
        <f>IF(ISBLANK('6桁'!V269), "", IF(ISBLANK(W269), $V$256, W269))</f>
        <v>SPLT02</v>
      </c>
      <c r="W269" s="416" t="s">
        <v>841</v>
      </c>
      <c r="X269" s="5" t="str">
        <f>IF(ISBLANK('6桁'!X269), "", IF(ISBLANK(Y269), $X$256, Y269))</f>
        <v/>
      </c>
      <c r="Y269" s="62"/>
      <c r="Z269" s="5" t="str">
        <f>IF(ISBLANK('6桁'!Z269), "", IF(ISBLANK(AA269), $X$256, AA269))</f>
        <v/>
      </c>
      <c r="AA269" s="62"/>
    </row>
    <row r="270" spans="2:27" ht="30" customHeight="1">
      <c r="B270" s="498"/>
      <c r="C270" s="498"/>
      <c r="D270" s="437" t="s">
        <v>448</v>
      </c>
      <c r="E270" s="549"/>
      <c r="F270" s="33" t="str">
        <f>IF(ISBLANK('6桁'!F270), "", IF(ISBLANK(G270), $F$256, G270))</f>
        <v>WMLV01V</v>
      </c>
      <c r="G270" s="113"/>
      <c r="H270" s="33" t="str">
        <f>IF(ISBLANK('6桁'!H270), "", IF(ISBLANK(I270), $H$256, I270))</f>
        <v/>
      </c>
      <c r="I270" s="113"/>
      <c r="J270" s="33" t="str">
        <f>IF(ISBLANK('6桁'!J270), "", IF(ISBLANK(K270), $J$256, K270))</f>
        <v/>
      </c>
      <c r="K270" s="58"/>
      <c r="L270" s="33" t="str">
        <f>IF(ISBLANK('6桁'!L270), "", IF(ISBLANK(M270), $L$256, M270))</f>
        <v/>
      </c>
      <c r="M270" s="58"/>
      <c r="N270" s="127"/>
      <c r="O270" s="497"/>
      <c r="P270" s="509"/>
      <c r="Q270" s="510"/>
      <c r="R270" s="501" t="s">
        <v>444</v>
      </c>
      <c r="S270" s="502"/>
      <c r="T270" s="5" t="str">
        <f>IF(ISBLANK('6桁'!T270), "", IF(ISBLANK(U270), $T$256, U270))</f>
        <v/>
      </c>
      <c r="U270" s="59"/>
      <c r="V270" s="5" t="str">
        <f>IF(ISBLANK('6桁'!V270), "", IF(ISBLANK(W270), $V$256, W270))</f>
        <v>WMLT03</v>
      </c>
      <c r="W270" s="416" t="s">
        <v>842</v>
      </c>
      <c r="X270" s="5" t="str">
        <f>IF(ISBLANK('6桁'!X270), "", IF(ISBLANK(Y270), $X$256, Y270))</f>
        <v/>
      </c>
      <c r="Y270" s="59"/>
      <c r="Z270" s="5" t="str">
        <f>IF(ISBLANK('6桁'!Z270), "", IF(ISBLANK(AA270), $X$256, AA270))</f>
        <v/>
      </c>
      <c r="AA270" s="59"/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IF(ISBLANK('6桁'!F271), "", IF(ISBLANK(G271), $F$256, G271))</f>
        <v/>
      </c>
      <c r="G271" s="125"/>
      <c r="H271" s="6" t="str">
        <f>IF(ISBLANK('6桁'!H271), "", IF(ISBLANK(I271), $H$256, I271))</f>
        <v>WMLT03M</v>
      </c>
      <c r="I271" s="125"/>
      <c r="J271" s="6" t="str">
        <f>IF(ISBLANK('6桁'!J271), "", IF(ISBLANK(K271), $J$256, K271))</f>
        <v/>
      </c>
      <c r="K271" s="190"/>
      <c r="L271" s="6" t="str">
        <f>IF(ISBLANK('6桁'!L271), "", IF(ISBLANK(M271), $L$256, M271))</f>
        <v/>
      </c>
      <c r="M271" s="70"/>
      <c r="N271" s="127"/>
      <c r="O271" s="498"/>
      <c r="P271" s="511"/>
      <c r="Q271" s="512"/>
      <c r="R271" s="503" t="s">
        <v>445</v>
      </c>
      <c r="S271" s="504"/>
      <c r="T271" s="33" t="str">
        <f>IF(ISBLANK('6桁'!T271), "", IF(ISBLANK(U271), $T$256, U271))</f>
        <v>WMLV01V</v>
      </c>
      <c r="U271" s="58"/>
      <c r="V271" s="33" t="str">
        <f>IF(ISBLANK('6桁'!V271), "", IF(ISBLANK(W271), $V$256, W271))</f>
        <v/>
      </c>
      <c r="W271" s="58"/>
      <c r="X271" s="33" t="str">
        <f>IF(ISBLANK('6桁'!X271), "", IF(ISBLANK(Y271), $X$256, Y271))</f>
        <v/>
      </c>
      <c r="Y271" s="58"/>
      <c r="Z271" s="33" t="str">
        <f>IF(ISBLANK('6桁'!Z271), "", IF(ISBLANK(AA271), $X$256, AA271))</f>
        <v/>
      </c>
      <c r="AA271" s="58"/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IF(ISBLANK('6桁'!F272), "", IF(ISBLANK(G272), $F$256, G272))</f>
        <v/>
      </c>
      <c r="G272" s="111"/>
      <c r="H272" s="5" t="str">
        <f>IF(ISBLANK('6桁'!H272), "", IF(ISBLANK(I272), $H$256, I272))</f>
        <v>WMLT03M</v>
      </c>
      <c r="I272" s="111"/>
      <c r="J272" s="5" t="str">
        <f>IF(ISBLANK('6桁'!J272), "", IF(ISBLANK(K272), $J$256, K272))</f>
        <v/>
      </c>
      <c r="K272" s="62"/>
      <c r="L272" s="5" t="str">
        <f>IF(ISBLANK('6桁'!L272), "", IF(ISBLANK(M272), $L$256, M272))</f>
        <v/>
      </c>
      <c r="M272" s="62"/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IF(ISBLANK('6桁'!T272), "", IF(ISBLANK(U272), $T$256, U272))</f>
        <v/>
      </c>
      <c r="U272" s="190"/>
      <c r="V272" s="6" t="str">
        <f>IF(ISBLANK('6桁'!V272), "", IF(ISBLANK(W272), $V$256, W272))</f>
        <v>SPLT02</v>
      </c>
      <c r="W272" s="418" t="s">
        <v>840</v>
      </c>
      <c r="X272" s="6" t="str">
        <f>IF(ISBLANK('6桁'!X272), "", IF(ISBLANK(Y272), $X$256, Y272))</f>
        <v/>
      </c>
      <c r="Y272" s="190"/>
      <c r="Z272" s="6" t="str">
        <f>IF(ISBLANK('6桁'!Z272), "", IF(ISBLANK(AA272), $X$256, AA272))</f>
        <v/>
      </c>
      <c r="AA272" s="190"/>
    </row>
    <row r="273" spans="1:27" ht="30" customHeight="1">
      <c r="B273" s="497"/>
      <c r="C273" s="388" t="s">
        <v>22</v>
      </c>
      <c r="D273" s="435" t="s">
        <v>451</v>
      </c>
      <c r="E273" s="489"/>
      <c r="F273" s="5" t="str">
        <f>IF(ISBLANK('6桁'!F273), "", IF(ISBLANK(G273), $F$256, G273))</f>
        <v>WMLV01V</v>
      </c>
      <c r="G273" s="111"/>
      <c r="H273" s="5" t="str">
        <f>IF(ISBLANK('6桁'!H273), "", IF(ISBLANK(I273), $H$256, I273))</f>
        <v/>
      </c>
      <c r="I273" s="111"/>
      <c r="J273" s="5" t="str">
        <f>IF(ISBLANK('6桁'!J273), "", IF(ISBLANK(K273), $J$256, K273))</f>
        <v/>
      </c>
      <c r="K273" s="62"/>
      <c r="L273" s="5" t="str">
        <f>IF(ISBLANK('6桁'!L273), "", IF(ISBLANK(M273), $L$256, M273))</f>
        <v/>
      </c>
      <c r="M273" s="62"/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IF(ISBLANK('6桁'!T273), "", IF(ISBLANK(U273), $T$256, U273))</f>
        <v/>
      </c>
      <c r="U273" s="62"/>
      <c r="V273" s="5" t="str">
        <f>IF(ISBLANK('6桁'!V273), "", IF(ISBLANK(W273), $V$256, W273))</f>
        <v>SPLT02</v>
      </c>
      <c r="W273" s="416" t="s">
        <v>136</v>
      </c>
      <c r="X273" s="5" t="str">
        <f>IF(ISBLANK('6桁'!X273), "", IF(ISBLANK(Y273), $X$256, Y273))</f>
        <v/>
      </c>
      <c r="Y273" s="62"/>
      <c r="Z273" s="5" t="str">
        <f>IF(ISBLANK('6桁'!Z273), "", IF(ISBLANK(AA273), $X$256, AA273))</f>
        <v/>
      </c>
      <c r="AA273" s="62"/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IF(ISBLANK('6桁'!F274), "", IF(ISBLANK(G274), $F$256, G274))</f>
        <v/>
      </c>
      <c r="G274" s="111"/>
      <c r="H274" s="5" t="str">
        <f>IF(ISBLANK('6桁'!H274), "", IF(ISBLANK(I274), $H$256, I274))</f>
        <v/>
      </c>
      <c r="I274" s="111"/>
      <c r="J274" s="5" t="str">
        <f>IF(ISBLANK('6桁'!J274), "", IF(ISBLANK(K274), $J$256, K274))</f>
        <v>SPLT01</v>
      </c>
      <c r="K274" s="62"/>
      <c r="L274" s="5" t="str">
        <f>IF(ISBLANK('6桁'!L274), "", IF(ISBLANK(M274), $L$256, M274))</f>
        <v/>
      </c>
      <c r="M274" s="62"/>
      <c r="N274" s="127"/>
      <c r="O274" s="498"/>
      <c r="P274" s="503" t="s">
        <v>427</v>
      </c>
      <c r="Q274" s="504"/>
      <c r="R274" s="503" t="s">
        <v>383</v>
      </c>
      <c r="S274" s="504"/>
      <c r="T274" s="5" t="str">
        <f>IF(ISBLANK('6桁'!T274), "", IF(ISBLANK(U274), $T$256, U274))</f>
        <v>WMLV01V</v>
      </c>
      <c r="U274" s="59"/>
      <c r="V274" s="5" t="str">
        <f>IF(ISBLANK('6桁'!V274), "", IF(ISBLANK(W274), $V$256, W274))</f>
        <v/>
      </c>
      <c r="W274" s="59"/>
      <c r="X274" s="161" t="str">
        <f>IF(ISBLANK('6桁'!X274), "", IF(ISBLANK(Y274), $X$256, Y274))</f>
        <v/>
      </c>
      <c r="Y274" s="189"/>
      <c r="Z274" s="161" t="str">
        <f>IF(ISBLANK('6桁'!Z274), "", IF(ISBLANK(AA274), $X$256, AA274))</f>
        <v/>
      </c>
      <c r="AA274" s="189"/>
    </row>
    <row r="275" spans="1:27" ht="30" customHeight="1">
      <c r="B275" s="497"/>
      <c r="C275" s="388" t="s">
        <v>452</v>
      </c>
      <c r="D275" s="435" t="s">
        <v>396</v>
      </c>
      <c r="E275" s="489"/>
      <c r="F275" s="5" t="str">
        <f>IF(ISBLANK('6桁'!F275), "", IF(ISBLANK(G275), $F$256, G275))</f>
        <v>WMLV01V</v>
      </c>
      <c r="G275" s="111"/>
      <c r="H275" s="5" t="str">
        <f>IF(ISBLANK('6桁'!H275), "", IF(ISBLANK(I275), $H$256, I275))</f>
        <v>WMLT03M</v>
      </c>
      <c r="I275" s="189"/>
      <c r="J275" s="5" t="str">
        <f>IF(ISBLANK('6桁'!J275), "", IF(ISBLANK(K275), $J$256, K275))</f>
        <v/>
      </c>
      <c r="K275" s="62"/>
      <c r="L275" s="5" t="str">
        <f>IF(ISBLANK('6桁'!L275), "", IF(ISBLANK(M275), $L$256, M275))</f>
        <v/>
      </c>
      <c r="M275" s="62"/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IF(ISBLANK('6桁'!T275), "", IF(ISBLANK(U275), $T$256, U275))</f>
        <v/>
      </c>
      <c r="U275" s="365"/>
      <c r="V275" s="77" t="str">
        <f>IF(ISBLANK('6桁'!V275), "", IF(ISBLANK(W275), $V$256, W275))</f>
        <v/>
      </c>
      <c r="W275" s="365"/>
      <c r="X275" s="77" t="str">
        <f>IF(ISBLANK('6桁'!X275), "", IF(ISBLANK(Y275), $X$256, Y275))</f>
        <v>SPLT01</v>
      </c>
      <c r="Y275" s="72"/>
      <c r="Z275" s="77" t="str">
        <f>IF(ISBLANK('6桁'!Z275), "", IF(ISBLANK(AA275), $X$256, AA275))</f>
        <v/>
      </c>
      <c r="AA275" s="72"/>
    </row>
    <row r="276" spans="1:27" ht="30" customHeight="1">
      <c r="B276" s="497"/>
      <c r="C276" s="388" t="s">
        <v>453</v>
      </c>
      <c r="D276" s="435" t="s">
        <v>391</v>
      </c>
      <c r="E276" s="489"/>
      <c r="F276" s="5" t="str">
        <f>IF(ISBLANK('6桁'!F276), "", IF(ISBLANK(G276), $F$256, G276))</f>
        <v>WMLV01V</v>
      </c>
      <c r="G276" s="111"/>
      <c r="H276" s="5" t="str">
        <f>IF(ISBLANK('6桁'!H276), "", IF(ISBLANK(I276), $H$256, I276))</f>
        <v/>
      </c>
      <c r="I276" s="111"/>
      <c r="J276" s="5" t="str">
        <f>IF(ISBLANK('6桁'!J276), "", IF(ISBLANK(K276), $J$256, K276))</f>
        <v/>
      </c>
      <c r="K276" s="62"/>
      <c r="L276" s="5" t="str">
        <f>IF(ISBLANK('6桁'!L276), "", IF(ISBLANK(M276), $L$256, M276))</f>
        <v/>
      </c>
      <c r="M276" s="62"/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IF(ISBLANK('6桁'!T276), "", IF(ISBLANK(U276), $T$256, U276))</f>
        <v/>
      </c>
      <c r="U276" s="72"/>
      <c r="V276" s="77" t="str">
        <f>IF(ISBLANK('6桁'!V276), "", IF(ISBLANK(W276), $V$256, W276))</f>
        <v/>
      </c>
      <c r="W276" s="72"/>
      <c r="X276" s="77" t="str">
        <f>IF(ISBLANK('6桁'!X276), "", IF(ISBLANK(Y276), $X$256, Y276))</f>
        <v>SPLT01</v>
      </c>
      <c r="Y276" s="365"/>
      <c r="Z276" s="77" t="str">
        <f>IF(ISBLANK('6桁'!Z276), "", IF(ISBLANK(AA276), $X$256, AA276))</f>
        <v/>
      </c>
      <c r="AA276" s="365"/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 t="str">
        <f>IF(ISBLANK('6桁'!F277), "", IF(ISBLANK(G277), $F$256, G277))</f>
        <v>WMLV01V</v>
      </c>
      <c r="G277" s="111"/>
      <c r="H277" s="5" t="str">
        <f>IF(ISBLANK('6桁'!H277), "", IF(ISBLANK(I277), $H$256, I277))</f>
        <v/>
      </c>
      <c r="I277" s="111"/>
      <c r="J277" s="5" t="str">
        <f>IF(ISBLANK('6桁'!J277), "", IF(ISBLANK(K277), $J$256, K277))</f>
        <v/>
      </c>
      <c r="K277" s="62"/>
      <c r="L277" s="5" t="str">
        <f>IF(ISBLANK('6桁'!L277), "", IF(ISBLANK(M277), $L$256, M277))</f>
        <v/>
      </c>
      <c r="M277" s="62"/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IF(ISBLANK('6桁'!T277), "", IF(ISBLANK(U277), $T$256, U277))</f>
        <v/>
      </c>
      <c r="U277" s="366"/>
      <c r="V277" s="38" t="str">
        <f>IF(ISBLANK('6桁'!V277), "", IF(ISBLANK(W277), $V$256, W277))</f>
        <v/>
      </c>
      <c r="W277" s="366"/>
      <c r="X277" s="38" t="str">
        <f>IF(ISBLANK('6桁'!X277), "", IF(ISBLANK(Y277), $X$256, Y277))</f>
        <v>SPLT01</v>
      </c>
      <c r="Y277" s="366"/>
      <c r="Z277" s="38" t="str">
        <f>IF(ISBLANK('6桁'!Z277), "", IF(ISBLANK(AA277), $X$256, AA277))</f>
        <v/>
      </c>
      <c r="AA277" s="366"/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IF(ISBLANK('6桁'!F278), "", IF(ISBLANK(G278), $F$256, G278))</f>
        <v/>
      </c>
      <c r="G278" s="318"/>
      <c r="H278" s="86" t="str">
        <f>IF(ISBLANK('6桁'!H278), "", IF(ISBLANK(I278), $H$256, I278))</f>
        <v/>
      </c>
      <c r="J278" s="5" t="str">
        <f>IF(ISBLANK('6桁'!J278), "", IF(ISBLANK(K278), $J$256, K278))</f>
        <v>SPLT01</v>
      </c>
      <c r="K278" s="189"/>
      <c r="L278" s="5" t="str">
        <f>IF(ISBLANK('6桁'!L278), "", IF(ISBLANK(M278), $L$256, M278))</f>
        <v/>
      </c>
      <c r="M278" s="62"/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IF(ISBLANK('6桁'!F279), "", IF(ISBLANK(G279), $F$256, G279))</f>
        <v/>
      </c>
      <c r="G279" s="111"/>
      <c r="H279" s="5" t="str">
        <f>IF(ISBLANK('6桁'!H279), "", IF(ISBLANK(I279), $H$256, I279))</f>
        <v/>
      </c>
      <c r="I279" s="111"/>
      <c r="J279" s="5" t="str">
        <f>IF(ISBLANK('6桁'!J279), "", IF(ISBLANK(K279), $J$256, K279))</f>
        <v>SPLT01M</v>
      </c>
      <c r="K279" s="416" t="s">
        <v>839</v>
      </c>
      <c r="L279" s="5" t="str">
        <f>IF(ISBLANK('6桁'!L279), "", IF(ISBLANK(M279), $L$256, M279))</f>
        <v/>
      </c>
      <c r="M279" s="62"/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 t="str">
        <f>IF(ISBLANK('6桁'!F280), "", IF(ISBLANK(G280), $F$256, G280))</f>
        <v>WMLV01V</v>
      </c>
      <c r="G280" s="111"/>
      <c r="H280" s="5" t="str">
        <f>IF(ISBLANK('6桁'!H280), "", IF(ISBLANK(I280), $H$256, I280))</f>
        <v/>
      </c>
      <c r="I280" s="111"/>
      <c r="J280" s="5" t="str">
        <f>IF(ISBLANK('6桁'!J280), "", IF(ISBLANK(K280), $J$256, K280))</f>
        <v/>
      </c>
      <c r="K280" s="62"/>
      <c r="L280" s="5" t="str">
        <f>IF(ISBLANK('6桁'!L280), "", IF(ISBLANK(M280), $L$256, M280))</f>
        <v/>
      </c>
      <c r="M280" s="62"/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IF(ISBLANK('6桁'!F281), "", IF(ISBLANK(G281), $F$256, G281))</f>
        <v/>
      </c>
      <c r="G281" s="111"/>
      <c r="H281" s="5" t="str">
        <f>IF(ISBLANK('6桁'!H281), "", IF(ISBLANK(I281), $H$256, I281))</f>
        <v/>
      </c>
      <c r="I281" s="111"/>
      <c r="J281" s="5" t="str">
        <f>IF(ISBLANK('6桁'!J281), "", IF(ISBLANK(K281), $J$256, K281))</f>
        <v>SPLT01</v>
      </c>
      <c r="K281" s="62"/>
      <c r="L281" s="5" t="str">
        <f>IF(ISBLANK('6桁'!L281), "", IF(ISBLANK(M281), $L$256, M281))</f>
        <v/>
      </c>
      <c r="M281" s="62"/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IF(ISBLANK('6桁'!F282), "", IF(ISBLANK(G282), $F$256, G282))</f>
        <v/>
      </c>
      <c r="G282" s="186"/>
      <c r="H282" s="161" t="str">
        <f>IF(ISBLANK('6桁'!H282), "", IF(ISBLANK(I282), $H$256, I282))</f>
        <v/>
      </c>
      <c r="I282" s="186"/>
      <c r="J282" s="161" t="str">
        <f>IF(ISBLANK('6桁'!J282), "", IF(ISBLANK(K282), $J$256, K282))</f>
        <v>SPLT01M</v>
      </c>
      <c r="K282" s="415" t="s">
        <v>839</v>
      </c>
      <c r="L282" s="161" t="str">
        <f>IF(ISBLANK('6桁'!L282), "", IF(ISBLANK(M282), $L$256, M282))</f>
        <v/>
      </c>
      <c r="M282" s="162"/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 t="str">
        <f>IF(ISBLANK('6桁'!F283), "", IF(ISBLANK(G283), $F$256, G283))</f>
        <v>WMLV01V</v>
      </c>
      <c r="G283" s="186"/>
      <c r="H283" s="161" t="str">
        <f>IF(ISBLANK('6桁'!H283), "", IF(ISBLANK(I283), $H$256, I283))</f>
        <v/>
      </c>
      <c r="I283" s="186"/>
      <c r="J283" s="161" t="str">
        <f>IF(ISBLANK('6桁'!J283), "", IF(ISBLANK(K283), $J$256, K283))</f>
        <v/>
      </c>
      <c r="K283" s="162"/>
      <c r="L283" s="161" t="str">
        <f>IF(ISBLANK('6桁'!L283), "", IF(ISBLANK(M283), $L$256, M283))</f>
        <v/>
      </c>
      <c r="M283" s="162"/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IF(ISBLANK('6桁'!F284), "", IF(ISBLANK(G284), $F$256, G284))</f>
        <v/>
      </c>
      <c r="G284" s="186"/>
      <c r="H284" s="161" t="str">
        <f>IF(ISBLANK('6桁'!H284), "", IF(ISBLANK(I284), $H$256, I284))</f>
        <v/>
      </c>
      <c r="I284" s="186"/>
      <c r="J284" s="161" t="str">
        <f>IF(ISBLANK('6桁'!J284), "", IF(ISBLANK(K284), $J$256, K284))</f>
        <v>SPLT01</v>
      </c>
      <c r="K284" s="162"/>
      <c r="L284" s="161" t="str">
        <f>IF(ISBLANK('6桁'!L284), "", IF(ISBLANK(M284), $L$256, M284))</f>
        <v/>
      </c>
      <c r="M284" s="162"/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 t="str">
        <f>IF(ISBLANK('6桁'!F285), "", IF(ISBLANK(G285), $F$256, G285))</f>
        <v>WMLV01V</v>
      </c>
      <c r="G285" s="114"/>
      <c r="H285" s="16" t="str">
        <f>IF(ISBLANK('6桁'!H285), "", IF(ISBLANK(I285), $H$256, I285))</f>
        <v/>
      </c>
      <c r="I285" s="114"/>
      <c r="J285" s="16" t="str">
        <f>IF(ISBLANK('6桁'!J285), "", IF(ISBLANK(K285), $J$256, K285))</f>
        <v/>
      </c>
      <c r="K285" s="68"/>
      <c r="L285" s="16" t="str">
        <f>IF(ISBLANK('6桁'!L285), "", IF(ISBLANK(M285), $L$256, M285))</f>
        <v/>
      </c>
      <c r="M285" s="68"/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666" t="s">
        <v>842</v>
      </c>
      <c r="G295" s="667"/>
      <c r="H295" s="664" t="s">
        <v>838</v>
      </c>
      <c r="I295" s="665"/>
      <c r="J295" s="664" t="s">
        <v>263</v>
      </c>
      <c r="K295" s="66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 t="str">
        <f>IF(ISBLANK('6桁'!F296), "", IF(ISBLANK(G296), $F$295, G296))</f>
        <v>WMLT03</v>
      </c>
      <c r="G296" s="61"/>
      <c r="H296" s="4" t="str">
        <f>IF(ISBLANK('6桁'!H296), "", IF(ISBLANK(I296), $H$295, I296))</f>
        <v/>
      </c>
      <c r="I296" s="61"/>
      <c r="J296" s="4" t="str">
        <f>IF(ISBLANK('6桁'!J296), "", IF(ISBLANK(K296), $J$295, K296))</f>
        <v/>
      </c>
      <c r="K296" s="61"/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IF(ISBLANK('6桁'!F297), "", IF(ISBLANK(G297), $F$295, G297))</f>
        <v/>
      </c>
      <c r="G297" s="62"/>
      <c r="H297" s="5" t="str">
        <f>IF(ISBLANK('6桁'!H297), "", IF(ISBLANK(I297), $H$295, I297))</f>
        <v>SPLT01</v>
      </c>
      <c r="I297" s="62"/>
      <c r="J297" s="5" t="str">
        <f>IF(ISBLANK('6桁'!J297), "", IF(ISBLANK(K297), $J$295, K297))</f>
        <v/>
      </c>
      <c r="K297" s="62"/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IF(ISBLANK('6桁'!F298), "", IF(ISBLANK(G298), $F$295, G298))</f>
        <v/>
      </c>
      <c r="G298" s="62"/>
      <c r="H298" s="5" t="str">
        <f>IF(ISBLANK('6桁'!H298), "", IF(ISBLANK(I298), $H$295, I298))</f>
        <v>SPLT01</v>
      </c>
      <c r="I298" s="62"/>
      <c r="J298" s="5" t="str">
        <f>IF(ISBLANK('6桁'!J298), "", IF(ISBLANK(K298), $J$295, K298))</f>
        <v/>
      </c>
      <c r="K298" s="62"/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 t="str">
        <f>IF(ISBLANK('6桁'!F299), "", IF(ISBLANK(G299), $F$295, G299))</f>
        <v>WMLT03</v>
      </c>
      <c r="G299" s="62"/>
      <c r="H299" s="5" t="str">
        <f>IF(ISBLANK('6桁'!H299), "", IF(ISBLANK(I299), $H$295, I299))</f>
        <v/>
      </c>
      <c r="I299" s="62"/>
      <c r="J299" s="5" t="str">
        <f>IF(ISBLANK('6桁'!J299), "", IF(ISBLANK(K299), $J$295, K299))</f>
        <v/>
      </c>
      <c r="K299" s="62"/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 t="str">
        <f>IF(ISBLANK('6桁'!F300), "", IF(ISBLANK(G300), $F$295, G300))</f>
        <v>WMLT03</v>
      </c>
      <c r="G300" s="62"/>
      <c r="H300" s="5" t="str">
        <f>IF(ISBLANK('6桁'!H300), "", IF(ISBLANK(I300), $H$295, I300))</f>
        <v/>
      </c>
      <c r="I300" s="62"/>
      <c r="J300" s="5" t="str">
        <f>IF(ISBLANK('6桁'!J300), "", IF(ISBLANK(K300), $J$295, K300))</f>
        <v/>
      </c>
      <c r="K300" s="62"/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IF(ISBLANK('6桁'!F301), "", IF(ISBLANK(G301), $F$295, G301))</f>
        <v/>
      </c>
      <c r="G301" s="62"/>
      <c r="H301" s="5" t="str">
        <f>IF(ISBLANK('6桁'!H301), "", IF(ISBLANK(I301), $H$295, I301))</f>
        <v/>
      </c>
      <c r="I301" s="62"/>
      <c r="J301" s="5" t="str">
        <f>IF(ISBLANK('6桁'!J301), "", IF(ISBLANK(K301), $J$295, K301))</f>
        <v>SP055</v>
      </c>
      <c r="K301" s="62"/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IF(ISBLANK('6桁'!F302), "", IF(ISBLANK(G302), $F$295, G302))</f>
        <v/>
      </c>
      <c r="G302" s="58"/>
      <c r="H302" s="33" t="str">
        <f>IF(ISBLANK('6桁'!H302), "", IF(ISBLANK(I302), $H$295, I302))</f>
        <v/>
      </c>
      <c r="I302" s="58"/>
      <c r="J302" s="33" t="str">
        <f>IF(ISBLANK('6桁'!J302), "", IF(ISBLANK(K302), $J$295, K302))</f>
        <v>SP055</v>
      </c>
      <c r="K302" s="58"/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IF(ISBLANK('6桁'!F303), "", IF(ISBLANK(G303), $F$295, G303))</f>
        <v/>
      </c>
      <c r="G303" s="70"/>
      <c r="H303" s="6" t="str">
        <f>IF(ISBLANK('6桁'!H303), "", IF(ISBLANK(I303), $H$295, I303))</f>
        <v>SPLT01</v>
      </c>
      <c r="I303" s="70"/>
      <c r="J303" s="6" t="str">
        <f>IF(ISBLANK('6桁'!J303), "", IF(ISBLANK(K303), $J$295, K303))</f>
        <v/>
      </c>
      <c r="K303" s="70"/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IF(ISBLANK('6桁'!F304), "", IF(ISBLANK(G304), $F$295, G304))</f>
        <v/>
      </c>
      <c r="G304" s="62"/>
      <c r="H304" s="5" t="str">
        <f>IF(ISBLANK('6桁'!H304), "", IF(ISBLANK(I304), $H$295, I304))</f>
        <v>SPLT01</v>
      </c>
      <c r="I304" s="62"/>
      <c r="J304" s="5" t="str">
        <f>IF(ISBLANK('6桁'!J304), "", IF(ISBLANK(K304), $J$295, K304))</f>
        <v/>
      </c>
      <c r="K304" s="62"/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IF(ISBLANK('6桁'!F305), "", IF(ISBLANK(G305), $F$295, G305))</f>
        <v/>
      </c>
      <c r="G305" s="62"/>
      <c r="H305" s="5" t="str">
        <f>IF(ISBLANK('6桁'!H305), "", IF(ISBLANK(I305), $H$295, I305))</f>
        <v>SPLT01</v>
      </c>
      <c r="I305" s="62"/>
      <c r="J305" s="5" t="str">
        <f>IF(ISBLANK('6桁'!J305), "", IF(ISBLANK(K305), $J$295, K305))</f>
        <v/>
      </c>
      <c r="K305" s="62"/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IF(ISBLANK('6桁'!F306), "", IF(ISBLANK(G306), $F$295, G306))</f>
        <v/>
      </c>
      <c r="G306" s="62"/>
      <c r="H306" s="5" t="str">
        <f>IF(ISBLANK('6桁'!H306), "", IF(ISBLANK(I306), $H$295, I306))</f>
        <v/>
      </c>
      <c r="I306" s="62"/>
      <c r="J306" s="5" t="str">
        <f>IF(ISBLANK('6桁'!J306), "", IF(ISBLANK(K306), $J$295, K306))</f>
        <v>SP055</v>
      </c>
      <c r="K306" s="62"/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IF(ISBLANK('6桁'!F307), "", IF(ISBLANK(G307), $F$295, G307))</f>
        <v/>
      </c>
      <c r="G307" s="68"/>
      <c r="H307" s="16" t="str">
        <f>IF(ISBLANK('6桁'!H307), "", IF(ISBLANK(I307), $H$295, I307))</f>
        <v/>
      </c>
      <c r="I307" s="68"/>
      <c r="J307" s="16" t="str">
        <f>IF(ISBLANK('6桁'!J307), "", IF(ISBLANK(K307), $J$295, K307))</f>
        <v>SP055</v>
      </c>
      <c r="K307" s="62"/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664" t="s">
        <v>843</v>
      </c>
      <c r="G314" s="665"/>
      <c r="H314" s="80"/>
      <c r="K314" s="541"/>
      <c r="L314" s="607"/>
      <c r="M314" s="542"/>
      <c r="N314" s="470"/>
      <c r="O314" s="471"/>
      <c r="P314" s="664" t="s">
        <v>844</v>
      </c>
      <c r="Q314" s="665"/>
      <c r="R314" s="664" t="s">
        <v>843</v>
      </c>
      <c r="S314" s="665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 t="str">
        <f>IF(ISBLANK('6桁'!F315), "", IF(ISBLANK(G315), $F$314, G315))</f>
        <v>SPLT22</v>
      </c>
      <c r="G315" s="61"/>
      <c r="H315" s="2"/>
      <c r="K315" s="458" t="s">
        <v>452</v>
      </c>
      <c r="L315" s="564"/>
      <c r="M315" s="459"/>
      <c r="N315" s="458" t="s">
        <v>396</v>
      </c>
      <c r="O315" s="459"/>
      <c r="P315" s="4" t="str">
        <f>IF(ISBLANK('6桁'!P315), "", IF(ISBLANK(Q315), $P$314, Q315))</f>
        <v/>
      </c>
      <c r="Q315" s="378"/>
      <c r="R315" s="4" t="str">
        <f>IF(ISBLANK('6桁'!R315), "", IF(ISBLANK(S315), $R$314, S315))</f>
        <v>SPLT22</v>
      </c>
      <c r="S315" s="406"/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 t="str">
        <f>IF(ISBLANK('6桁'!F316), "", IF(ISBLANK(G316), $F$314, G316))</f>
        <v>SPLT22</v>
      </c>
      <c r="G316" s="62"/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IF(ISBLANK('6桁'!P316), "", IF(ISBLANK(Q316), $P$314, Q316))</f>
        <v/>
      </c>
      <c r="Q316" s="62"/>
      <c r="R316" s="5" t="str">
        <f>IF(ISBLANK('6桁'!R316), "", IF(ISBLANK(S316), $R$314, S316))</f>
        <v>SPLT22</v>
      </c>
      <c r="S316" s="201"/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 t="str">
        <f>IF(ISBLANK('6桁'!F317), "", IF(ISBLANK(G317), $F$314, G317))</f>
        <v>SPLT22</v>
      </c>
      <c r="G317" s="62"/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IF(ISBLANK('6桁'!P317), "", IF(ISBLANK(Q317), $P$314, Q317))</f>
        <v/>
      </c>
      <c r="Q317" s="62"/>
      <c r="R317" s="5" t="str">
        <f>IF(ISBLANK('6桁'!R317), "", IF(ISBLANK(S317), $R$314, S317))</f>
        <v>SPLT22</v>
      </c>
      <c r="S317" s="201"/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 t="str">
        <f>IF(ISBLANK('6桁'!F318), "", IF(ISBLANK(G318), $F$314, G318))</f>
        <v>SPLT22</v>
      </c>
      <c r="G318" s="62"/>
      <c r="H318" s="2"/>
      <c r="K318" s="437" t="s">
        <v>160</v>
      </c>
      <c r="L318" s="549"/>
      <c r="M318" s="438"/>
      <c r="N318" s="437" t="s">
        <v>394</v>
      </c>
      <c r="O318" s="438"/>
      <c r="P318" s="33" t="str">
        <f>IF(ISBLANK('6桁'!P318), "", IF(ISBLANK(Q318), $P$314, Q318))</f>
        <v>VA1</v>
      </c>
      <c r="Q318" s="58"/>
      <c r="R318" s="33" t="str">
        <f>IF(ISBLANK('6桁'!R318), "", IF(ISBLANK(S318), $R$314, S318))</f>
        <v/>
      </c>
      <c r="S318" s="202"/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 t="str">
        <f>IF(ISBLANK('6桁'!F319), "", IF(ISBLANK(G319), $F$314, G319))</f>
        <v>SPLT22</v>
      </c>
      <c r="G319" s="62"/>
      <c r="H319" s="2"/>
      <c r="K319" s="439" t="s">
        <v>385</v>
      </c>
      <c r="L319" s="609"/>
      <c r="M319" s="440"/>
      <c r="N319" s="439" t="s">
        <v>397</v>
      </c>
      <c r="O319" s="440"/>
      <c r="P319" s="6" t="str">
        <f>IF(ISBLANK('6桁'!P319), "", IF(ISBLANK(Q319), $P$314, Q319))</f>
        <v>VA1</v>
      </c>
      <c r="Q319" s="70"/>
      <c r="R319" s="6" t="str">
        <f>IF(ISBLANK('6桁'!R319), "", IF(ISBLANK(S319), $R$314, S319))</f>
        <v/>
      </c>
      <c r="S319" s="212"/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 t="str">
        <f>IF(ISBLANK('6桁'!F320), "", IF(ISBLANK(G320), $F$314, G320))</f>
        <v>SPLT22</v>
      </c>
      <c r="G320" s="62"/>
      <c r="H320" s="2"/>
      <c r="K320" s="443" t="s">
        <v>386</v>
      </c>
      <c r="L320" s="656"/>
      <c r="M320" s="444"/>
      <c r="N320" s="443" t="s">
        <v>399</v>
      </c>
      <c r="O320" s="444"/>
      <c r="P320" s="33" t="str">
        <f>IF(ISBLANK('6桁'!P320), "", IF(ISBLANK(Q320), $P$314, Q320))</f>
        <v>VA1</v>
      </c>
      <c r="Q320" s="58"/>
      <c r="R320" s="33" t="str">
        <f>IF(ISBLANK('6桁'!R320), "", IF(ISBLANK(S320), $R$314, S320))</f>
        <v/>
      </c>
      <c r="S320" s="202"/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 t="str">
        <f>IF(ISBLANK('6桁'!F321), "", IF(ISBLANK(G321), $F$314, G321))</f>
        <v>SPLT22</v>
      </c>
      <c r="G321" s="62"/>
      <c r="H321" s="2"/>
      <c r="K321" s="484" t="s">
        <v>5</v>
      </c>
      <c r="L321" s="657"/>
      <c r="M321" s="485"/>
      <c r="N321" s="484" t="s">
        <v>410</v>
      </c>
      <c r="O321" s="485"/>
      <c r="P321" s="118" t="str">
        <f>IF(ISBLANK('6桁'!P321), "", IF(ISBLANK(Q321), $P$314, Q321))</f>
        <v>VA1</v>
      </c>
      <c r="Q321" s="122"/>
      <c r="R321" s="118" t="str">
        <f>IF(ISBLANK('6桁'!R321), "", IF(ISBLANK(S321), $R$314, S321))</f>
        <v/>
      </c>
      <c r="S321" s="247"/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 t="str">
        <f>IF(ISBLANK('6桁'!F322), "", IF(ISBLANK(G322), $F$314, G322))</f>
        <v>SPLT22</v>
      </c>
      <c r="G322" s="62"/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IF(ISBLANK('6桁'!P322), "", IF(ISBLANK(Q322), $P$314, Q322))</f>
        <v/>
      </c>
      <c r="Q322" s="72"/>
      <c r="R322" s="77" t="str">
        <f>IF(ISBLANK('6桁'!R322), "", IF(ISBLANK(S322), $R$314, S322))</f>
        <v>SPLT22</v>
      </c>
      <c r="S322" s="240"/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 t="str">
        <f>IF(ISBLANK('6桁'!F323), "", IF(ISBLANK(G323), $F$314, G323))</f>
        <v>SPLT22</v>
      </c>
      <c r="G323" s="62"/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IF(ISBLANK('6桁'!P323), "", IF(ISBLANK(Q323), $P$314, Q323))</f>
        <v/>
      </c>
      <c r="Q323" s="70"/>
      <c r="R323" s="6" t="str">
        <f>IF(ISBLANK('6桁'!R323), "", IF(ISBLANK(S323), $R$314, S323))</f>
        <v>SPLT22</v>
      </c>
      <c r="S323" s="212"/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 t="str">
        <f>IF(ISBLANK('6桁'!F324), "", IF(ISBLANK(G324), $F$314, G324))</f>
        <v>SPLT22</v>
      </c>
      <c r="G324" s="68"/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IF(ISBLANK('6桁'!P324), "", IF(ISBLANK(Q324), $P$314, Q324))</f>
        <v/>
      </c>
      <c r="Q324" s="62"/>
      <c r="R324" s="5" t="str">
        <f>IF(ISBLANK('6桁'!R324), "", IF(ISBLANK(S324), $R$314, S324))</f>
        <v>SPLT22</v>
      </c>
      <c r="S324" s="201"/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IF(ISBLANK('6桁'!P325), "", IF(ISBLANK(Q325), $P$314, Q325))</f>
        <v/>
      </c>
      <c r="Q325" s="62"/>
      <c r="R325" s="5" t="str">
        <f>IF(ISBLANK('6桁'!R325), "", IF(ISBLANK(S325), $R$314, S325))</f>
        <v>SPLT22</v>
      </c>
      <c r="S325" s="246"/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IF(ISBLANK('6桁'!P326), "", IF(ISBLANK(Q326), $P$314, Q326))</f>
        <v/>
      </c>
      <c r="Q326" s="62"/>
      <c r="R326" s="5" t="str">
        <f>IF(ISBLANK('6桁'!R326), "", IF(ISBLANK(S326), $R$314, S326))</f>
        <v>SPLT22</v>
      </c>
      <c r="S326" s="201"/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IF(ISBLANK('6桁'!P327), "", IF(ISBLANK(Q327), $P$314, Q327))</f>
        <v/>
      </c>
      <c r="Q327" s="62"/>
      <c r="R327" s="5" t="str">
        <f>IF(ISBLANK('6桁'!R327), "", IF(ISBLANK(S327), $R$314, S327))</f>
        <v>SPLT22</v>
      </c>
      <c r="S327" s="201"/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IF(ISBLANK('6桁'!P328), "", IF(ISBLANK(Q328), $P$314, Q328))</f>
        <v/>
      </c>
      <c r="Q328" s="68"/>
      <c r="R328" s="16" t="str">
        <f>IF(ISBLANK('6桁'!R328), "", IF(ISBLANK(S328), $R$314, S328))</f>
        <v>SPLT22</v>
      </c>
      <c r="S328" s="207"/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 thickBo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658" t="s">
        <v>269</v>
      </c>
      <c r="G344" s="659"/>
      <c r="H344" s="569"/>
      <c r="I344" s="603"/>
      <c r="J344" s="91"/>
      <c r="K344" s="536"/>
      <c r="L344" s="541"/>
      <c r="M344" s="542"/>
      <c r="N344" s="555"/>
      <c r="O344" s="655"/>
      <c r="P344" s="662" t="s">
        <v>846</v>
      </c>
      <c r="Q344" s="663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 t="str">
        <f>IF(ISBLANK('6桁'!F345), "", IF(ISBLANK(G345), $F$344, G345))</f>
        <v>SP770</v>
      </c>
      <c r="G345" s="61"/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4" t="str">
        <f>IF(ISBLANK('6桁'!P345), "", IF(ISBLANK(Q345), $P$344, Q345))</f>
        <v>AS1</v>
      </c>
      <c r="Q345" s="211"/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 t="str">
        <f>IF(ISBLANK('6桁'!F346), "", IF(ISBLANK(G346), $F$344, G346))</f>
        <v>SP770</v>
      </c>
      <c r="G346" s="62"/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 t="str">
        <f>IF(ISBLANK('6桁'!P346), "", IF(ISBLANK(Q346), $P$344, Q346))</f>
        <v>AS1</v>
      </c>
      <c r="Q346" s="201"/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 t="str">
        <f>IF(ISBLANK('6桁'!F347), "", IF(ISBLANK(G347), $F$344, G347))</f>
        <v>SP770</v>
      </c>
      <c r="G347" s="58"/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 t="str">
        <f>IF(ISBLANK('6桁'!P347), "", IF(ISBLANK(Q347), $P$344, Q347))</f>
        <v>AS1</v>
      </c>
      <c r="Q347" s="201"/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 t="str">
        <f>IF(ISBLANK('6桁'!F348), "", IF(ISBLANK(G348), $F$344, G348))</f>
        <v>SP770</v>
      </c>
      <c r="G348" s="70"/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 t="str">
        <f>IF(ISBLANK('6桁'!P348), "", IF(ISBLANK(Q348), $P$344, Q348))</f>
        <v>AS1</v>
      </c>
      <c r="Q348" s="202"/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 t="str">
        <f>IF(ISBLANK('6桁'!F349), "", IF(ISBLANK(G349), $F$344, G349))</f>
        <v>SP770</v>
      </c>
      <c r="G349" s="68"/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 t="str">
        <f>IF(ISBLANK('6桁'!P349), "", IF(ISBLANK(Q349), $P$344, Q349))</f>
        <v>AS1</v>
      </c>
      <c r="Q349" s="212"/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 t="str">
        <f>IF(ISBLANK('6桁'!P350), "", IF(ISBLANK(Q350), $P$344, Q350))</f>
        <v>AS1</v>
      </c>
      <c r="Q350" s="201"/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 t="str">
        <f>IF(ISBLANK('6桁'!P351), "", IF(ISBLANK(Q351), $P$344, Q351))</f>
        <v>AS1</v>
      </c>
      <c r="Q351" s="207"/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60" t="s">
        <v>845</v>
      </c>
      <c r="G354" s="66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 t="str">
        <f>IF(ISBLANK('6桁'!F355), "", IF(ISBLANK(G355), $F$354, G355))</f>
        <v>SP56R</v>
      </c>
      <c r="G355" s="61"/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 t="str">
        <f>IF(ISBLANK('6桁'!F356), "", IF(ISBLANK(G356), $F$354, G356))</f>
        <v>SP56R</v>
      </c>
      <c r="G356" s="58"/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 t="str">
        <f>IF(ISBLANK('6桁'!F357), "", IF(ISBLANK(G357), $F$354, G357))</f>
        <v>SP56R</v>
      </c>
      <c r="G357" s="67"/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 t="str">
        <f>IF(ISBLANK('6桁'!F358), "", IF(ISBLANK(G358), $F$354, G358))</f>
        <v>SP56R</v>
      </c>
      <c r="G358" s="58"/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 t="str">
        <f>IF(ISBLANK('6桁'!F359), "", IF(ISBLANK(G359), $F$354, G359))</f>
        <v>SP56R</v>
      </c>
      <c r="G359" s="71"/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 t="s">
        <v>847</v>
      </c>
      <c r="E365" s="641"/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 t="s">
        <v>182</v>
      </c>
      <c r="E366" s="645"/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 t="s">
        <v>182</v>
      </c>
      <c r="E367" s="645"/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 t="s">
        <v>182</v>
      </c>
      <c r="E368" s="645"/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 t="s">
        <v>182</v>
      </c>
      <c r="E369" s="645"/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 t="s">
        <v>182</v>
      </c>
      <c r="E370" s="637"/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 t="s">
        <v>848</v>
      </c>
      <c r="E373" s="641"/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 t="s">
        <v>183</v>
      </c>
      <c r="E374" s="645"/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 t="s">
        <v>183</v>
      </c>
      <c r="E375" s="637"/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1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R341:S341"/>
    <mergeCell ref="P342:Q343"/>
    <mergeCell ref="H343:I344"/>
    <mergeCell ref="N343:N344"/>
    <mergeCell ref="O343:O344"/>
    <mergeCell ref="R343:S343"/>
    <mergeCell ref="P344:Q344"/>
    <mergeCell ref="R344:S344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L380:M380"/>
    <mergeCell ref="L382:M382"/>
    <mergeCell ref="L383:M383"/>
    <mergeCell ref="K387:S388"/>
    <mergeCell ref="F342:G343"/>
    <mergeCell ref="F344:G344"/>
    <mergeCell ref="D374:E374"/>
    <mergeCell ref="L374:M374"/>
    <mergeCell ref="B375:C375"/>
    <mergeCell ref="D375:E375"/>
    <mergeCell ref="L375:M375"/>
    <mergeCell ref="L376:M376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B368:C368"/>
    <mergeCell ref="D368:E368"/>
  </mergeCells>
  <phoneticPr fontId="15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8756-B5A7-47BF-B5B6-D8D61A880AAA}">
  <sheetPr>
    <tabColor rgb="FF00B0F0"/>
    <pageSetUpPr fitToPage="1"/>
  </sheetPr>
  <dimension ref="A1:AA388"/>
  <sheetViews>
    <sheetView showGridLines="0" showZeros="0" view="pageBreakPreview" topLeftCell="A267" zoomScale="70" zoomScaleNormal="100" zoomScaleSheetLayoutView="70" workbookViewId="0">
      <selection activeCell="U33" sqref="U33"/>
    </sheetView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396"/>
      <c r="K10" s="536"/>
      <c r="L10" s="541"/>
      <c r="M10" s="542"/>
      <c r="N10" s="555"/>
      <c r="O10" s="566"/>
      <c r="P10" s="486" t="s">
        <v>125</v>
      </c>
      <c r="Q10" s="487"/>
      <c r="R10" s="513" t="s">
        <v>125</v>
      </c>
      <c r="S10" s="514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>
        <f>IF(ISBLANK('6桁'!F11)=TRUE,"",VLOOKUP(パターン表!F11, 'パターン別掛け率（入力）'!$C$3:$I$148, 6, FALSE))</f>
        <v>100</v>
      </c>
      <c r="G11" s="61">
        <f>'6桁'!G11</f>
        <v>0</v>
      </c>
      <c r="H11" s="4" t="str">
        <f>IF(ISBLANK('6桁'!H11)=TRUE,"",VLOOKUP(パターン表!H11, 'パターン別掛け率（入力）'!$C$3:$I$148, 6, FALSE))</f>
        <v/>
      </c>
      <c r="I11" s="61">
        <f>'6桁'!I11</f>
        <v>0</v>
      </c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f>IF(ISBLANK('6桁'!P11)=TRUE,"",VLOOKUP(パターン表!P11, 'パターン別掛け率（入力）'!$C$3:$I$148, 6, FALSE))</f>
        <v>100</v>
      </c>
      <c r="Q11" s="198">
        <f>'6桁'!Q11</f>
        <v>0</v>
      </c>
      <c r="R11" s="4" t="str">
        <f>IF(ISBLANK('6桁'!R11)=TRUE,"",VLOOKUP(パターン表!R11, 'パターン別掛け率（入力）'!$C$3:$I$148, 6, FALSE))</f>
        <v/>
      </c>
      <c r="S11" s="198">
        <f>'6桁'!S11</f>
        <v>0</v>
      </c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>
        <f>IF(ISBLANK('6桁'!F12)=TRUE,"",VLOOKUP(パターン表!F12, 'パターン別掛け率（入力）'!$C$3:$I$148, 6, FALSE))</f>
        <v>100</v>
      </c>
      <c r="G12" s="62">
        <f>'6桁'!G12</f>
        <v>0</v>
      </c>
      <c r="H12" s="5" t="str">
        <f>IF(ISBLANK('6桁'!H12)=TRUE,"",VLOOKUP(パターン表!H12, 'パターン別掛け率（入力）'!$C$3:$I$148, 6, FALSE))</f>
        <v/>
      </c>
      <c r="I12" s="62">
        <f>'6桁'!I12</f>
        <v>0</v>
      </c>
      <c r="J12" s="38"/>
      <c r="K12" s="451"/>
      <c r="L12" s="435" t="s">
        <v>215</v>
      </c>
      <c r="M12" s="436"/>
      <c r="N12" s="152"/>
      <c r="O12" s="153">
        <v>89</v>
      </c>
      <c r="P12" s="5">
        <f>IF(ISBLANK('6桁'!P12)=TRUE,"",VLOOKUP(パターン表!P12, 'パターン別掛け率（入力）'!$C$3:$I$148, 6, FALSE))</f>
        <v>100</v>
      </c>
      <c r="Q12" s="201" t="str">
        <f>'6桁'!Q12</f>
        <v>★</v>
      </c>
      <c r="R12" s="5" t="str">
        <f>IF(ISBLANK('6桁'!R12)=TRUE,"",VLOOKUP(パターン表!R12, 'パターン別掛け率（入力）'!$C$3:$I$148, 6, FALSE))</f>
        <v/>
      </c>
      <c r="S12" s="201">
        <f>'6桁'!S12</f>
        <v>0</v>
      </c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>
        <f>IF(ISBLANK('6桁'!F13)=TRUE,"",VLOOKUP(パターン表!F13, 'パターン別掛け率（入力）'!$C$3:$I$148, 6, FALSE))</f>
        <v>100</v>
      </c>
      <c r="G13" s="62">
        <f>'6桁'!G13</f>
        <v>0</v>
      </c>
      <c r="H13" s="5" t="str">
        <f>IF(ISBLANK('6桁'!H13)=TRUE,"",VLOOKUP(パターン表!H13, 'パターン別掛け率（入力）'!$C$3:$I$148, 6, FALSE))</f>
        <v/>
      </c>
      <c r="I13" s="62">
        <f>'6桁'!I13</f>
        <v>0</v>
      </c>
      <c r="J13" s="38"/>
      <c r="K13" s="451"/>
      <c r="L13" s="435" t="s">
        <v>114</v>
      </c>
      <c r="M13" s="436"/>
      <c r="N13" s="152"/>
      <c r="O13" s="160">
        <v>92</v>
      </c>
      <c r="P13" s="5">
        <f>IF(ISBLANK('6桁'!P13)=TRUE,"",VLOOKUP(パターン表!P13, 'パターン別掛け率（入力）'!$C$3:$I$148, 6, FALSE))</f>
        <v>100</v>
      </c>
      <c r="Q13" s="201" t="str">
        <f>'6桁'!Q13</f>
        <v>★</v>
      </c>
      <c r="R13" s="5" t="str">
        <f>IF(ISBLANK('6桁'!R13)=TRUE,"",VLOOKUP(パターン表!R13, 'パターン別掛け率（入力）'!$C$3:$I$148, 6, FALSE))</f>
        <v/>
      </c>
      <c r="S13" s="201">
        <f>'6桁'!S13</f>
        <v>0</v>
      </c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>
        <f>IF(ISBLANK('6桁'!F14)=TRUE,"",VLOOKUP(パターン表!F14, 'パターン別掛け率（入力）'!$C$3:$I$148, 6, FALSE))</f>
        <v>100</v>
      </c>
      <c r="G14" s="58">
        <f>'6桁'!G14</f>
        <v>0</v>
      </c>
      <c r="H14" s="33" t="str">
        <f>IF(ISBLANK('6桁'!H14)=TRUE,"",VLOOKUP(パターン表!H14, 'パターン別掛け率（入力）'!$C$3:$I$148, 6, FALSE))</f>
        <v/>
      </c>
      <c r="I14" s="58">
        <f>'6桁'!I14</f>
        <v>0</v>
      </c>
      <c r="J14" s="38"/>
      <c r="K14" s="451"/>
      <c r="L14" s="435"/>
      <c r="M14" s="436"/>
      <c r="N14" s="155">
        <v>88</v>
      </c>
      <c r="O14" s="156"/>
      <c r="P14" s="5">
        <f>IF(ISBLANK('6桁'!P14)=TRUE,"",VLOOKUP(パターン表!P14, 'パターン別掛け率（入力）'!$C$3:$I$148, 6, FALSE))</f>
        <v>100</v>
      </c>
      <c r="Q14" s="201">
        <f>'6桁'!Q14</f>
        <v>0</v>
      </c>
      <c r="R14" s="5" t="str">
        <f>IF(ISBLANK('6桁'!R14)=TRUE,"",VLOOKUP(パターン表!R14, 'パターン別掛け率（入力）'!$C$3:$I$148, 6, FALSE))</f>
        <v/>
      </c>
      <c r="S14" s="201">
        <f>'6桁'!S14</f>
        <v>0</v>
      </c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>
        <f>IF(ISBLANK('6桁'!F15)=TRUE,"",VLOOKUP(パターン表!F15, 'パターン別掛け率（入力）'!$C$3:$I$148, 6, FALSE))</f>
        <v>100</v>
      </c>
      <c r="G15" s="70">
        <f>'6桁'!G15</f>
        <v>0</v>
      </c>
      <c r="H15" s="6" t="str">
        <f>IF(ISBLANK('6桁'!H15)=TRUE,"",VLOOKUP(パターン表!H15, 'パターン別掛け率（入力）'!$C$3:$I$148, 6, FALSE))</f>
        <v/>
      </c>
      <c r="I15" s="70">
        <f>'6桁'!I15</f>
        <v>0</v>
      </c>
      <c r="J15" s="38"/>
      <c r="K15" s="451"/>
      <c r="L15" s="435" t="s">
        <v>216</v>
      </c>
      <c r="M15" s="436"/>
      <c r="N15" s="152"/>
      <c r="O15" s="153">
        <v>95</v>
      </c>
      <c r="P15" s="5">
        <f>IF(ISBLANK('6桁'!P15)=TRUE,"",VLOOKUP(パターン表!P15, 'パターン別掛け率（入力）'!$C$3:$I$148, 6, FALSE))</f>
        <v>100</v>
      </c>
      <c r="Q15" s="201" t="str">
        <f>'6桁'!Q15</f>
        <v>★</v>
      </c>
      <c r="R15" s="5" t="str">
        <f>IF(ISBLANK('6桁'!R15)=TRUE,"",VLOOKUP(パターン表!R15, 'パターン別掛け率（入力）'!$C$3:$I$148, 6, FALSE))</f>
        <v/>
      </c>
      <c r="S15" s="201">
        <f>'6桁'!S15</f>
        <v>0</v>
      </c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>
        <f>IF(ISBLANK('6桁'!F16)=TRUE,"",VLOOKUP(パターン表!F16, 'パターン別掛け率（入力）'!$C$3:$I$148, 6, FALSE))</f>
        <v>100</v>
      </c>
      <c r="G16" s="62" t="str">
        <f>'6桁'!G16</f>
        <v>★</v>
      </c>
      <c r="H16" s="5" t="str">
        <f>IF(ISBLANK('6桁'!H16)=TRUE,"",VLOOKUP(パターン表!H16, 'パターン別掛け率（入力）'!$C$3:$I$148, 6, FALSE))</f>
        <v/>
      </c>
      <c r="I16" s="62">
        <f>'6桁'!I16</f>
        <v>0</v>
      </c>
      <c r="J16" s="38"/>
      <c r="K16" s="451"/>
      <c r="L16" s="435" t="s">
        <v>51</v>
      </c>
      <c r="M16" s="436"/>
      <c r="N16" s="152">
        <v>93</v>
      </c>
      <c r="O16" s="153"/>
      <c r="P16" s="5">
        <f>IF(ISBLANK('6桁'!P16)=TRUE,"",VLOOKUP(パターン表!P16, 'パターン別掛け率（入力）'!$C$3:$I$148, 6, FALSE))</f>
        <v>100</v>
      </c>
      <c r="Q16" s="201">
        <f>'6桁'!Q16</f>
        <v>0</v>
      </c>
      <c r="R16" s="5" t="str">
        <f>IF(ISBLANK('6桁'!R16)=TRUE,"",VLOOKUP(パターン表!R16, 'パターン別掛け率（入力）'!$C$3:$I$148, 6, FALSE))</f>
        <v/>
      </c>
      <c r="S16" s="201">
        <f>'6桁'!S16</f>
        <v>0</v>
      </c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>
        <f>IF(ISBLANK('6桁'!F17)=TRUE,"",VLOOKUP(パターン表!F17, 'パターン別掛け率（入力）'!$C$3:$I$148, 6, FALSE))</f>
        <v>100</v>
      </c>
      <c r="G17" s="62" t="str">
        <f>'6桁'!G17</f>
        <v>★</v>
      </c>
      <c r="H17" s="5" t="str">
        <f>IF(ISBLANK('6桁'!H17)=TRUE,"",VLOOKUP(パターン表!H17, 'パターン別掛け率（入力）'!$C$3:$I$148, 6, FALSE))</f>
        <v/>
      </c>
      <c r="I17" s="62">
        <f>'6桁'!I17</f>
        <v>0</v>
      </c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f>IF(ISBLANK('6桁'!P17)=TRUE,"",VLOOKUP(パターン表!P17, 'パターン別掛け率（入力）'!$C$3:$I$148, 6, FALSE))</f>
        <v>100</v>
      </c>
      <c r="Q17" s="201" t="str">
        <f>'6桁'!Q17</f>
        <v>★</v>
      </c>
      <c r="R17" s="5" t="str">
        <f>IF(ISBLANK('6桁'!R17)=TRUE,"",VLOOKUP(パターン表!R17, 'パターン別掛け率（入力）'!$C$3:$I$148, 6, FALSE))</f>
        <v/>
      </c>
      <c r="S17" s="201">
        <f>'6桁'!S17</f>
        <v>0</v>
      </c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>
        <f>IF(ISBLANK('6桁'!F18)=TRUE,"",VLOOKUP(パターン表!F18, 'パターン別掛け率（入力）'!$C$3:$I$148, 6, FALSE))</f>
        <v>100</v>
      </c>
      <c r="G18" s="62" t="str">
        <f>'6桁'!G18</f>
        <v>★</v>
      </c>
      <c r="H18" s="5" t="str">
        <f>IF(ISBLANK('6桁'!H18)=TRUE,"",VLOOKUP(パターン表!H18, 'パターン別掛け率（入力）'!$C$3:$I$148, 6, FALSE))</f>
        <v/>
      </c>
      <c r="I18" s="62">
        <f>'6桁'!I18</f>
        <v>0</v>
      </c>
      <c r="J18" s="38"/>
      <c r="K18" s="451"/>
      <c r="L18" s="435" t="s">
        <v>92</v>
      </c>
      <c r="M18" s="436"/>
      <c r="N18" s="152">
        <v>89</v>
      </c>
      <c r="O18" s="153"/>
      <c r="P18" s="5">
        <f>IF(ISBLANK('6桁'!P18)=TRUE,"",VLOOKUP(パターン表!P18, 'パターン別掛け率（入力）'!$C$3:$I$148, 6, FALSE))</f>
        <v>100</v>
      </c>
      <c r="Q18" s="201">
        <f>'6桁'!Q18</f>
        <v>0</v>
      </c>
      <c r="R18" s="5" t="str">
        <f>IF(ISBLANK('6桁'!R18)=TRUE,"",VLOOKUP(パターン表!R18, 'パターン別掛け率（入力）'!$C$3:$I$148, 6, FALSE))</f>
        <v/>
      </c>
      <c r="S18" s="201">
        <f>'6桁'!S18</f>
        <v>0</v>
      </c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>
        <f>IF(ISBLANK('6桁'!F19)=TRUE,"",VLOOKUP(パターン表!F19, 'パターン別掛け率（入力）'!$C$3:$I$148, 6, FALSE))</f>
        <v>100</v>
      </c>
      <c r="G19" s="58">
        <f>'6桁'!G19</f>
        <v>0</v>
      </c>
      <c r="H19" s="33" t="str">
        <f>IF(ISBLANK('6桁'!H19)=TRUE,"",VLOOKUP(パターン表!H19, 'パターン別掛け率（入力）'!$C$3:$I$148, 6, FALSE))</f>
        <v/>
      </c>
      <c r="I19" s="58">
        <f>'6桁'!I19</f>
        <v>0</v>
      </c>
      <c r="J19" s="38"/>
      <c r="K19" s="451"/>
      <c r="L19" s="435" t="s">
        <v>93</v>
      </c>
      <c r="M19" s="436"/>
      <c r="N19" s="152">
        <v>91</v>
      </c>
      <c r="O19" s="153"/>
      <c r="P19" s="5">
        <f>IF(ISBLANK('6桁'!P19)=TRUE,"",VLOOKUP(パターン表!P19, 'パターン別掛け率（入力）'!$C$3:$I$148, 6, FALSE))</f>
        <v>100</v>
      </c>
      <c r="Q19" s="201">
        <f>'6桁'!Q19</f>
        <v>0</v>
      </c>
      <c r="R19" s="5">
        <f>IF(ISBLANK('6桁'!R19)=TRUE,"",VLOOKUP(パターン表!R19, 'パターン別掛け率（入力）'!$C$3:$I$148, 6, FALSE))</f>
        <v>100</v>
      </c>
      <c r="S19" s="201">
        <f>'6桁'!S19</f>
        <v>0</v>
      </c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f>IF(ISBLANK('6桁'!F20)=TRUE,"",VLOOKUP(パターン表!F20, 'パターン別掛け率（入力）'!$C$3:$I$148, 6, FALSE))</f>
        <v>100</v>
      </c>
      <c r="G20" s="67" t="str">
        <f>'6桁'!G20</f>
        <v>★</v>
      </c>
      <c r="H20" s="32" t="str">
        <f>IF(ISBLANK('6桁'!H20)=TRUE,"",VLOOKUP(パターン表!H20, 'パターン別掛け率（入力）'!$C$3:$I$148, 6, FALSE))</f>
        <v/>
      </c>
      <c r="I20" s="67">
        <f>'6桁'!I20</f>
        <v>0</v>
      </c>
      <c r="J20" s="38"/>
      <c r="K20" s="451"/>
      <c r="L20" s="435" t="s">
        <v>94</v>
      </c>
      <c r="M20" s="436"/>
      <c r="N20" s="152">
        <v>94</v>
      </c>
      <c r="O20" s="153"/>
      <c r="P20" s="5">
        <f>IF(ISBLANK('6桁'!P20)=TRUE,"",VLOOKUP(パターン表!P20, 'パターン別掛け率（入力）'!$C$3:$I$148, 6, FALSE))</f>
        <v>100</v>
      </c>
      <c r="Q20" s="201">
        <f>'6桁'!Q20</f>
        <v>0</v>
      </c>
      <c r="R20" s="5" t="str">
        <f>IF(ISBLANK('6桁'!R20)=TRUE,"",VLOOKUP(パターン表!R20, 'パターン別掛け率（入力）'!$C$3:$I$148, 6, FALSE))</f>
        <v/>
      </c>
      <c r="S20" s="201">
        <f>'6桁'!S20</f>
        <v>0</v>
      </c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>
        <f>IF(ISBLANK('6桁'!F21)=TRUE,"",VLOOKUP(パターン表!F21, 'パターン別掛け率（入力）'!$C$3:$I$148, 6, FALSE))</f>
        <v>100</v>
      </c>
      <c r="G21" s="62">
        <f>'6桁'!G21</f>
        <v>0</v>
      </c>
      <c r="H21" s="5" t="str">
        <f>IF(ISBLANK('6桁'!H21)=TRUE,"",VLOOKUP(パターン表!H21, 'パターン別掛け率（入力）'!$C$3:$I$148, 6, FALSE))</f>
        <v/>
      </c>
      <c r="I21" s="62">
        <f>'6桁'!I21</f>
        <v>0</v>
      </c>
      <c r="J21" s="38"/>
      <c r="K21" s="451"/>
      <c r="L21" s="435" t="s">
        <v>95</v>
      </c>
      <c r="M21" s="436"/>
      <c r="N21" s="152">
        <v>96</v>
      </c>
      <c r="O21" s="153"/>
      <c r="P21" s="5">
        <f>IF(ISBLANK('6桁'!P21)=TRUE,"",VLOOKUP(パターン表!P21, 'パターン別掛け率（入力）'!$C$3:$I$148, 6, FALSE))</f>
        <v>100</v>
      </c>
      <c r="Q21" s="201">
        <f>'6桁'!Q21</f>
        <v>0</v>
      </c>
      <c r="R21" s="5" t="str">
        <f>IF(ISBLANK('6桁'!R21)=TRUE,"",VLOOKUP(パターン表!R21, 'パターン別掛け率（入力）'!$C$3:$I$148, 6, FALSE))</f>
        <v/>
      </c>
      <c r="S21" s="201">
        <f>'6桁'!S21</f>
        <v>0</v>
      </c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>
        <f>IF(ISBLANK('6桁'!F22)=TRUE,"",VLOOKUP(パターン表!F22, 'パターン別掛け率（入力）'!$C$3:$I$148, 6, FALSE))</f>
        <v>100</v>
      </c>
      <c r="G22" s="62" t="str">
        <f>'6桁'!G22</f>
        <v>★</v>
      </c>
      <c r="H22" s="5" t="str">
        <f>IF(ISBLANK('6桁'!H22)=TRUE,"",VLOOKUP(パターン表!H22, 'パターン別掛け率（入力）'!$C$3:$I$148, 6, FALSE))</f>
        <v/>
      </c>
      <c r="I22" s="62">
        <f>'6桁'!I22</f>
        <v>0</v>
      </c>
      <c r="J22" s="38"/>
      <c r="K22" s="451"/>
      <c r="L22" s="435" t="s">
        <v>115</v>
      </c>
      <c r="M22" s="436"/>
      <c r="N22" s="152">
        <v>99</v>
      </c>
      <c r="O22" s="153"/>
      <c r="P22" s="5">
        <f>IF(ISBLANK('6桁'!P22)=TRUE,"",VLOOKUP(パターン表!P22, 'パターン別掛け率（入力）'!$C$3:$I$148, 6, FALSE))</f>
        <v>100</v>
      </c>
      <c r="Q22" s="201">
        <f>'6桁'!Q22</f>
        <v>0</v>
      </c>
      <c r="R22" s="5" t="str">
        <f>IF(ISBLANK('6桁'!R22)=TRUE,"",VLOOKUP(パターン表!R22, 'パターン別掛け率（入力）'!$C$3:$I$148, 6, FALSE))</f>
        <v/>
      </c>
      <c r="S22" s="201">
        <f>'6桁'!S22</f>
        <v>0</v>
      </c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>
        <f>IF(ISBLANK('6桁'!F23)=TRUE,"",VLOOKUP(パターン表!F23, 'パターン別掛け率（入力）'!$C$3:$I$148, 6, FALSE))</f>
        <v>100</v>
      </c>
      <c r="G23" s="62">
        <f>'6桁'!G23</f>
        <v>0</v>
      </c>
      <c r="H23" s="5" t="str">
        <f>IF(ISBLANK('6桁'!H23)=TRUE,"",VLOOKUP(パターン表!H23, 'パターン別掛け率（入力）'!$C$3:$I$148, 6, FALSE))</f>
        <v/>
      </c>
      <c r="I23" s="62">
        <f>'6桁'!I23</f>
        <v>0</v>
      </c>
      <c r="J23" s="38"/>
      <c r="K23" s="451"/>
      <c r="L23" s="435" t="s">
        <v>203</v>
      </c>
      <c r="M23" s="436"/>
      <c r="N23" s="152">
        <v>92</v>
      </c>
      <c r="O23" s="153"/>
      <c r="P23" s="5">
        <f>IF(ISBLANK('6桁'!P23)=TRUE,"",VLOOKUP(パターン表!P23, 'パターン別掛け率（入力）'!$C$3:$I$148, 6, FALSE))</f>
        <v>100</v>
      </c>
      <c r="Q23" s="201">
        <f>'6桁'!Q23</f>
        <v>0</v>
      </c>
      <c r="R23" s="5" t="str">
        <f>IF(ISBLANK('6桁'!R23)=TRUE,"",VLOOKUP(パターン表!R23, 'パターン別掛け率（入力）'!$C$3:$I$148, 6, FALSE))</f>
        <v/>
      </c>
      <c r="S23" s="201">
        <f>'6桁'!S23</f>
        <v>0</v>
      </c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>
        <f>IF(ISBLANK('6桁'!F24)=TRUE,"",VLOOKUP(パターン表!F24, 'パターン別掛け率（入力）'!$C$3:$I$148, 6, FALSE))</f>
        <v>100</v>
      </c>
      <c r="G24" s="62" t="str">
        <f>'6桁'!G24</f>
        <v>★</v>
      </c>
      <c r="H24" s="5">
        <f>IF(ISBLANK('6桁'!H24)=TRUE,"",VLOOKUP(パターン表!H24, 'パターン別掛け率（入力）'!$C$3:$I$148, 6, FALSE))</f>
        <v>100</v>
      </c>
      <c r="I24" s="62">
        <f>'6桁'!I24</f>
        <v>0</v>
      </c>
      <c r="J24" s="38"/>
      <c r="K24" s="451"/>
      <c r="L24" s="435" t="s">
        <v>98</v>
      </c>
      <c r="M24" s="436"/>
      <c r="N24" s="152">
        <v>95</v>
      </c>
      <c r="O24" s="153"/>
      <c r="P24" s="5">
        <f>IF(ISBLANK('6桁'!P24)=TRUE,"",VLOOKUP(パターン表!P24, 'パターン別掛け率（入力）'!$C$3:$I$148, 6, FALSE))</f>
        <v>100</v>
      </c>
      <c r="Q24" s="201">
        <f>'6桁'!Q24</f>
        <v>0</v>
      </c>
      <c r="R24" s="5">
        <f>IF(ISBLANK('6桁'!R24)=TRUE,"",VLOOKUP(パターン表!R24, 'パターン別掛け率（入力）'!$C$3:$I$148, 6, FALSE))</f>
        <v>100</v>
      </c>
      <c r="S24" s="201">
        <f>'6桁'!S24</f>
        <v>0</v>
      </c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f>IF(ISBLANK('6桁'!F25)=TRUE,"",VLOOKUP(パターン表!F25, 'パターン別掛け率（入力）'!$C$3:$I$148, 6, FALSE))</f>
        <v>100</v>
      </c>
      <c r="G25" s="62" t="str">
        <f>'6桁'!G25</f>
        <v>★</v>
      </c>
      <c r="H25" s="5" t="str">
        <f>IF(ISBLANK('6桁'!H25)=TRUE,"",VLOOKUP(パターン表!H25, 'パターン別掛け率（入力）'!$C$3:$I$148, 6, FALSE))</f>
        <v/>
      </c>
      <c r="I25" s="62">
        <f>'6桁'!I25</f>
        <v>0</v>
      </c>
      <c r="J25" s="38"/>
      <c r="K25" s="451"/>
      <c r="L25" s="435" t="s">
        <v>116</v>
      </c>
      <c r="M25" s="436"/>
      <c r="N25" s="152">
        <v>97</v>
      </c>
      <c r="O25" s="153"/>
      <c r="P25" s="5">
        <f>IF(ISBLANK('6桁'!P25)=TRUE,"",VLOOKUP(パターン表!P25, 'パターン別掛け率（入力）'!$C$3:$I$148, 6, FALSE))</f>
        <v>100</v>
      </c>
      <c r="Q25" s="201">
        <f>'6桁'!Q25</f>
        <v>0</v>
      </c>
      <c r="R25" s="5">
        <f>IF(ISBLANK('6桁'!R25)=TRUE,"",VLOOKUP(パターン表!R25, 'パターン別掛け率（入力）'!$C$3:$I$148, 6, FALSE))</f>
        <v>100</v>
      </c>
      <c r="S25" s="201">
        <f>'6桁'!S25</f>
        <v>0</v>
      </c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f>IF(ISBLANK('6桁'!F26)=TRUE,"",VLOOKUP(パターン表!F26, 'パターン別掛け率（入力）'!$C$3:$I$148, 6, FALSE))</f>
        <v>100</v>
      </c>
      <c r="G26" s="62">
        <f>'6桁'!G26</f>
        <v>0</v>
      </c>
      <c r="H26" s="5" t="str">
        <f>IF(ISBLANK('6桁'!H26)=TRUE,"",VLOOKUP(パターン表!H26, 'パターン別掛け率（入力）'!$C$3:$I$148, 6, FALSE))</f>
        <v/>
      </c>
      <c r="I26" s="62">
        <f>'6桁'!I26</f>
        <v>0</v>
      </c>
      <c r="J26" s="38"/>
      <c r="K26" s="451"/>
      <c r="L26" s="435" t="s">
        <v>217</v>
      </c>
      <c r="M26" s="436"/>
      <c r="N26" s="152">
        <v>100</v>
      </c>
      <c r="O26" s="153"/>
      <c r="P26" s="5">
        <f>IF(ISBLANK('6桁'!P26)=TRUE,"",VLOOKUP(パターン表!P26, 'パターン別掛け率（入力）'!$C$3:$I$148, 6, FALSE))</f>
        <v>100</v>
      </c>
      <c r="Q26" s="201">
        <f>'6桁'!Q26</f>
        <v>0</v>
      </c>
      <c r="R26" s="5" t="str">
        <f>IF(ISBLANK('6桁'!R26)=TRUE,"",VLOOKUP(パターン表!R26, 'パターン別掛け率（入力）'!$C$3:$I$148, 6, FALSE))</f>
        <v/>
      </c>
      <c r="S26" s="201">
        <f>'6桁'!S26</f>
        <v>0</v>
      </c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>
        <f>IF(ISBLANK('6桁'!F27)=TRUE,"",VLOOKUP(パターン表!F27, 'パターン別掛け率（入力）'!$C$3:$I$148, 6, FALSE))</f>
        <v>100</v>
      </c>
      <c r="G27" s="62" t="str">
        <f>'6桁'!G27</f>
        <v>★</v>
      </c>
      <c r="H27" s="5" t="str">
        <f>IF(ISBLANK('6桁'!H27)=TRUE,"",VLOOKUP(パターン表!H27, 'パターン別掛け率（入力）'!$C$3:$I$148, 6, FALSE))</f>
        <v/>
      </c>
      <c r="I27" s="62">
        <f>'6桁'!I27</f>
        <v>0</v>
      </c>
      <c r="J27" s="38"/>
      <c r="K27" s="451"/>
      <c r="L27" s="435" t="s">
        <v>117</v>
      </c>
      <c r="M27" s="436"/>
      <c r="N27" s="152">
        <v>95</v>
      </c>
      <c r="O27" s="153"/>
      <c r="P27" s="5">
        <f>IF(ISBLANK('6桁'!P27)=TRUE,"",VLOOKUP(パターン表!P27, 'パターン別掛け率（入力）'!$C$3:$I$148, 6, FALSE))</f>
        <v>100</v>
      </c>
      <c r="Q27" s="201">
        <f>'6桁'!Q27</f>
        <v>0</v>
      </c>
      <c r="R27" s="5" t="str">
        <f>IF(ISBLANK('6桁'!R27)=TRUE,"",VLOOKUP(パターン表!R27, 'パターン別掛け率（入力）'!$C$3:$I$148, 6, FALSE))</f>
        <v/>
      </c>
      <c r="S27" s="201">
        <f>'6桁'!S27</f>
        <v>0</v>
      </c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f>IF(ISBLANK('6桁'!F28)=TRUE,"",VLOOKUP(パターン表!F28, 'パターン別掛け率（入力）'!$C$3:$I$148, 6, FALSE))</f>
        <v>100</v>
      </c>
      <c r="G28" s="62">
        <f>'6桁'!G28</f>
        <v>0</v>
      </c>
      <c r="H28" s="5" t="str">
        <f>IF(ISBLANK('6桁'!H28)=TRUE,"",VLOOKUP(パターン表!H28, 'パターン別掛け率（入力）'!$C$3:$I$148, 6, FALSE))</f>
        <v/>
      </c>
      <c r="I28" s="62">
        <f>'6桁'!I28</f>
        <v>0</v>
      </c>
      <c r="J28" s="38"/>
      <c r="K28" s="451"/>
      <c r="L28" s="435" t="s">
        <v>97</v>
      </c>
      <c r="M28" s="436"/>
      <c r="N28" s="152">
        <v>98</v>
      </c>
      <c r="O28" s="153"/>
      <c r="P28" s="5">
        <f>IF(ISBLANK('6桁'!P28)=TRUE,"",VLOOKUP(パターン表!P28, 'パターン別掛け率（入力）'!$C$3:$I$148, 6, FALSE))</f>
        <v>100</v>
      </c>
      <c r="Q28" s="201">
        <f>'6桁'!Q28</f>
        <v>0</v>
      </c>
      <c r="R28" s="5" t="str">
        <f>IF(ISBLANK('6桁'!R28)=TRUE,"",VLOOKUP(パターン表!R28, 'パターン別掛け率（入力）'!$C$3:$I$148, 6, FALSE))</f>
        <v/>
      </c>
      <c r="S28" s="201">
        <f>'6桁'!S28</f>
        <v>0</v>
      </c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f>IF(ISBLANK('6桁'!F29)=TRUE,"",VLOOKUP(パターン表!F29, 'パターン別掛け率（入力）'!$C$3:$I$148, 6, FALSE))</f>
        <v>100</v>
      </c>
      <c r="G29" s="62" t="str">
        <f>'6桁'!G29</f>
        <v>★</v>
      </c>
      <c r="H29" s="5" t="str">
        <f>IF(ISBLANK('6桁'!H29)=TRUE,"",VLOOKUP(パターン表!H29, 'パターン別掛け率（入力）'!$C$3:$I$148, 6, FALSE))</f>
        <v/>
      </c>
      <c r="I29" s="62">
        <f>'6桁'!I29</f>
        <v>0</v>
      </c>
      <c r="J29" s="38"/>
      <c r="K29" s="451"/>
      <c r="L29" s="435" t="s">
        <v>175</v>
      </c>
      <c r="M29" s="436"/>
      <c r="N29" s="152">
        <v>100</v>
      </c>
      <c r="O29" s="153"/>
      <c r="P29" s="5">
        <f>IF(ISBLANK('6桁'!P29)=TRUE,"",VLOOKUP(パターン表!P29, 'パターン別掛け率（入力）'!$C$3:$I$148, 6, FALSE))</f>
        <v>100</v>
      </c>
      <c r="Q29" s="201">
        <f>'6桁'!Q29</f>
        <v>0</v>
      </c>
      <c r="R29" s="5" t="str">
        <f>IF(ISBLANK('6桁'!R29)=TRUE,"",VLOOKUP(パターン表!R29, 'パターン別掛け率（入力）'!$C$3:$I$148, 6, FALSE))</f>
        <v/>
      </c>
      <c r="S29" s="201">
        <f>'6桁'!S29</f>
        <v>0</v>
      </c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f>IF(ISBLANK('6桁'!F30)=TRUE,"",VLOOKUP(パターン表!F30, 'パターン別掛け率（入力）'!$C$3:$I$148, 6, FALSE))</f>
        <v>100</v>
      </c>
      <c r="G30" s="62">
        <f>'6桁'!G30</f>
        <v>0</v>
      </c>
      <c r="H30" s="5" t="str">
        <f>IF(ISBLANK('6桁'!H30)=TRUE,"",VLOOKUP(パターン表!H30, 'パターン別掛け率（入力）'!$C$3:$I$148, 6, FALSE))</f>
        <v/>
      </c>
      <c r="I30" s="62">
        <f>'6桁'!I30</f>
        <v>0</v>
      </c>
      <c r="J30" s="38"/>
      <c r="K30" s="451"/>
      <c r="L30" s="435" t="s">
        <v>172</v>
      </c>
      <c r="M30" s="436"/>
      <c r="N30" s="152">
        <v>100</v>
      </c>
      <c r="O30" s="153"/>
      <c r="P30" s="5">
        <f>IF(ISBLANK('6桁'!P30)=TRUE,"",VLOOKUP(パターン表!P30, 'パターン別掛け率（入力）'!$C$3:$I$148, 6, FALSE))</f>
        <v>100</v>
      </c>
      <c r="Q30" s="201">
        <f>'6桁'!Q30</f>
        <v>0</v>
      </c>
      <c r="R30" s="5" t="str">
        <f>IF(ISBLANK('6桁'!R30)=TRUE,"",VLOOKUP(パターン表!R30, 'パターン別掛け率（入力）'!$C$3:$I$148, 6, FALSE))</f>
        <v/>
      </c>
      <c r="S30" s="201">
        <f>'6桁'!S30</f>
        <v>0</v>
      </c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f>IF(ISBLANK('6桁'!F31)=TRUE,"",VLOOKUP(パターン表!F31, 'パターン別掛け率（入力）'!$C$3:$I$148, 6, FALSE))</f>
        <v>100</v>
      </c>
      <c r="G31" s="62">
        <f>'6桁'!G31</f>
        <v>0</v>
      </c>
      <c r="H31" s="5" t="str">
        <f>IF(ISBLANK('6桁'!H31)=TRUE,"",VLOOKUP(パターン表!H31, 'パターン別掛け率（入力）'!$C$3:$I$148, 6, FALSE))</f>
        <v/>
      </c>
      <c r="I31" s="62">
        <f>'6桁'!I31</f>
        <v>0</v>
      </c>
      <c r="J31" s="38"/>
      <c r="K31" s="451"/>
      <c r="L31" s="435" t="s">
        <v>171</v>
      </c>
      <c r="M31" s="436"/>
      <c r="N31" s="152"/>
      <c r="O31" s="160">
        <v>107</v>
      </c>
      <c r="P31" s="139">
        <f>IF(ISBLANK('6桁'!P31)=TRUE,"",VLOOKUP(パターン表!P31, 'パターン別掛け率（入力）'!$C$3:$I$148, 6, FALSE))</f>
        <v>100</v>
      </c>
      <c r="Q31" s="201" t="str">
        <f>'6桁'!Q31</f>
        <v>★</v>
      </c>
      <c r="R31" s="139" t="str">
        <f>IF(ISBLANK('6桁'!R31)=TRUE,"",VLOOKUP(パターン表!R31, 'パターン別掛け率（入力）'!$C$3:$I$148, 6, FALSE))</f>
        <v/>
      </c>
      <c r="S31" s="201">
        <f>'6桁'!S31</f>
        <v>0</v>
      </c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f>IF(ISBLANK('6桁'!F32)=TRUE,"",VLOOKUP(パターン表!F32, 'パターン別掛け率（入力）'!$C$3:$I$148, 6, FALSE))</f>
        <v>100</v>
      </c>
      <c r="G32" s="62">
        <f>'6桁'!G32</f>
        <v>0</v>
      </c>
      <c r="H32" s="5" t="str">
        <f>IF(ISBLANK('6桁'!H32)=TRUE,"",VLOOKUP(パターン表!H32, 'パターン別掛け率（入力）'!$C$3:$I$148, 6, FALSE))</f>
        <v/>
      </c>
      <c r="I32" s="62">
        <f>'6桁'!I32</f>
        <v>0</v>
      </c>
      <c r="J32" s="38"/>
      <c r="K32" s="452"/>
      <c r="L32" s="579" t="s">
        <v>155</v>
      </c>
      <c r="M32" s="570"/>
      <c r="N32" s="157">
        <v>106</v>
      </c>
      <c r="O32" s="158"/>
      <c r="P32" s="33">
        <f>IF(ISBLANK('6桁'!P32)=TRUE,"",VLOOKUP(パターン表!P32, 'パターン別掛け率（入力）'!$C$3:$I$148, 6, FALSE))</f>
        <v>100</v>
      </c>
      <c r="Q32" s="202">
        <f>'6桁'!Q32</f>
        <v>0</v>
      </c>
      <c r="R32" s="267" t="str">
        <f>IF(ISBLANK('6桁'!R32)=TRUE,"",VLOOKUP(パターン表!R32, 'パターン別掛け率（入力）'!$C$3:$I$148, 6, FALSE))</f>
        <v/>
      </c>
      <c r="S32" s="203">
        <f>'6桁'!S32</f>
        <v>0</v>
      </c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f>IF(ISBLANK('6桁'!F33)=TRUE,"",VLOOKUP(パターン表!F33, 'パターン別掛け率（入力）'!$C$3:$I$148, 6, FALSE))</f>
        <v>100</v>
      </c>
      <c r="G33" s="62">
        <f>'6桁'!G33</f>
        <v>0</v>
      </c>
      <c r="H33" s="5" t="str">
        <f>IF(ISBLANK('6桁'!H33)=TRUE,"",VLOOKUP(パターン表!H33, 'パターン別掛け率（入力）'!$C$3:$I$148, 6, FALSE))</f>
        <v/>
      </c>
      <c r="I33" s="62">
        <f>'6桁'!I33</f>
        <v>0</v>
      </c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f>IF(ISBLANK('6桁'!P33)=TRUE,"",VLOOKUP(パターン表!P33, 'パターン別掛け率（入力）'!$C$3:$I$148, 6, FALSE))</f>
        <v>100</v>
      </c>
      <c r="Q33" s="204">
        <f>'6桁'!Q33</f>
        <v>0</v>
      </c>
      <c r="R33" s="6">
        <f>IF(ISBLANK('6桁'!R33)=TRUE,"",VLOOKUP(パターン表!R33, 'パターン別掛け率（入力）'!$C$3:$I$148, 6, FALSE))</f>
        <v>100</v>
      </c>
      <c r="S33" s="204">
        <f>'6桁'!S33</f>
        <v>0</v>
      </c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>
        <f>IF(ISBLANK('6桁'!F34)=TRUE,"",VLOOKUP(パターン表!F34, 'パターン別掛け率（入力）'!$C$3:$I$148, 6, FALSE))</f>
        <v>100</v>
      </c>
      <c r="G34" s="62" t="str">
        <f>'6桁'!G34</f>
        <v>★</v>
      </c>
      <c r="H34" s="5" t="str">
        <f>IF(ISBLANK('6桁'!H34)=TRUE,"",VLOOKUP(パターン表!H34, 'パターン別掛け率（入力）'!$C$3:$I$148, 6, FALSE))</f>
        <v/>
      </c>
      <c r="I34" s="62">
        <f>'6桁'!I34</f>
        <v>0</v>
      </c>
      <c r="J34" s="38"/>
      <c r="K34" s="451"/>
      <c r="L34" s="435" t="s">
        <v>87</v>
      </c>
      <c r="M34" s="436"/>
      <c r="N34" s="152">
        <v>84</v>
      </c>
      <c r="O34" s="153"/>
      <c r="P34" s="5">
        <f>IF(ISBLANK('6桁'!P34)=TRUE,"",VLOOKUP(パターン表!P34, 'パターン別掛け率（入力）'!$C$3:$I$148, 6, FALSE))</f>
        <v>100</v>
      </c>
      <c r="Q34" s="205">
        <f>'6桁'!Q34</f>
        <v>0</v>
      </c>
      <c r="R34" s="137" t="str">
        <f>IF(ISBLANK('6桁'!R34)=TRUE,"",VLOOKUP(パターン表!R34, 'パターン別掛け率（入力）'!$C$3:$I$148, 6, FALSE))</f>
        <v/>
      </c>
      <c r="S34" s="205">
        <f>'6桁'!S34</f>
        <v>0</v>
      </c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f>IF(ISBLANK('6桁'!F35)=TRUE,"",VLOOKUP(パターン表!F35, 'パターン別掛け率（入力）'!$C$3:$I$148, 6, FALSE))</f>
        <v>100</v>
      </c>
      <c r="G35" s="62">
        <f>'6桁'!G35</f>
        <v>0</v>
      </c>
      <c r="H35" s="5" t="str">
        <f>IF(ISBLANK('6桁'!H35)=TRUE,"",VLOOKUP(パターン表!H35, 'パターン別掛け率（入力）'!$C$3:$I$148, 6, FALSE))</f>
        <v/>
      </c>
      <c r="I35" s="62">
        <f>'6桁'!I35</f>
        <v>0</v>
      </c>
      <c r="J35" s="38"/>
      <c r="K35" s="451"/>
      <c r="L35" s="435" t="s">
        <v>0</v>
      </c>
      <c r="M35" s="436"/>
      <c r="N35" s="152">
        <v>87</v>
      </c>
      <c r="O35" s="153"/>
      <c r="P35" s="5">
        <f>IF(ISBLANK('6桁'!P35)=TRUE,"",VLOOKUP(パターン表!P35, 'パターン別掛け率（入力）'!$C$3:$I$148, 6, FALSE))</f>
        <v>100</v>
      </c>
      <c r="Q35" s="201">
        <f>'6桁'!Q35</f>
        <v>0</v>
      </c>
      <c r="R35" s="5">
        <f>IF(ISBLANK('6桁'!R35)=TRUE,"",VLOOKUP(パターン表!R35, 'パターン別掛け率（入力）'!$C$3:$I$148, 6, FALSE))</f>
        <v>100</v>
      </c>
      <c r="S35" s="201">
        <f>'6桁'!S35</f>
        <v>0</v>
      </c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f>IF(ISBLANK('6桁'!F36)=TRUE,"",VLOOKUP(パターン表!F36, 'パターン別掛け率（入力）'!$C$3:$I$148, 6, FALSE))</f>
        <v>100</v>
      </c>
      <c r="G36" s="68">
        <f>'6桁'!G36</f>
        <v>0</v>
      </c>
      <c r="H36" s="16" t="str">
        <f>IF(ISBLANK('6桁'!H36)=TRUE,"",VLOOKUP(パターン表!H36, 'パターン別掛け率（入力）'!$C$3:$I$148, 6, FALSE))</f>
        <v/>
      </c>
      <c r="I36" s="68">
        <f>'6桁'!I36</f>
        <v>0</v>
      </c>
      <c r="J36" s="38"/>
      <c r="K36" s="451"/>
      <c r="L36" s="435" t="s">
        <v>3</v>
      </c>
      <c r="M36" s="436"/>
      <c r="N36" s="152">
        <v>91</v>
      </c>
      <c r="O36" s="153"/>
      <c r="P36" s="5">
        <f>IF(ISBLANK('6桁'!P36)=TRUE,"",VLOOKUP(パターン表!P36, 'パターン別掛け率（入力）'!$C$3:$I$148, 6, FALSE))</f>
        <v>100</v>
      </c>
      <c r="Q36" s="201">
        <f>'6桁'!Q36</f>
        <v>0</v>
      </c>
      <c r="R36" s="5" t="str">
        <f>IF(ISBLANK('6桁'!R36)=TRUE,"",VLOOKUP(パターン表!R36, 'パターン別掛け率（入力）'!$C$3:$I$148, 6, FALSE))</f>
        <v/>
      </c>
      <c r="S36" s="201">
        <f>'6桁'!S36</f>
        <v>0</v>
      </c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f>IF(ISBLANK('6桁'!P37)=TRUE,"",VLOOKUP(パターン表!P37, 'パターン別掛け率（入力）'!$C$3:$I$148, 6, FALSE))</f>
        <v>100</v>
      </c>
      <c r="Q37" s="201">
        <f>'6桁'!Q37</f>
        <v>0</v>
      </c>
      <c r="R37" s="5" t="str">
        <f>IF(ISBLANK('6桁'!R37)=TRUE,"",VLOOKUP(パターン表!R37, 'パターン別掛け率（入力）'!$C$3:$I$148, 6, FALSE))</f>
        <v/>
      </c>
      <c r="S37" s="201">
        <f>'6桁'!S37</f>
        <v>0</v>
      </c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f>IF(ISBLANK('6桁'!P38)=TRUE,"",VLOOKUP(パターン表!P38, 'パターン別掛け率（入力）'!$C$3:$I$148, 6, FALSE))</f>
        <v>100</v>
      </c>
      <c r="Q38" s="201">
        <f>'6桁'!Q38</f>
        <v>0</v>
      </c>
      <c r="R38" s="5" t="str">
        <f>IF(ISBLANK('6桁'!R38)=TRUE,"",VLOOKUP(パターン表!R38, 'パターン別掛け率（入力）'!$C$3:$I$148, 6, FALSE))</f>
        <v/>
      </c>
      <c r="S38" s="201">
        <f>'6桁'!S38</f>
        <v>0</v>
      </c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f>IF(ISBLANK('6桁'!P39)=TRUE,"",VLOOKUP(パターン表!P39, 'パターン別掛け率（入力）'!$C$3:$I$148, 6, FALSE))</f>
        <v>100</v>
      </c>
      <c r="Q39" s="201">
        <f>'6桁'!Q39</f>
        <v>0</v>
      </c>
      <c r="R39" s="5" t="str">
        <f>IF(ISBLANK('6桁'!R39)=TRUE,"",VLOOKUP(パターン表!R39, 'パターン別掛け率（入力）'!$C$3:$I$148, 6, FALSE))</f>
        <v/>
      </c>
      <c r="S39" s="201">
        <f>'6桁'!S39</f>
        <v>0</v>
      </c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f>IF(ISBLANK('6桁'!P40)=TRUE,"",VLOOKUP(パターン表!P40, 'パターン別掛け率（入力）'!$C$3:$I$148, 6, FALSE))</f>
        <v>100</v>
      </c>
      <c r="Q40" s="201">
        <f>'6桁'!Q40</f>
        <v>0</v>
      </c>
      <c r="R40" s="5">
        <f>IF(ISBLANK('6桁'!R40)=TRUE,"",VLOOKUP(パターン表!R40, 'パターン別掛け率（入力）'!$C$3:$I$148, 6, FALSE))</f>
        <v>100</v>
      </c>
      <c r="S40" s="201">
        <f>'6桁'!S40</f>
        <v>0</v>
      </c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f>IF(ISBLANK('6桁'!P41)=TRUE,"",VLOOKUP(パターン表!P41, 'パターン別掛け率（入力）'!$C$3:$I$148, 6, FALSE))</f>
        <v>100</v>
      </c>
      <c r="Q41" s="201">
        <f>'6桁'!Q41</f>
        <v>0</v>
      </c>
      <c r="R41" s="5">
        <f>IF(ISBLANK('6桁'!R41)=TRUE,"",VLOOKUP(パターン表!R41, 'パターン別掛け率（入力）'!$C$3:$I$148, 6, FALSE))</f>
        <v>100</v>
      </c>
      <c r="S41" s="201">
        <f>'6桁'!S41</f>
        <v>0</v>
      </c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f>IF(ISBLANK('6桁'!P42)=TRUE,"",VLOOKUP(パターン表!P42, 'パターン別掛け率（入力）'!$C$3:$I$148, 6, FALSE))</f>
        <v>100</v>
      </c>
      <c r="Q42" s="201">
        <f>'6桁'!Q42</f>
        <v>0</v>
      </c>
      <c r="R42" s="5" t="str">
        <f>IF(ISBLANK('6桁'!R42)=TRUE,"",VLOOKUP(パターン表!R42, 'パターン別掛け率（入力）'!$C$3:$I$148, 6, FALSE))</f>
        <v/>
      </c>
      <c r="S42" s="201">
        <f>'6桁'!S42</f>
        <v>0</v>
      </c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f>IF(ISBLANK('6桁'!P43)=TRUE,"",VLOOKUP(パターン表!P43, 'パターン別掛け率（入力）'!$C$3:$I$148, 6, FALSE))</f>
        <v>100</v>
      </c>
      <c r="Q43" s="201" t="str">
        <f>'6桁'!Q43</f>
        <v>★</v>
      </c>
      <c r="R43" s="5" t="str">
        <f>IF(ISBLANK('6桁'!R43)=TRUE,"",VLOOKUP(パターン表!R43, 'パターン別掛け率（入力）'!$C$3:$I$148, 6, FALSE))</f>
        <v/>
      </c>
      <c r="S43" s="201">
        <f>'6桁'!S43</f>
        <v>0</v>
      </c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f>IF(ISBLANK('6桁'!P44)=TRUE,"",VLOOKUP(パターン表!P44, 'パターン別掛け率（入力）'!$C$3:$I$148, 6, FALSE))</f>
        <v>100</v>
      </c>
      <c r="Q44" s="201">
        <f>'6桁'!Q44</f>
        <v>0</v>
      </c>
      <c r="R44" s="5">
        <f>IF(ISBLANK('6桁'!R44)=TRUE,"",VLOOKUP(パターン表!R44, 'パターン別掛け率（入力）'!$C$3:$I$148, 6, FALSE))</f>
        <v>100</v>
      </c>
      <c r="S44" s="201">
        <f>'6桁'!S44</f>
        <v>0</v>
      </c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f>IF(ISBLANK('6桁'!P45)=TRUE,"",VLOOKUP(パターン表!P45, 'パターン別掛け率（入力）'!$C$3:$I$148, 6, FALSE))</f>
        <v>100</v>
      </c>
      <c r="Q45" s="201">
        <f>'6桁'!Q45</f>
        <v>0</v>
      </c>
      <c r="R45" s="5">
        <f>IF(ISBLANK('6桁'!R45)=TRUE,"",VLOOKUP(パターン表!R45, 'パターン別掛け率（入力）'!$C$3:$I$148, 6, FALSE))</f>
        <v>100</v>
      </c>
      <c r="S45" s="201">
        <f>'6桁'!S45</f>
        <v>0</v>
      </c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f>IF(ISBLANK('6桁'!P46)=TRUE,"",VLOOKUP(パターン表!P46, 'パターン別掛け率（入力）'!$C$3:$I$148, 6, FALSE))</f>
        <v>100</v>
      </c>
      <c r="Q46" s="201">
        <f>'6桁'!Q46</f>
        <v>0</v>
      </c>
      <c r="R46" s="5" t="str">
        <f>IF(ISBLANK('6桁'!R46)=TRUE,"",VLOOKUP(パターン表!R46, 'パターン別掛け率（入力）'!$C$3:$I$148, 6, FALSE))</f>
        <v/>
      </c>
      <c r="S46" s="201">
        <f>'6桁'!S46</f>
        <v>0</v>
      </c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f>IF(ISBLANK('6桁'!P47)=TRUE,"",VLOOKUP(パターン表!P47, 'パターン別掛け率（入力）'!$C$3:$I$148, 6, FALSE))</f>
        <v>100</v>
      </c>
      <c r="Q47" s="201">
        <f>'6桁'!Q47</f>
        <v>0</v>
      </c>
      <c r="R47" s="5">
        <f>IF(ISBLANK('6桁'!R47)=TRUE,"",VLOOKUP(パターン表!R47, 'パターン別掛け率（入力）'!$C$3:$I$148, 6, FALSE))</f>
        <v>100</v>
      </c>
      <c r="S47" s="201">
        <f>'6桁'!S47</f>
        <v>0</v>
      </c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f>IF(ISBLANK('6桁'!P48)=TRUE,"",VLOOKUP(パターン表!P48, 'パターン別掛け率（入力）'!$C$3:$I$148, 6, FALSE))</f>
        <v>100</v>
      </c>
      <c r="Q48" s="201">
        <f>'6桁'!Q48</f>
        <v>0</v>
      </c>
      <c r="R48" s="5">
        <f>IF(ISBLANK('6桁'!R48)=TRUE,"",VLOOKUP(パターン表!R48, 'パターン別掛け率（入力）'!$C$3:$I$148, 6, FALSE))</f>
        <v>100</v>
      </c>
      <c r="S48" s="201">
        <f>'6桁'!S48</f>
        <v>0</v>
      </c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f>IF(ISBLANK('6桁'!P49)=TRUE,"",VLOOKUP(パターン表!P49, 'パターン別掛け率（入力）'!$C$3:$I$148, 6, FALSE))</f>
        <v>100</v>
      </c>
      <c r="Q49" s="201">
        <f>'6桁'!Q49</f>
        <v>0</v>
      </c>
      <c r="R49" s="5">
        <f>IF(ISBLANK('6桁'!R49)=TRUE,"",VLOOKUP(パターン表!R49, 'パターン別掛け率（入力）'!$C$3:$I$148, 6, FALSE))</f>
        <v>100</v>
      </c>
      <c r="S49" s="201">
        <f>'6桁'!S49</f>
        <v>0</v>
      </c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f>IF(ISBLANK('6桁'!P50)=TRUE,"",VLOOKUP(パターン表!P50, 'パターン別掛け率（入力）'!$C$3:$I$148, 6, FALSE))</f>
        <v>100</v>
      </c>
      <c r="Q50" s="354">
        <f>'6桁'!Q50</f>
        <v>0</v>
      </c>
      <c r="R50" s="161" t="str">
        <f>IF(ISBLANK('6桁'!R50)=TRUE,"",VLOOKUP(パターン表!R50, 'パターン別掛け率（入力）'!$C$3:$I$148, 6, FALSE))</f>
        <v/>
      </c>
      <c r="S50" s="354">
        <f>'6桁'!S50</f>
        <v>0</v>
      </c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>
        <f>IF(ISBLANK('6桁'!F67)=TRUE,"",VLOOKUP(パターン表!F67, 'パターン別掛け率（入力）'!$C$3:$I$148, 6, FALSE))</f>
        <v>100</v>
      </c>
      <c r="G67" s="61">
        <f>'6桁'!G67</f>
        <v>0</v>
      </c>
      <c r="H67" s="4" t="str">
        <f>IF(ISBLANK('6桁'!H67)=TRUE,"",VLOOKUP(パターン表!H67, 'パターン別掛け率（入力）'!$C$3:$I$148, 6, FALSE))</f>
        <v/>
      </c>
      <c r="I67" s="61">
        <f>'6桁'!I67</f>
        <v>0</v>
      </c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IF(ISBLANK('6桁'!P67)=TRUE,"",VLOOKUP(パターン表!P67, 'パターン別掛け率（入力）'!$C$3:$I$148, 6, FALSE))</f>
        <v/>
      </c>
      <c r="Q67" s="198">
        <f>'6桁'!Q67</f>
        <v>0</v>
      </c>
      <c r="R67" s="4">
        <f>IF(ISBLANK('6桁'!R67)=TRUE,"",VLOOKUP(パターン表!R67, 'パターン別掛け率（入力）'!$C$3:$I$148, 6, FALSE))</f>
        <v>100</v>
      </c>
      <c r="S67" s="198">
        <f>'6桁'!S67</f>
        <v>0</v>
      </c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>
        <f>IF(ISBLANK('6桁'!F68)=TRUE,"",VLOOKUP(パターン表!F68, 'パターン別掛け率（入力）'!$C$3:$I$148, 6, FALSE))</f>
        <v>100</v>
      </c>
      <c r="G68" s="62">
        <f>'6桁'!G68</f>
        <v>0</v>
      </c>
      <c r="H68" s="5" t="str">
        <f>IF(ISBLANK('6桁'!H68)=TRUE,"",VLOOKUP(パターン表!H68, 'パターン別掛け率（入力）'!$C$3:$I$148, 6, FALSE))</f>
        <v/>
      </c>
      <c r="I68" s="62">
        <f>'6桁'!I68</f>
        <v>0</v>
      </c>
      <c r="J68" s="131"/>
      <c r="K68" s="451"/>
      <c r="L68" s="435" t="s">
        <v>26</v>
      </c>
      <c r="M68" s="436"/>
      <c r="N68" s="435">
        <v>72</v>
      </c>
      <c r="O68" s="436"/>
      <c r="P68" s="5">
        <f>IF(ISBLANK('6桁'!P68)=TRUE,"",VLOOKUP(パターン表!P68, 'パターン別掛け率（入力）'!$C$3:$I$148, 6, FALSE))</f>
        <v>100</v>
      </c>
      <c r="Q68" s="201">
        <f>'6桁'!Q68</f>
        <v>0</v>
      </c>
      <c r="R68" s="5">
        <f>IF(ISBLANK('6桁'!R68)=TRUE,"",VLOOKUP(パターン表!R68, 'パターン別掛け率（入力）'!$C$3:$I$148, 6, FALSE))</f>
        <v>100</v>
      </c>
      <c r="S68" s="201">
        <f>'6桁'!S68</f>
        <v>0</v>
      </c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>
        <f>IF(ISBLANK('6桁'!F69)=TRUE,"",VLOOKUP(パターン表!F69, 'パターン別掛け率（入力）'!$C$3:$I$148, 6, FALSE))</f>
        <v>100</v>
      </c>
      <c r="G69" s="62">
        <f>'6桁'!G69</f>
        <v>0</v>
      </c>
      <c r="H69" s="5" t="str">
        <f>IF(ISBLANK('6桁'!H69)=TRUE,"",VLOOKUP(パターン表!H69, 'パターン別掛け率（入力）'!$C$3:$I$148, 6, FALSE))</f>
        <v/>
      </c>
      <c r="I69" s="62">
        <f>'6桁'!I69</f>
        <v>0</v>
      </c>
      <c r="J69" s="131"/>
      <c r="K69" s="451"/>
      <c r="L69" s="435" t="s">
        <v>40</v>
      </c>
      <c r="M69" s="436"/>
      <c r="N69" s="435">
        <v>75</v>
      </c>
      <c r="O69" s="436"/>
      <c r="P69" s="5">
        <f>IF(ISBLANK('6桁'!P69)=TRUE,"",VLOOKUP(パターン表!P69, 'パターン別掛け率（入力）'!$C$3:$I$148, 6, FALSE))</f>
        <v>100</v>
      </c>
      <c r="Q69" s="201">
        <f>'6桁'!Q69</f>
        <v>0</v>
      </c>
      <c r="R69" s="5" t="str">
        <f>IF(ISBLANK('6桁'!R69)=TRUE,"",VLOOKUP(パターン表!R69, 'パターン別掛け率（入力）'!$C$3:$I$148, 6, FALSE))</f>
        <v/>
      </c>
      <c r="S69" s="201">
        <f>'6桁'!S69</f>
        <v>0</v>
      </c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>
        <f>IF(ISBLANK('6桁'!F70)=TRUE,"",VLOOKUP(パターン表!F70, 'パターン別掛け率（入力）'!$C$3:$I$148, 6, FALSE))</f>
        <v>100</v>
      </c>
      <c r="G70" s="62">
        <f>'6桁'!G70</f>
        <v>0</v>
      </c>
      <c r="H70" s="5" t="str">
        <f>IF(ISBLANK('6桁'!H70)=TRUE,"",VLOOKUP(パターン表!H70, 'パターン別掛け率（入力）'!$C$3:$I$148, 6, FALSE))</f>
        <v/>
      </c>
      <c r="I70" s="62">
        <f>'6桁'!I70</f>
        <v>0</v>
      </c>
      <c r="J70" s="131"/>
      <c r="K70" s="451"/>
      <c r="L70" s="435" t="s">
        <v>42</v>
      </c>
      <c r="M70" s="436"/>
      <c r="N70" s="435">
        <v>79</v>
      </c>
      <c r="O70" s="436"/>
      <c r="P70" s="5" t="str">
        <f>IF(ISBLANK('6桁'!P70)=TRUE,"",VLOOKUP(パターン表!P70, 'パターン別掛け率（入力）'!$C$3:$I$148, 6, FALSE))</f>
        <v/>
      </c>
      <c r="Q70" s="201">
        <f>'6桁'!Q70</f>
        <v>0</v>
      </c>
      <c r="R70" s="5">
        <f>IF(ISBLANK('6桁'!R70)=TRUE,"",VLOOKUP(パターン表!R70, 'パターン別掛け率（入力）'!$C$3:$I$148, 6, FALSE))</f>
        <v>100</v>
      </c>
      <c r="S70" s="201">
        <f>'6桁'!S70</f>
        <v>0</v>
      </c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>
        <f>IF(ISBLANK('6桁'!F71)=TRUE,"",VLOOKUP(パターン表!F71, 'パターン別掛け率（入力）'!$C$3:$I$148, 6, FALSE))</f>
        <v>100</v>
      </c>
      <c r="G71" s="62">
        <f>'6桁'!G71</f>
        <v>0</v>
      </c>
      <c r="H71" s="5" t="str">
        <f>IF(ISBLANK('6桁'!H71)=TRUE,"",VLOOKUP(パターン表!H71, 'パターン別掛け率（入力）'!$C$3:$I$148, 6, FALSE))</f>
        <v/>
      </c>
      <c r="I71" s="62">
        <f>'6桁'!I71</f>
        <v>0</v>
      </c>
      <c r="J71" s="131"/>
      <c r="K71" s="451"/>
      <c r="L71" s="435" t="s">
        <v>44</v>
      </c>
      <c r="M71" s="436"/>
      <c r="N71" s="435">
        <v>82</v>
      </c>
      <c r="O71" s="436"/>
      <c r="P71" s="5" t="str">
        <f>IF(ISBLANK('6桁'!P71)=TRUE,"",VLOOKUP(パターン表!P71, 'パターン別掛け率（入力）'!$C$3:$I$148, 6, FALSE))</f>
        <v/>
      </c>
      <c r="Q71" s="201">
        <f>'6桁'!Q71</f>
        <v>0</v>
      </c>
      <c r="R71" s="5">
        <f>IF(ISBLANK('6桁'!R71)=TRUE,"",VLOOKUP(パターン表!R71, 'パターン別掛け率（入力）'!$C$3:$I$148, 6, FALSE))</f>
        <v>100</v>
      </c>
      <c r="S71" s="201">
        <f>'6桁'!S71</f>
        <v>0</v>
      </c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>
        <f>IF(ISBLANK('6桁'!F72)=TRUE,"",VLOOKUP(パターン表!F72, 'パターン別掛け率（入力）'!$C$3:$I$148, 6, FALSE))</f>
        <v>100</v>
      </c>
      <c r="G72" s="62">
        <f>'6桁'!G72</f>
        <v>0</v>
      </c>
      <c r="H72" s="5" t="str">
        <f>IF(ISBLANK('6桁'!H72)=TRUE,"",VLOOKUP(パターン表!H72, 'パターン別掛け率（入力）'!$C$3:$I$148, 6, FALSE))</f>
        <v/>
      </c>
      <c r="I72" s="62">
        <f>'6桁'!I72</f>
        <v>0</v>
      </c>
      <c r="J72" s="131"/>
      <c r="K72" s="451"/>
      <c r="L72" s="435" t="s">
        <v>77</v>
      </c>
      <c r="M72" s="436"/>
      <c r="N72" s="435">
        <v>75</v>
      </c>
      <c r="O72" s="436"/>
      <c r="P72" s="5">
        <f>IF(ISBLANK('6桁'!P72)=TRUE,"",VLOOKUP(パターン表!P72, 'パターン別掛け率（入力）'!$C$3:$I$148, 6, FALSE))</f>
        <v>100</v>
      </c>
      <c r="Q72" s="201">
        <f>'6桁'!Q72</f>
        <v>0</v>
      </c>
      <c r="R72" s="5">
        <f>IF(ISBLANK('6桁'!R72)=TRUE,"",VLOOKUP(パターン表!R72, 'パターン別掛け率（入力）'!$C$3:$I$148, 6, FALSE))</f>
        <v>100</v>
      </c>
      <c r="S72" s="201">
        <f>'6桁'!S72</f>
        <v>0</v>
      </c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>
        <f>IF(ISBLANK('6桁'!F73)=TRUE,"",VLOOKUP(パターン表!F73, 'パターン別掛け率（入力）'!$C$3:$I$148, 6, FALSE))</f>
        <v>100</v>
      </c>
      <c r="G73" s="62">
        <f>'6桁'!G73</f>
        <v>0</v>
      </c>
      <c r="H73" s="5">
        <f>IF(ISBLANK('6桁'!H73)=TRUE,"",VLOOKUP(パターン表!H73, 'パターン別掛け率（入力）'!$C$3:$I$148, 6, FALSE))</f>
        <v>100</v>
      </c>
      <c r="I73" s="62">
        <f>'6桁'!I73</f>
        <v>0</v>
      </c>
      <c r="J73" s="131"/>
      <c r="K73" s="451"/>
      <c r="L73" s="435" t="s">
        <v>7</v>
      </c>
      <c r="M73" s="436"/>
      <c r="N73" s="435">
        <v>79</v>
      </c>
      <c r="O73" s="436"/>
      <c r="P73" s="5">
        <f>IF(ISBLANK('6桁'!P73)=TRUE,"",VLOOKUP(パターン表!P73, 'パターン別掛け率（入力）'!$C$3:$I$148, 6, FALSE))</f>
        <v>100</v>
      </c>
      <c r="Q73" s="201">
        <f>'6桁'!Q73</f>
        <v>0</v>
      </c>
      <c r="R73" s="5">
        <f>IF(ISBLANK('6桁'!R73)=TRUE,"",VLOOKUP(パターン表!R73, 'パターン別掛け率（入力）'!$C$3:$I$148, 6, FALSE))</f>
        <v>100</v>
      </c>
      <c r="S73" s="201">
        <f>'6桁'!S73</f>
        <v>0</v>
      </c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>
        <f>IF(ISBLANK('6桁'!F74)=TRUE,"",VLOOKUP(パターン表!F74, 'パターン別掛け率（入力）'!$C$3:$I$148, 6, FALSE))</f>
        <v>100</v>
      </c>
      <c r="G74" s="62">
        <f>'6桁'!G74</f>
        <v>0</v>
      </c>
      <c r="H74" s="5">
        <f>IF(ISBLANK('6桁'!H74)=TRUE,"",VLOOKUP(パターン表!H74, 'パターン別掛け率（入力）'!$C$3:$I$148, 6, FALSE))</f>
        <v>100</v>
      </c>
      <c r="I74" s="62">
        <f>'6桁'!I74</f>
        <v>0</v>
      </c>
      <c r="J74" s="131"/>
      <c r="K74" s="451"/>
      <c r="L74" s="435" t="s">
        <v>9</v>
      </c>
      <c r="M74" s="436"/>
      <c r="N74" s="435">
        <v>82</v>
      </c>
      <c r="O74" s="436"/>
      <c r="P74" s="5">
        <f>IF(ISBLANK('6桁'!P74)=TRUE,"",VLOOKUP(パターン表!P74, 'パターン別掛け率（入力）'!$C$3:$I$148, 6, FALSE))</f>
        <v>100</v>
      </c>
      <c r="Q74" s="201">
        <f>'6桁'!Q74</f>
        <v>0</v>
      </c>
      <c r="R74" s="5">
        <f>IF(ISBLANK('6桁'!R74)=TRUE,"",VLOOKUP(パターン表!R74, 'パターン別掛け率（入力）'!$C$3:$I$148, 6, FALSE))</f>
        <v>100</v>
      </c>
      <c r="S74" s="201">
        <f>'6桁'!S74</f>
        <v>0</v>
      </c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>
        <f>IF(ISBLANK('6桁'!F75)=TRUE,"",VLOOKUP(パターン表!F75, 'パターン別掛け率（入力）'!$C$3:$I$148, 6, FALSE))</f>
        <v>100</v>
      </c>
      <c r="G75" s="62">
        <f>'6桁'!G75</f>
        <v>0</v>
      </c>
      <c r="H75" s="5" t="str">
        <f>IF(ISBLANK('6桁'!H75)=TRUE,"",VLOOKUP(パターン表!H75, 'パターン別掛け率（入力）'!$C$3:$I$148, 6, FALSE))</f>
        <v/>
      </c>
      <c r="I75" s="62">
        <f>'6桁'!I75</f>
        <v>0</v>
      </c>
      <c r="J75" s="131"/>
      <c r="K75" s="451"/>
      <c r="L75" s="435" t="s">
        <v>11</v>
      </c>
      <c r="M75" s="436"/>
      <c r="N75" s="435">
        <v>86</v>
      </c>
      <c r="O75" s="436"/>
      <c r="P75" s="5">
        <f>IF(ISBLANK('6桁'!P75)=TRUE,"",VLOOKUP(パターン表!P75, 'パターン別掛け率（入力）'!$C$3:$I$148, 6, FALSE))</f>
        <v>100</v>
      </c>
      <c r="Q75" s="201">
        <f>'6桁'!Q75</f>
        <v>0</v>
      </c>
      <c r="R75" s="5">
        <f>IF(ISBLANK('6桁'!R75)=TRUE,"",VLOOKUP(パターン表!R75, 'パターン別掛け率（入力）'!$C$3:$I$148, 6, FALSE))</f>
        <v>100</v>
      </c>
      <c r="S75" s="201">
        <f>'6桁'!S75</f>
        <v>0</v>
      </c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IF(ISBLANK('6桁'!F76)=TRUE,"",VLOOKUP(パターン表!F76, 'パターン別掛け率（入力）'!$C$3:$I$148, 6, FALSE))</f>
        <v/>
      </c>
      <c r="G76" s="62">
        <f>'6桁'!G76</f>
        <v>0</v>
      </c>
      <c r="H76" s="5">
        <f>IF(ISBLANK('6桁'!H76)=TRUE,"",VLOOKUP(パターン表!H76, 'パターン別掛け率（入力）'!$C$3:$I$148, 6, FALSE))</f>
        <v>100</v>
      </c>
      <c r="I76" s="62">
        <f>'6桁'!I76</f>
        <v>0</v>
      </c>
      <c r="J76" s="131"/>
      <c r="K76" s="451"/>
      <c r="L76" s="435" t="s">
        <v>13</v>
      </c>
      <c r="M76" s="436"/>
      <c r="N76" s="435">
        <v>89</v>
      </c>
      <c r="O76" s="436"/>
      <c r="P76" s="5" t="str">
        <f>IF(ISBLANK('6桁'!P76)=TRUE,"",VLOOKUP(パターン表!P76, 'パターン別掛け率（入力）'!$C$3:$I$148, 6, FALSE))</f>
        <v/>
      </c>
      <c r="Q76" s="201">
        <f>'6桁'!Q76</f>
        <v>0</v>
      </c>
      <c r="R76" s="5">
        <f>IF(ISBLANK('6桁'!R76)=TRUE,"",VLOOKUP(パターン表!R76, 'パターン別掛け率（入力）'!$C$3:$I$148, 6, FALSE))</f>
        <v>100</v>
      </c>
      <c r="S76" s="201">
        <f>'6桁'!S76</f>
        <v>0</v>
      </c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>
        <f>IF(ISBLANK('6桁'!F77)=TRUE,"",VLOOKUP(パターン表!F77, 'パターン別掛け率（入力）'!$C$3:$I$148, 6, FALSE))</f>
        <v>100</v>
      </c>
      <c r="G77" s="62">
        <f>'6桁'!G77</f>
        <v>0</v>
      </c>
      <c r="H77" s="5">
        <f>IF(ISBLANK('6桁'!H77)=TRUE,"",VLOOKUP(パターン表!H77, 'パターン別掛け率（入力）'!$C$3:$I$148, 6, FALSE))</f>
        <v>100</v>
      </c>
      <c r="I77" s="62">
        <f>'6桁'!I77</f>
        <v>0</v>
      </c>
      <c r="J77" s="131"/>
      <c r="K77" s="451"/>
      <c r="L77" s="435" t="s">
        <v>36</v>
      </c>
      <c r="M77" s="436"/>
      <c r="N77" s="435">
        <v>81</v>
      </c>
      <c r="O77" s="436"/>
      <c r="P77" s="5">
        <f>IF(ISBLANK('6桁'!P77)=TRUE,"",VLOOKUP(パターン表!P77, 'パターン別掛け率（入力）'!$C$3:$I$148, 6, FALSE))</f>
        <v>100</v>
      </c>
      <c r="Q77" s="201">
        <f>'6桁'!Q77</f>
        <v>0</v>
      </c>
      <c r="R77" s="5">
        <f>IF(ISBLANK('6桁'!R77)=TRUE,"",VLOOKUP(パターン表!R77, 'パターン別掛け率（入力）'!$C$3:$I$148, 6, FALSE))</f>
        <v>100</v>
      </c>
      <c r="S77" s="201">
        <f>'6桁'!S77</f>
        <v>0</v>
      </c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>
        <f>IF(ISBLANK('6桁'!F78)=TRUE,"",VLOOKUP(パターン表!F78, 'パターン別掛け率（入力）'!$C$3:$I$148, 6, FALSE))</f>
        <v>100</v>
      </c>
      <c r="G78" s="62">
        <f>'6桁'!G78</f>
        <v>0</v>
      </c>
      <c r="H78" s="5" t="str">
        <f>IF(ISBLANK('6桁'!H78)=TRUE,"",VLOOKUP(パターン表!H78, 'パターン別掛け率（入力）'!$C$3:$I$148, 6, FALSE))</f>
        <v/>
      </c>
      <c r="I78" s="62">
        <f>'6桁'!I78</f>
        <v>0</v>
      </c>
      <c r="J78" s="131"/>
      <c r="K78" s="451"/>
      <c r="L78" s="435" t="s">
        <v>37</v>
      </c>
      <c r="M78" s="436"/>
      <c r="N78" s="435">
        <v>84</v>
      </c>
      <c r="O78" s="436"/>
      <c r="P78" s="5">
        <f>IF(ISBLANK('6桁'!P78)=TRUE,"",VLOOKUP(パターン表!P78, 'パターン別掛け率（入力）'!$C$3:$I$148, 6, FALSE))</f>
        <v>100</v>
      </c>
      <c r="Q78" s="201">
        <f>'6桁'!Q78</f>
        <v>0</v>
      </c>
      <c r="R78" s="5">
        <f>IF(ISBLANK('6桁'!R78)=TRUE,"",VLOOKUP(パターン表!R78, 'パターン別掛け率（入力）'!$C$3:$I$148, 6, FALSE))</f>
        <v>100</v>
      </c>
      <c r="S78" s="201">
        <f>'6桁'!S78</f>
        <v>0</v>
      </c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>
        <f>IF(ISBLANK('6桁'!F79)=TRUE,"",VLOOKUP(パターン表!F79, 'パターン別掛け率（入力）'!$C$3:$I$148, 6, FALSE))</f>
        <v>100</v>
      </c>
      <c r="G79" s="62">
        <f>'6桁'!G79</f>
        <v>0</v>
      </c>
      <c r="H79" s="5">
        <f>IF(ISBLANK('6桁'!H79)=TRUE,"",VLOOKUP(パターン表!H79, 'パターン別掛け率（入力）'!$C$3:$I$148, 6, FALSE))</f>
        <v>100</v>
      </c>
      <c r="I79" s="62">
        <f>'6桁'!I79</f>
        <v>0</v>
      </c>
      <c r="J79" s="131"/>
      <c r="K79" s="451"/>
      <c r="L79" s="435" t="s">
        <v>38</v>
      </c>
      <c r="M79" s="436"/>
      <c r="N79" s="435">
        <v>88</v>
      </c>
      <c r="O79" s="436"/>
      <c r="P79" s="5">
        <f>IF(ISBLANK('6桁'!P79)=TRUE,"",VLOOKUP(パターン表!P79, 'パターン別掛け率（入力）'!$C$3:$I$148, 6, FALSE))</f>
        <v>100</v>
      </c>
      <c r="Q79" s="201">
        <f>'6桁'!Q79</f>
        <v>0</v>
      </c>
      <c r="R79" s="5">
        <f>IF(ISBLANK('6桁'!R79)=TRUE,"",VLOOKUP(パターン表!R79, 'パターン別掛け率（入力）'!$C$3:$I$148, 6, FALSE))</f>
        <v>100</v>
      </c>
      <c r="S79" s="201">
        <f>'6桁'!S79</f>
        <v>0</v>
      </c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IF(ISBLANK('6桁'!F80)=TRUE,"",VLOOKUP(パターン表!F80, 'パターン別掛け率（入力）'!$C$3:$I$148, 6, FALSE))</f>
        <v/>
      </c>
      <c r="G80" s="62">
        <f>'6桁'!G80</f>
        <v>0</v>
      </c>
      <c r="H80" s="5">
        <f>IF(ISBLANK('6桁'!H80)=TRUE,"",VLOOKUP(パターン表!H80, 'パターン別掛け率（入力）'!$C$3:$I$148, 6, FALSE))</f>
        <v>100</v>
      </c>
      <c r="I80" s="62">
        <f>'6桁'!I80</f>
        <v>0</v>
      </c>
      <c r="J80" s="131"/>
      <c r="K80" s="451"/>
      <c r="L80" s="435" t="s">
        <v>39</v>
      </c>
      <c r="M80" s="436"/>
      <c r="N80" s="435">
        <v>91</v>
      </c>
      <c r="O80" s="436"/>
      <c r="P80" s="5" t="str">
        <f>IF(ISBLANK('6桁'!P80)=TRUE,"",VLOOKUP(パターン表!P80, 'パターン別掛け率（入力）'!$C$3:$I$148, 6, FALSE))</f>
        <v/>
      </c>
      <c r="Q80" s="201">
        <f>'6桁'!Q80</f>
        <v>0</v>
      </c>
      <c r="R80" s="5">
        <f>IF(ISBLANK('6桁'!R80)=TRUE,"",VLOOKUP(パターン表!R80, 'パターン別掛け率（入力）'!$C$3:$I$148, 6, FALSE))</f>
        <v>100</v>
      </c>
      <c r="S80" s="201">
        <f>'6桁'!S80</f>
        <v>0</v>
      </c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f>IF(ISBLANK('6桁'!F81)=TRUE,"",VLOOKUP(パターン表!F81, 'パターン別掛け率（入力）'!$C$3:$I$148, 6, FALSE))</f>
        <v>100</v>
      </c>
      <c r="G81" s="62" t="str">
        <f>'6桁'!G81</f>
        <v>★</v>
      </c>
      <c r="H81" s="5" t="str">
        <f>IF(ISBLANK('6桁'!H81)=TRUE,"",VLOOKUP(パターン表!H81, 'パターン別掛け率（入力）'!$C$3:$I$148, 6, FALSE))</f>
        <v/>
      </c>
      <c r="I81" s="62">
        <f>'6桁'!I81</f>
        <v>0</v>
      </c>
      <c r="J81" s="131"/>
      <c r="K81" s="451"/>
      <c r="L81" s="435" t="s">
        <v>41</v>
      </c>
      <c r="M81" s="436"/>
      <c r="N81" s="435">
        <v>94</v>
      </c>
      <c r="O81" s="436"/>
      <c r="P81" s="5" t="str">
        <f>IF(ISBLANK('6桁'!P81)=TRUE,"",VLOOKUP(パターン表!P81, 'パターン別掛け率（入力）'!$C$3:$I$148, 6, FALSE))</f>
        <v/>
      </c>
      <c r="Q81" s="201">
        <f>'6桁'!Q81</f>
        <v>0</v>
      </c>
      <c r="R81" s="5">
        <f>IF(ISBLANK('6桁'!R81)=TRUE,"",VLOOKUP(パターン表!R81, 'パターン別掛け率（入力）'!$C$3:$I$148, 6, FALSE))</f>
        <v>100</v>
      </c>
      <c r="S81" s="201">
        <f>'6桁'!S81</f>
        <v>0</v>
      </c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>
        <f>IF(ISBLANK('6桁'!F82)=TRUE,"",VLOOKUP(パターン表!F82, 'パターン別掛け率（入力）'!$C$3:$I$148, 6, FALSE))</f>
        <v>100</v>
      </c>
      <c r="G82" s="62">
        <f>'6桁'!G82</f>
        <v>0</v>
      </c>
      <c r="H82" s="5">
        <f>IF(ISBLANK('6桁'!H82)=TRUE,"",VLOOKUP(パターン表!H82, 'パターン別掛け率（入力）'!$C$3:$I$148, 6, FALSE))</f>
        <v>100</v>
      </c>
      <c r="I82" s="62">
        <f>'6桁'!I82</f>
        <v>0</v>
      </c>
      <c r="J82" s="131"/>
      <c r="K82" s="452"/>
      <c r="L82" s="437" t="s">
        <v>227</v>
      </c>
      <c r="M82" s="438"/>
      <c r="N82" s="437">
        <v>88</v>
      </c>
      <c r="O82" s="438"/>
      <c r="P82" s="33">
        <f>IF(ISBLANK('6桁'!P82)=TRUE,"",VLOOKUP(パターン表!P82, 'パターン別掛け率（入力）'!$C$3:$I$148, 6, FALSE))</f>
        <v>100</v>
      </c>
      <c r="Q82" s="202">
        <f>'6桁'!Q82</f>
        <v>0</v>
      </c>
      <c r="R82" s="33">
        <f>IF(ISBLANK('6桁'!R82)=TRUE,"",VLOOKUP(パターン表!R82, 'パターン別掛け率（入力）'!$C$3:$I$148, 6, FALSE))</f>
        <v>100</v>
      </c>
      <c r="S82" s="202">
        <f>'6桁'!S82</f>
        <v>0</v>
      </c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>
        <f>IF(ISBLANK('6桁'!F83)=TRUE,"",VLOOKUP(パターン表!F83, 'パターン別掛け率（入力）'!$C$3:$I$148, 6, FALSE))</f>
        <v>100</v>
      </c>
      <c r="G83" s="62">
        <f>'6桁'!G83</f>
        <v>0</v>
      </c>
      <c r="H83" s="5" t="str">
        <f>IF(ISBLANK('6桁'!H83)=TRUE,"",VLOOKUP(パターン表!H83, 'パターン別掛け率（入力）'!$C$3:$I$148, 6, FALSE))</f>
        <v/>
      </c>
      <c r="I83" s="62">
        <f>'6桁'!I83</f>
        <v>0</v>
      </c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f>IF(ISBLANK('6桁'!P83)=TRUE,"",VLOOKUP(パターン表!P83, 'パターン別掛け率（入力）'!$C$3:$I$148, 6, FALSE))</f>
        <v>100</v>
      </c>
      <c r="Q83" s="211">
        <f>'6桁'!Q83</f>
        <v>0</v>
      </c>
      <c r="R83" s="32">
        <f>IF(ISBLANK('6桁'!R83)=TRUE,"",VLOOKUP(パターン表!R83, 'パターン別掛け率（入力）'!$C$3:$I$148, 6, FALSE))</f>
        <v>100</v>
      </c>
      <c r="S83" s="211">
        <f>'6桁'!S83</f>
        <v>0</v>
      </c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>
        <f>IF(ISBLANK('6桁'!F84)=TRUE,"",VLOOKUP(パターン表!F84, 'パターン別掛け率（入力）'!$C$3:$I$148, 6, FALSE))</f>
        <v>100</v>
      </c>
      <c r="G84" s="62">
        <f>'6桁'!G84</f>
        <v>0</v>
      </c>
      <c r="H84" s="5">
        <f>IF(ISBLANK('6桁'!H84)=TRUE,"",VLOOKUP(パターン表!H84, 'パターン別掛け率（入力）'!$C$3:$I$148, 6, FALSE))</f>
        <v>100</v>
      </c>
      <c r="I84" s="62">
        <f>'6桁'!I84</f>
        <v>0</v>
      </c>
      <c r="J84" s="131"/>
      <c r="K84" s="451"/>
      <c r="L84" s="435" t="s">
        <v>4</v>
      </c>
      <c r="M84" s="436"/>
      <c r="N84" s="435">
        <v>77</v>
      </c>
      <c r="O84" s="436"/>
      <c r="P84" s="5">
        <f>IF(ISBLANK('6桁'!P84)=TRUE,"",VLOOKUP(パターン表!P84, 'パターン別掛け率（入力）'!$C$3:$I$148, 6, FALSE))</f>
        <v>100</v>
      </c>
      <c r="Q84" s="201">
        <f>'6桁'!Q84</f>
        <v>0</v>
      </c>
      <c r="R84" s="5">
        <f>IF(ISBLANK('6桁'!R84)=TRUE,"",VLOOKUP(パターン表!R84, 'パターン別掛け率（入力）'!$C$3:$I$148, 6, FALSE))</f>
        <v>100</v>
      </c>
      <c r="S84" s="201">
        <f>'6桁'!S84</f>
        <v>0</v>
      </c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>
        <f>IF(ISBLANK('6桁'!F85)=TRUE,"",VLOOKUP(パターン表!F85, 'パターン別掛け率（入力）'!$C$3:$I$148, 6, FALSE))</f>
        <v>100</v>
      </c>
      <c r="G85" s="62">
        <f>'6桁'!G85</f>
        <v>0</v>
      </c>
      <c r="H85" s="5">
        <f>IF(ISBLANK('6桁'!H85)=TRUE,"",VLOOKUP(パターン表!H85, 'パターン別掛け率（入力）'!$C$3:$I$148, 6, FALSE))</f>
        <v>100</v>
      </c>
      <c r="I85" s="62">
        <f>'6桁'!I85</f>
        <v>0</v>
      </c>
      <c r="J85" s="131"/>
      <c r="K85" s="451"/>
      <c r="L85" s="435" t="s">
        <v>33</v>
      </c>
      <c r="M85" s="436"/>
      <c r="N85" s="435">
        <v>75</v>
      </c>
      <c r="O85" s="436"/>
      <c r="P85" s="5">
        <f>IF(ISBLANK('6桁'!P85)=TRUE,"",VLOOKUP(パターン表!P85, 'パターン別掛け率（入力）'!$C$3:$I$148, 6, FALSE))</f>
        <v>100</v>
      </c>
      <c r="Q85" s="201">
        <f>'6桁'!Q85</f>
        <v>0</v>
      </c>
      <c r="R85" s="5">
        <f>IF(ISBLANK('6桁'!R85)=TRUE,"",VLOOKUP(パターン表!R85, 'パターン別掛け率（入力）'!$C$3:$I$148, 6, FALSE))</f>
        <v>100</v>
      </c>
      <c r="S85" s="201">
        <f>'6桁'!S85</f>
        <v>0</v>
      </c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>
        <f>IF(ISBLANK('6桁'!F86)=TRUE,"",VLOOKUP(パターン表!F86, 'パターン別掛け率（入力）'!$C$3:$I$148, 6, FALSE))</f>
        <v>100</v>
      </c>
      <c r="G86" s="162">
        <f>'6桁'!G86</f>
        <v>0</v>
      </c>
      <c r="H86" s="161">
        <f>IF(ISBLANK('6桁'!H86)=TRUE,"",VLOOKUP(パターン表!H86, 'パターン別掛け率（入力）'!$C$3:$I$148, 6, FALSE))</f>
        <v>100</v>
      </c>
      <c r="I86" s="162">
        <f>'6桁'!I86</f>
        <v>0</v>
      </c>
      <c r="J86" s="131"/>
      <c r="K86" s="451"/>
      <c r="L86" s="435" t="s">
        <v>34</v>
      </c>
      <c r="M86" s="436"/>
      <c r="N86" s="435">
        <v>79</v>
      </c>
      <c r="O86" s="436"/>
      <c r="P86" s="5">
        <f>IF(ISBLANK('6桁'!P86)=TRUE,"",VLOOKUP(パターン表!P86, 'パターン別掛け率（入力）'!$C$3:$I$148, 6, FALSE))</f>
        <v>100</v>
      </c>
      <c r="Q86" s="201">
        <f>'6桁'!Q86</f>
        <v>0</v>
      </c>
      <c r="R86" s="5" t="str">
        <f>IF(ISBLANK('6桁'!R86)=TRUE,"",VLOOKUP(パターン表!R86, 'パターン別掛け率（入力）'!$C$3:$I$148, 6, FALSE))</f>
        <v/>
      </c>
      <c r="S86" s="201">
        <f>'6桁'!S86</f>
        <v>0</v>
      </c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>
        <f>IF(ISBLANK('6桁'!F87)=TRUE,"",VLOOKUP(パターン表!F87, 'パターン別掛け率（入力）'!$C$3:$I$148, 6, FALSE))</f>
        <v>100</v>
      </c>
      <c r="G87" s="58">
        <f>'6桁'!G87</f>
        <v>0</v>
      </c>
      <c r="H87" s="33" t="str">
        <f>IF(ISBLANK('6桁'!H87)=TRUE,"",VLOOKUP(パターン表!H87, 'パターン別掛け率（入力）'!$C$3:$I$148, 6, FALSE))</f>
        <v/>
      </c>
      <c r="I87" s="58">
        <f>'6桁'!I87</f>
        <v>0</v>
      </c>
      <c r="J87" s="131"/>
      <c r="K87" s="451"/>
      <c r="L87" s="435" t="s">
        <v>35</v>
      </c>
      <c r="M87" s="436"/>
      <c r="N87" s="435">
        <v>82</v>
      </c>
      <c r="O87" s="436"/>
      <c r="P87" s="5">
        <f>IF(ISBLANK('6桁'!P87)=TRUE,"",VLOOKUP(パターン表!P87, 'パターン別掛け率（入力）'!$C$3:$I$148, 6, FALSE))</f>
        <v>100</v>
      </c>
      <c r="Q87" s="201">
        <f>'6桁'!Q87</f>
        <v>0</v>
      </c>
      <c r="R87" s="5" t="str">
        <f>IF(ISBLANK('6桁'!R87)=TRUE,"",VLOOKUP(パターン表!R87, 'パターン別掛け率（入力）'!$C$3:$I$148, 6, FALSE))</f>
        <v/>
      </c>
      <c r="S87" s="201">
        <f>'6桁'!S87</f>
        <v>0</v>
      </c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>
        <f>IF(ISBLANK('6桁'!F88)=TRUE,"",VLOOKUP(パターン表!F88, 'パターン別掛け率（入力）'!$C$3:$I$148, 6, FALSE))</f>
        <v>100</v>
      </c>
      <c r="G88" s="70">
        <f>'6桁'!G88</f>
        <v>0</v>
      </c>
      <c r="H88" s="6" t="str">
        <f>IF(ISBLANK('6桁'!H88)=TRUE,"",VLOOKUP(パターン表!H88, 'パターン別掛け率（入力）'!$C$3:$I$148, 6, FALSE))</f>
        <v/>
      </c>
      <c r="I88" s="70">
        <f>'6桁'!I88</f>
        <v>0</v>
      </c>
      <c r="J88" s="131"/>
      <c r="K88" s="451"/>
      <c r="L88" s="435" t="s">
        <v>10</v>
      </c>
      <c r="M88" s="436"/>
      <c r="N88" s="435">
        <v>70</v>
      </c>
      <c r="O88" s="436"/>
      <c r="P88" s="5" t="str">
        <f>IF(ISBLANK('6桁'!P88)=TRUE,"",VLOOKUP(パターン表!P88, 'パターン別掛け率（入力）'!$C$3:$I$148, 6, FALSE))</f>
        <v/>
      </c>
      <c r="Q88" s="201">
        <f>'6桁'!Q88</f>
        <v>0</v>
      </c>
      <c r="R88" s="5">
        <f>IF(ISBLANK('6桁'!R88)=TRUE,"",VLOOKUP(パターン表!R88, 'パターン別掛け率（入力）'!$C$3:$I$148, 6, FALSE))</f>
        <v>100</v>
      </c>
      <c r="S88" s="201">
        <f>'6桁'!S88</f>
        <v>0</v>
      </c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>
        <f>IF(ISBLANK('6桁'!F89)=TRUE,"",VLOOKUP(パターン表!F89, 'パターン別掛け率（入力）'!$C$3:$I$148, 6, FALSE))</f>
        <v>100</v>
      </c>
      <c r="G89" s="62">
        <f>'6桁'!G89</f>
        <v>0</v>
      </c>
      <c r="H89" s="5">
        <f>IF(ISBLANK('6桁'!H89)=TRUE,"",VLOOKUP(パターン表!H89, 'パターン別掛け率（入力）'!$C$3:$I$148, 6, FALSE))</f>
        <v>100</v>
      </c>
      <c r="I89" s="62">
        <f>'6桁'!I89</f>
        <v>0</v>
      </c>
      <c r="J89" s="131"/>
      <c r="K89" s="451"/>
      <c r="L89" s="435" t="s">
        <v>12</v>
      </c>
      <c r="M89" s="436"/>
      <c r="N89" s="435">
        <v>75</v>
      </c>
      <c r="O89" s="436"/>
      <c r="P89" s="5">
        <f>IF(ISBLANK('6桁'!P89)=TRUE,"",VLOOKUP(パターン表!P89, 'パターン別掛け率（入力）'!$C$3:$I$148, 6, FALSE))</f>
        <v>100</v>
      </c>
      <c r="Q89" s="201">
        <f>'6桁'!Q89</f>
        <v>0</v>
      </c>
      <c r="R89" s="5">
        <f>IF(ISBLANK('6桁'!R89)=TRUE,"",VLOOKUP(パターン表!R89, 'パターン別掛け率（入力）'!$C$3:$I$148, 6, FALSE))</f>
        <v>100</v>
      </c>
      <c r="S89" s="201">
        <f>'6桁'!S89</f>
        <v>0</v>
      </c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>
        <f>IF(ISBLANK('6桁'!F90)=TRUE,"",VLOOKUP(パターン表!F90, 'パターン別掛け率（入力）'!$C$3:$I$148, 6, FALSE))</f>
        <v>100</v>
      </c>
      <c r="G90" s="62">
        <f>'6桁'!G90</f>
        <v>0</v>
      </c>
      <c r="H90" s="5" t="str">
        <f>IF(ISBLANK('6桁'!H90)=TRUE,"",VLOOKUP(パターン表!H90, 'パターン別掛け率（入力）'!$C$3:$I$148, 6, FALSE))</f>
        <v/>
      </c>
      <c r="I90" s="62">
        <f>'6桁'!I90</f>
        <v>0</v>
      </c>
      <c r="J90" s="131"/>
      <c r="K90" s="451"/>
      <c r="L90" s="435" t="s">
        <v>14</v>
      </c>
      <c r="M90" s="436"/>
      <c r="N90" s="435">
        <v>79</v>
      </c>
      <c r="O90" s="436"/>
      <c r="P90" s="5">
        <f>IF(ISBLANK('6桁'!P90)=TRUE,"",VLOOKUP(パターン表!P90, 'パターン別掛け率（入力）'!$C$3:$I$148, 6, FALSE))</f>
        <v>100</v>
      </c>
      <c r="Q90" s="201">
        <f>'6桁'!Q90</f>
        <v>0</v>
      </c>
      <c r="R90" s="5">
        <f>IF(ISBLANK('6桁'!R90)=TRUE,"",VLOOKUP(パターン表!R90, 'パターン別掛け率（入力）'!$C$3:$I$148, 6, FALSE))</f>
        <v>100</v>
      </c>
      <c r="S90" s="201">
        <f>'6桁'!S90</f>
        <v>0</v>
      </c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>
        <f>IF(ISBLANK('6桁'!F91)=TRUE,"",VLOOKUP(パターン表!F91, 'パターン別掛け率（入力）'!$C$3:$I$148, 6, FALSE))</f>
        <v>100</v>
      </c>
      <c r="G91" s="62">
        <f>'6桁'!G91</f>
        <v>0</v>
      </c>
      <c r="H91" s="5">
        <f>IF(ISBLANK('6桁'!H91)=TRUE,"",VLOOKUP(パターン表!H91, 'パターン別掛け率（入力）'!$C$3:$I$148, 6, FALSE))</f>
        <v>100</v>
      </c>
      <c r="I91" s="62">
        <f>'6桁'!I91</f>
        <v>0</v>
      </c>
      <c r="J91" s="131"/>
      <c r="K91" s="452"/>
      <c r="L91" s="437" t="s">
        <v>15</v>
      </c>
      <c r="M91" s="438"/>
      <c r="N91" s="437">
        <v>83</v>
      </c>
      <c r="O91" s="438"/>
      <c r="P91" s="33">
        <f>IF(ISBLANK('6桁'!P91)=TRUE,"",VLOOKUP(パターン表!P91, 'パターン別掛け率（入力）'!$C$3:$I$148, 6, FALSE))</f>
        <v>100</v>
      </c>
      <c r="Q91" s="202">
        <f>'6桁'!Q91</f>
        <v>0</v>
      </c>
      <c r="R91" s="33">
        <f>IF(ISBLANK('6桁'!R91)=TRUE,"",VLOOKUP(パターン表!R91, 'パターン別掛け率（入力）'!$C$3:$I$148, 6, FALSE))</f>
        <v>100</v>
      </c>
      <c r="S91" s="202">
        <f>'6桁'!S91</f>
        <v>0</v>
      </c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>
        <f>IF(ISBLANK('6桁'!F92)=TRUE,"",VLOOKUP(パターン表!F92, 'パターン別掛け率（入力）'!$C$3:$I$148, 6, FALSE))</f>
        <v>100</v>
      </c>
      <c r="G92" s="62">
        <f>'6桁'!G92</f>
        <v>0</v>
      </c>
      <c r="H92" s="5" t="str">
        <f>IF(ISBLANK('6桁'!H92)=TRUE,"",VLOOKUP(パターン表!H92, 'パターン別掛け率（入力）'!$C$3:$I$148, 6, FALSE))</f>
        <v/>
      </c>
      <c r="I92" s="62">
        <f>'6桁'!I92</f>
        <v>0</v>
      </c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IF(ISBLANK('6桁'!P92)=TRUE,"",VLOOKUP(パターン表!P92, 'パターン別掛け率（入力）'!$C$3:$I$148, 6, FALSE))</f>
        <v/>
      </c>
      <c r="Q92" s="212">
        <f>'6桁'!Q92</f>
        <v>0</v>
      </c>
      <c r="R92" s="6">
        <f>IF(ISBLANK('6桁'!R92)=TRUE,"",VLOOKUP(パターン表!R92, 'パターン別掛け率（入力）'!$C$3:$I$148, 6, FALSE))</f>
        <v>100</v>
      </c>
      <c r="S92" s="212">
        <f>'6桁'!S92</f>
        <v>0</v>
      </c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>
        <f>IF(ISBLANK('6桁'!F93)=TRUE,"",VLOOKUP(パターン表!F93, 'パターン別掛け率（入力）'!$C$3:$I$148, 6, FALSE))</f>
        <v>100</v>
      </c>
      <c r="G93" s="62">
        <f>'6桁'!G93</f>
        <v>0</v>
      </c>
      <c r="H93" s="5">
        <f>IF(ISBLANK('6桁'!H93)=TRUE,"",VLOOKUP(パターン表!H93, 'パターン別掛け率（入力）'!$C$3:$I$148, 6, FALSE))</f>
        <v>100</v>
      </c>
      <c r="I93" s="62">
        <f>'6桁'!I93</f>
        <v>0</v>
      </c>
      <c r="J93" s="131"/>
      <c r="K93" s="451"/>
      <c r="L93" s="435" t="s">
        <v>30</v>
      </c>
      <c r="M93" s="436"/>
      <c r="N93" s="435">
        <v>73</v>
      </c>
      <c r="O93" s="436"/>
      <c r="P93" s="5" t="str">
        <f>IF(ISBLANK('6桁'!P93)=TRUE,"",VLOOKUP(パターン表!P93, 'パターン別掛け率（入力）'!$C$3:$I$148, 6, FALSE))</f>
        <v/>
      </c>
      <c r="Q93" s="201">
        <f>'6桁'!Q93</f>
        <v>0</v>
      </c>
      <c r="R93" s="5">
        <f>IF(ISBLANK('6桁'!R93)=TRUE,"",VLOOKUP(パターン表!R93, 'パターン別掛け率（入力）'!$C$3:$I$148, 6, FALSE))</f>
        <v>100</v>
      </c>
      <c r="S93" s="201">
        <f>'6桁'!S93</f>
        <v>0</v>
      </c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IF(ISBLANK('6桁'!F94)=TRUE,"",VLOOKUP(パターン表!F94, 'パターン別掛け率（入力）'!$C$3:$I$148, 6, FALSE))</f>
        <v/>
      </c>
      <c r="G94" s="62">
        <f>'6桁'!G94</f>
        <v>0</v>
      </c>
      <c r="H94" s="5">
        <f>IF(ISBLANK('6桁'!H94)=TRUE,"",VLOOKUP(パターン表!H94, 'パターン別掛け率（入力）'!$C$3:$I$148, 6, FALSE))</f>
        <v>100</v>
      </c>
      <c r="I94" s="62">
        <f>'6桁'!I94</f>
        <v>0</v>
      </c>
      <c r="J94" s="131"/>
      <c r="K94" s="451"/>
      <c r="L94" s="435" t="s">
        <v>2</v>
      </c>
      <c r="M94" s="436"/>
      <c r="N94" s="435">
        <v>68</v>
      </c>
      <c r="O94" s="436"/>
      <c r="P94" s="5" t="str">
        <f>IF(ISBLANK('6桁'!P94)=TRUE,"",VLOOKUP(パターン表!P94, 'パターン別掛け率（入力）'!$C$3:$I$148, 6, FALSE))</f>
        <v/>
      </c>
      <c r="Q94" s="201">
        <f>'6桁'!Q94</f>
        <v>0</v>
      </c>
      <c r="R94" s="5">
        <f>IF(ISBLANK('6桁'!R94)=TRUE,"",VLOOKUP(パターン表!R94, 'パターン別掛け率（入力）'!$C$3:$I$148, 6, FALSE))</f>
        <v>100</v>
      </c>
      <c r="S94" s="201">
        <f>'6桁'!S94</f>
        <v>0</v>
      </c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>
        <f>IF(ISBLANK('6桁'!F95)=TRUE,"",VLOOKUP(パターン表!F95, 'パターン別掛け率（入力）'!$C$3:$I$148, 6, FALSE))</f>
        <v>100</v>
      </c>
      <c r="G95" s="62">
        <f>'6桁'!G95</f>
        <v>0</v>
      </c>
      <c r="H95" s="5">
        <f>IF(ISBLANK('6桁'!H95)=TRUE,"",VLOOKUP(パターン表!H95, 'パターン別掛け率（入力）'!$C$3:$I$148, 6, FALSE))</f>
        <v>100</v>
      </c>
      <c r="I95" s="62">
        <f>'6桁'!I95</f>
        <v>0</v>
      </c>
      <c r="J95" s="131"/>
      <c r="K95" s="453"/>
      <c r="L95" s="456" t="s">
        <v>5</v>
      </c>
      <c r="M95" s="457"/>
      <c r="N95" s="456">
        <v>74</v>
      </c>
      <c r="O95" s="457"/>
      <c r="P95" s="16" t="str">
        <f>IF(ISBLANK('6桁'!P95)=TRUE,"",VLOOKUP(パターン表!P95, 'パターン別掛け率（入力）'!$C$3:$I$148, 6, FALSE))</f>
        <v/>
      </c>
      <c r="Q95" s="207">
        <f>'6桁'!Q95</f>
        <v>0</v>
      </c>
      <c r="R95" s="16">
        <f>IF(ISBLANK('6桁'!R95)=TRUE,"",VLOOKUP(パターン表!R95, 'パターン別掛け率（入力）'!$C$3:$I$148, 6, FALSE))</f>
        <v>100</v>
      </c>
      <c r="S95" s="207">
        <f>'6桁'!S95</f>
        <v>0</v>
      </c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>
        <f>IF(ISBLANK('6桁'!F96)=TRUE,"",VLOOKUP(パターン表!F96, 'パターン別掛け率（入力）'!$C$3:$I$148, 6, FALSE))</f>
        <v>100</v>
      </c>
      <c r="G96" s="62">
        <f>'6桁'!G96</f>
        <v>0</v>
      </c>
      <c r="H96" s="5" t="str">
        <f>IF(ISBLANK('6桁'!H96)=TRUE,"",VLOOKUP(パターン表!H96, 'パターン別掛け率（入力）'!$C$3:$I$148, 6, FALSE))</f>
        <v/>
      </c>
      <c r="I96" s="62">
        <f>'6桁'!I96</f>
        <v>0</v>
      </c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IF(ISBLANK('6桁'!F97)=TRUE,"",VLOOKUP(パターン表!F97, 'パターン別掛け率（入力）'!$C$3:$I$148, 6, FALSE))</f>
        <v/>
      </c>
      <c r="G97" s="62">
        <f>'6桁'!G97</f>
        <v>0</v>
      </c>
      <c r="H97" s="5">
        <f>IF(ISBLANK('6桁'!H97)=TRUE,"",VLOOKUP(パターン表!H97, 'パターン別掛け率（入力）'!$C$3:$I$148, 6, FALSE))</f>
        <v>100</v>
      </c>
      <c r="I97" s="62">
        <f>'6桁'!I97</f>
        <v>0</v>
      </c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>
        <f>IF(ISBLANK('6桁'!F98)=TRUE,"",VLOOKUP(パターン表!F98, 'パターン別掛け率（入力）'!$C$3:$I$148, 6, FALSE))</f>
        <v>100</v>
      </c>
      <c r="G98" s="62">
        <f>'6桁'!G98</f>
        <v>0</v>
      </c>
      <c r="H98" s="5" t="str">
        <f>IF(ISBLANK('6桁'!H98)=TRUE,"",VLOOKUP(パターン表!H98, 'パターン別掛け率（入力）'!$C$3:$I$148, 6, FALSE))</f>
        <v/>
      </c>
      <c r="I98" s="62">
        <f>'6桁'!I98</f>
        <v>0</v>
      </c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>
        <f>IF(ISBLANK('6桁'!F99)=TRUE,"",VLOOKUP(パターン表!F99, 'パターン別掛け率（入力）'!$C$3:$I$148, 6, FALSE))</f>
        <v>100</v>
      </c>
      <c r="G99" s="62">
        <f>'6桁'!G99</f>
        <v>0</v>
      </c>
      <c r="H99" s="5">
        <f>IF(ISBLANK('6桁'!H99)=TRUE,"",VLOOKUP(パターン表!H99, 'パターン別掛け率（入力）'!$C$3:$I$148, 6, FALSE))</f>
        <v>100</v>
      </c>
      <c r="I99" s="62">
        <f>'6桁'!I99</f>
        <v>0</v>
      </c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f>IF(ISBLANK('6桁'!F100)=TRUE,"",VLOOKUP(パターン表!F100, 'パターン別掛け率（入力）'!$C$3:$I$148, 6, FALSE))</f>
        <v>100</v>
      </c>
      <c r="G100" s="62" t="str">
        <f>'6桁'!G100</f>
        <v>★</v>
      </c>
      <c r="H100" s="5" t="str">
        <f>IF(ISBLANK('6桁'!H100)=TRUE,"",VLOOKUP(パターン表!H100, 'パターン別掛け率（入力）'!$C$3:$I$148, 6, FALSE))</f>
        <v/>
      </c>
      <c r="I100" s="62">
        <f>'6桁'!I100</f>
        <v>0</v>
      </c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f>IF(ISBLANK('6桁'!F101)=TRUE,"",VLOOKUP(パターン表!F101, 'パターン別掛け率（入力）'!$C$3:$I$148, 6, FALSE))</f>
        <v>100</v>
      </c>
      <c r="G101" s="62">
        <f>'6桁'!G101</f>
        <v>0</v>
      </c>
      <c r="H101" s="5">
        <f>IF(ISBLANK('6桁'!H101)=TRUE,"",VLOOKUP(パターン表!H101, 'パターン別掛け率（入力）'!$C$3:$I$148, 6, FALSE))</f>
        <v>100</v>
      </c>
      <c r="I101" s="62">
        <f>'6桁'!I101</f>
        <v>0</v>
      </c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f>IF(ISBLANK('6桁'!F102)=TRUE,"",VLOOKUP(パターン表!F102, 'パターン別掛け率（入力）'!$C$3:$I$148, 6, FALSE))</f>
        <v>100</v>
      </c>
      <c r="G102" s="62">
        <f>'6桁'!G102</f>
        <v>0</v>
      </c>
      <c r="H102" s="5">
        <f>IF(ISBLANK('6桁'!H102)=TRUE,"",VLOOKUP(パターン表!H102, 'パターン別掛け率（入力）'!$C$3:$I$148, 6, FALSE))</f>
        <v>100</v>
      </c>
      <c r="I102" s="62">
        <f>'6桁'!I102</f>
        <v>0</v>
      </c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IF(ISBLANK('6桁'!F103)=TRUE,"",VLOOKUP(パターン表!F103, 'パターン別掛け率（入力）'!$C$3:$I$148, 6, FALSE))</f>
        <v/>
      </c>
      <c r="G103" s="62">
        <f>'6桁'!G103</f>
        <v>0</v>
      </c>
      <c r="H103" s="5">
        <f>IF(ISBLANK('6桁'!H103)=TRUE,"",VLOOKUP(パターン表!H103, 'パターン別掛け率（入力）'!$C$3:$I$148, 6, FALSE))</f>
        <v>100</v>
      </c>
      <c r="I103" s="62" t="str">
        <f>'6桁'!I103</f>
        <v>★</v>
      </c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>
        <f>IF(ISBLANK('6桁'!F104)=TRUE,"",VLOOKUP(パターン表!F104, 'パターン別掛け率（入力）'!$C$3:$I$148, 6, FALSE))</f>
        <v>100</v>
      </c>
      <c r="G104" s="62">
        <f>'6桁'!G104</f>
        <v>0</v>
      </c>
      <c r="H104" s="5">
        <f>IF(ISBLANK('6桁'!H104)=TRUE,"",VLOOKUP(パターン表!H104, 'パターン別掛け率（入力）'!$C$3:$I$148, 6, FALSE))</f>
        <v>100</v>
      </c>
      <c r="I104" s="62">
        <f>'6桁'!I104</f>
        <v>0</v>
      </c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>
        <f>IF(ISBLANK('6桁'!F105)=TRUE,"",VLOOKUP(パターン表!F105, 'パターン別掛け率（入力）'!$C$3:$I$148, 6, FALSE))</f>
        <v>100</v>
      </c>
      <c r="G105" s="62">
        <f>'6桁'!G105</f>
        <v>0</v>
      </c>
      <c r="H105" s="5">
        <f>IF(ISBLANK('6桁'!H105)=TRUE,"",VLOOKUP(パターン表!H105, 'パターン別掛け率（入力）'!$C$3:$I$148, 6, FALSE))</f>
        <v>100</v>
      </c>
      <c r="I105" s="62">
        <f>'6桁'!I105</f>
        <v>0</v>
      </c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>
        <f>IF(ISBLANK('6桁'!F106)=TRUE,"",VLOOKUP(パターン表!F106, 'パターン別掛け率（入力）'!$C$3:$I$148, 6, FALSE))</f>
        <v>100</v>
      </c>
      <c r="G106" s="62">
        <f>'6桁'!G106</f>
        <v>0</v>
      </c>
      <c r="H106" s="5" t="str">
        <f>IF(ISBLANK('6桁'!H106)=TRUE,"",VLOOKUP(パターン表!H106, 'パターン別掛け率（入力）'!$C$3:$I$148, 6, FALSE))</f>
        <v/>
      </c>
      <c r="I106" s="62">
        <f>'6桁'!I106</f>
        <v>0</v>
      </c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IF(ISBLANK('6桁'!F107)=TRUE,"",VLOOKUP(パターン表!F107, 'パターン別掛け率（入力）'!$C$3:$I$148, 6, FALSE))</f>
        <v/>
      </c>
      <c r="G107" s="62">
        <f>'6桁'!G107</f>
        <v>0</v>
      </c>
      <c r="H107" s="5">
        <f>IF(ISBLANK('6桁'!H107)=TRUE,"",VLOOKUP(パターン表!H107, 'パターン別掛け率（入力）'!$C$3:$I$148, 6, FALSE))</f>
        <v>100</v>
      </c>
      <c r="I107" s="62">
        <f>'6桁'!I107</f>
        <v>0</v>
      </c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>
        <f>IF(ISBLANK('6桁'!F108)=TRUE,"",VLOOKUP(パターン表!F108, 'パターン別掛け率（入力）'!$C$3:$I$148, 6, FALSE))</f>
        <v>100</v>
      </c>
      <c r="G108" s="68">
        <f>'6桁'!G108</f>
        <v>0</v>
      </c>
      <c r="H108" s="16" t="str">
        <f>IF(ISBLANK('6桁'!H108)=TRUE,"",VLOOKUP(パターン表!H108, 'パターン別掛け率（入力）'!$C$3:$I$148, 6, FALSE))</f>
        <v/>
      </c>
      <c r="I108" s="68">
        <f>'6桁'!I108</f>
        <v>0</v>
      </c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125</v>
      </c>
      <c r="M117" s="487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IF(ISBLANK('6桁'!F118)=TRUE,"",VLOOKUP(パターン表!F118, 'パターン別掛け率（入力）'!$C$3:$I$148, 6, FALSE))</f>
        <v/>
      </c>
      <c r="G118" s="61">
        <f>'6桁'!G118</f>
        <v>0</v>
      </c>
      <c r="H118" s="4">
        <f>IF(ISBLANK('6桁'!H118)=TRUE,"",VLOOKUP(パターン表!H118, 'パターン別掛け率（入力）'!$C$3:$I$148, 6, FALSE))</f>
        <v>100</v>
      </c>
      <c r="I118" s="61" t="str">
        <f>'6桁'!I118</f>
        <v>※</v>
      </c>
      <c r="J118" s="4" t="str">
        <f>IF(ISBLANK('6桁'!J118)=TRUE,"",VLOOKUP(パターン表!J118, 'パターン別掛け率（入力）'!$C$3:$I$148, 6, FALSE))</f>
        <v/>
      </c>
      <c r="K118" s="61">
        <f>'6桁'!K118</f>
        <v>0</v>
      </c>
      <c r="L118" s="4" t="str">
        <f>IF(ISBLANK('6桁'!L118)=TRUE,"",VLOOKUP(パターン表!L118, 'パターン別掛け率（入力）'!$C$3:$I$148, 6, FALSE))</f>
        <v/>
      </c>
      <c r="M118" s="61">
        <f>'6桁'!M118</f>
        <v>0</v>
      </c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IF(ISBLANK('6桁'!F119)=TRUE,"",VLOOKUP(パターン表!F119, 'パターン別掛け率（入力）'!$C$3:$I$148, 6, FALSE))</f>
        <v/>
      </c>
      <c r="G119" s="58">
        <f>'6桁'!G119</f>
        <v>0</v>
      </c>
      <c r="H119" s="33">
        <f>IF(ISBLANK('6桁'!H119)=TRUE,"",VLOOKUP(パターン表!H119, 'パターン別掛け率（入力）'!$C$3:$I$148, 6, FALSE))</f>
        <v>100</v>
      </c>
      <c r="I119" s="58" t="str">
        <f>'6桁'!I119</f>
        <v>※</v>
      </c>
      <c r="J119" s="33" t="str">
        <f>IF(ISBLANK('6桁'!J119)=TRUE,"",VLOOKUP(パターン表!J119, 'パターン別掛け率（入力）'!$C$3:$I$148, 6, FALSE))</f>
        <v/>
      </c>
      <c r="K119" s="58">
        <f>'6桁'!K119</f>
        <v>0</v>
      </c>
      <c r="L119" s="33" t="str">
        <f>IF(ISBLANK('6桁'!L119)=TRUE,"",VLOOKUP(パターン表!L119, 'パターン別掛け率（入力）'!$C$3:$I$148, 6, FALSE))</f>
        <v/>
      </c>
      <c r="M119" s="58">
        <f>'6桁'!M119</f>
        <v>0</v>
      </c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IF(ISBLANK('6桁'!F120)=TRUE,"",VLOOKUP(パターン表!F120, 'パターン別掛け率（入力）'!$C$3:$I$148, 6, FALSE))</f>
        <v/>
      </c>
      <c r="G120" s="67">
        <f>'6桁'!G120</f>
        <v>0</v>
      </c>
      <c r="H120" s="32" t="str">
        <f>IF(ISBLANK('6桁'!H120)=TRUE,"",VLOOKUP(パターン表!H120, 'パターン別掛け率（入力）'!$C$3:$I$148, 6, FALSE))</f>
        <v/>
      </c>
      <c r="I120" s="67">
        <f>'6桁'!I120</f>
        <v>0</v>
      </c>
      <c r="J120" s="32" t="str">
        <f>IF(ISBLANK('6桁'!J120)=TRUE,"",VLOOKUP(パターン表!J120, 'パターン別掛け率（入力）'!$C$3:$I$148, 6, FALSE))</f>
        <v/>
      </c>
      <c r="K120" s="67">
        <f>'6桁'!K120</f>
        <v>0</v>
      </c>
      <c r="L120" s="32">
        <f>IF(ISBLANK('6桁'!L120)=TRUE,"",VLOOKUP(パターン表!L120, 'パターン別掛け率（入力）'!$C$3:$I$148, 6, FALSE))</f>
        <v>100</v>
      </c>
      <c r="M120" s="67">
        <f>'6桁'!M120</f>
        <v>0</v>
      </c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IF(ISBLANK('6桁'!F121)=TRUE,"",VLOOKUP(パターン表!F121, 'パターン別掛け率（入力）'!$C$3:$I$148, 6, FALSE))</f>
        <v/>
      </c>
      <c r="G121" s="62">
        <f>'6桁'!G121</f>
        <v>0</v>
      </c>
      <c r="H121" s="5" t="str">
        <f>IF(ISBLANK('6桁'!H121)=TRUE,"",VLOOKUP(パターン表!H121, 'パターン別掛け率（入力）'!$C$3:$I$148, 6, FALSE))</f>
        <v/>
      </c>
      <c r="I121" s="62">
        <f>'6桁'!I121</f>
        <v>0</v>
      </c>
      <c r="J121" s="5" t="str">
        <f>IF(ISBLANK('6桁'!J121)=TRUE,"",VLOOKUP(パターン表!J121, 'パターン別掛け率（入力）'!$C$3:$I$148, 6, FALSE))</f>
        <v/>
      </c>
      <c r="K121" s="62">
        <f>'6桁'!K121</f>
        <v>0</v>
      </c>
      <c r="L121" s="5">
        <f>IF(ISBLANK('6桁'!L121)=TRUE,"",VLOOKUP(パターン表!L121, 'パターン別掛け率（入力）'!$C$3:$I$148, 6, FALSE))</f>
        <v>100</v>
      </c>
      <c r="M121" s="62">
        <f>'6桁'!M121</f>
        <v>0</v>
      </c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IF(ISBLANK('6桁'!F122)=TRUE,"",VLOOKUP(パターン表!F122, 'パターン別掛け率（入力）'!$C$3:$I$148, 6, FALSE))</f>
        <v/>
      </c>
      <c r="G122" s="62">
        <f>'6桁'!G122</f>
        <v>0</v>
      </c>
      <c r="H122" s="5">
        <f>IF(ISBLANK('6桁'!H122)=TRUE,"",VLOOKUP(パターン表!H122, 'パターン別掛け率（入力）'!$C$3:$I$148, 6, FALSE))</f>
        <v>100</v>
      </c>
      <c r="I122" s="62">
        <f>'6桁'!I122</f>
        <v>0</v>
      </c>
      <c r="J122" s="5" t="str">
        <f>IF(ISBLANK('6桁'!J122)=TRUE,"",VLOOKUP(パターン表!J122, 'パターン別掛け率（入力）'!$C$3:$I$148, 6, FALSE))</f>
        <v/>
      </c>
      <c r="K122" s="62">
        <f>'6桁'!K122</f>
        <v>0</v>
      </c>
      <c r="L122" s="5" t="str">
        <f>IF(ISBLANK('6桁'!L122)=TRUE,"",VLOOKUP(パターン表!L122, 'パターン別掛け率（入力）'!$C$3:$I$148, 6, FALSE))</f>
        <v/>
      </c>
      <c r="M122" s="62">
        <f>'6桁'!M122</f>
        <v>0</v>
      </c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IF(ISBLANK('6桁'!F123)=TRUE,"",VLOOKUP(パターン表!F123, 'パターン別掛け率（入力）'!$C$3:$I$148, 6, FALSE))</f>
        <v/>
      </c>
      <c r="G123" s="58">
        <f>'6桁'!G123</f>
        <v>0</v>
      </c>
      <c r="H123" s="33">
        <f>IF(ISBLANK('6桁'!H123)=TRUE,"",VLOOKUP(パターン表!H123, 'パターン別掛け率（入力）'!$C$3:$I$148, 6, FALSE))</f>
        <v>100</v>
      </c>
      <c r="I123" s="58">
        <f>'6桁'!I123</f>
        <v>0</v>
      </c>
      <c r="J123" s="33" t="str">
        <f>IF(ISBLANK('6桁'!J123)=TRUE,"",VLOOKUP(パターン表!J123, 'パターン別掛け率（入力）'!$C$3:$I$148, 6, FALSE))</f>
        <v/>
      </c>
      <c r="K123" s="58">
        <f>'6桁'!K123</f>
        <v>0</v>
      </c>
      <c r="L123" s="33" t="str">
        <f>IF(ISBLANK('6桁'!L123)=TRUE,"",VLOOKUP(パターン表!L123, 'パターン別掛け率（入力）'!$C$3:$I$148, 6, FALSE))</f>
        <v/>
      </c>
      <c r="M123" s="58">
        <f>'6桁'!M123</f>
        <v>0</v>
      </c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IF(ISBLANK('6桁'!F124)=TRUE,"",VLOOKUP(パターン表!F124, 'パターン別掛け率（入力）'!$C$3:$I$148, 6, FALSE))</f>
        <v/>
      </c>
      <c r="G124" s="67">
        <f>'6桁'!G124</f>
        <v>0</v>
      </c>
      <c r="H124" s="32">
        <f>IF(ISBLANK('6桁'!H124)=TRUE,"",VLOOKUP(パターン表!H124, 'パターン別掛け率（入力）'!$C$3:$I$148, 6, FALSE))</f>
        <v>100</v>
      </c>
      <c r="I124" s="67">
        <f>'6桁'!I124</f>
        <v>0</v>
      </c>
      <c r="J124" s="32" t="str">
        <f>IF(ISBLANK('6桁'!J124)=TRUE,"",VLOOKUP(パターン表!J124, 'パターン別掛け率（入力）'!$C$3:$I$148, 6, FALSE))</f>
        <v/>
      </c>
      <c r="K124" s="67">
        <f>'6桁'!K124</f>
        <v>0</v>
      </c>
      <c r="L124" s="32" t="str">
        <f>IF(ISBLANK('6桁'!L124)=TRUE,"",VLOOKUP(パターン表!L124, 'パターン別掛け率（入力）'!$C$3:$I$148, 6, FALSE))</f>
        <v/>
      </c>
      <c r="M124" s="67">
        <f>'6桁'!M124</f>
        <v>0</v>
      </c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IF(ISBLANK('6桁'!F125)=TRUE,"",VLOOKUP(パターン表!F125, 'パターン別掛け率（入力）'!$C$3:$I$148, 6, FALSE))</f>
        <v/>
      </c>
      <c r="G125" s="62">
        <f>'6桁'!G125</f>
        <v>0</v>
      </c>
      <c r="H125" s="5">
        <f>IF(ISBLANK('6桁'!H125)=TRUE,"",VLOOKUP(パターン表!H125, 'パターン別掛け率（入力）'!$C$3:$I$148, 6, FALSE))</f>
        <v>100</v>
      </c>
      <c r="I125" s="62" t="str">
        <f>'6桁'!I125</f>
        <v>※</v>
      </c>
      <c r="J125" s="5" t="str">
        <f>IF(ISBLANK('6桁'!J125)=TRUE,"",VLOOKUP(パターン表!J125, 'パターン別掛け率（入力）'!$C$3:$I$148, 6, FALSE))</f>
        <v/>
      </c>
      <c r="K125" s="62">
        <f>'6桁'!K125</f>
        <v>0</v>
      </c>
      <c r="L125" s="5" t="str">
        <f>IF(ISBLANK('6桁'!L125)=TRUE,"",VLOOKUP(パターン表!L125, 'パターン別掛け率（入力）'!$C$3:$I$148, 6, FALSE))</f>
        <v/>
      </c>
      <c r="M125" s="62">
        <f>'6桁'!M125</f>
        <v>0</v>
      </c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>
        <f>IF(ISBLANK('6桁'!F126)=TRUE,"",VLOOKUP(パターン表!F126, 'パターン別掛け率（入力）'!$C$3:$I$148, 6, FALSE))</f>
        <v>100</v>
      </c>
      <c r="G126" s="58">
        <f>'6桁'!G126</f>
        <v>0</v>
      </c>
      <c r="H126" s="33" t="str">
        <f>IF(ISBLANK('6桁'!H126)=TRUE,"",VLOOKUP(パターン表!H126, 'パターン別掛け率（入力）'!$C$3:$I$148, 6, FALSE))</f>
        <v/>
      </c>
      <c r="I126" s="58">
        <f>'6桁'!I126</f>
        <v>0</v>
      </c>
      <c r="J126" s="33" t="str">
        <f>IF(ISBLANK('6桁'!J126)=TRUE,"",VLOOKUP(パターン表!J126, 'パターン別掛け率（入力）'!$C$3:$I$148, 6, FALSE))</f>
        <v/>
      </c>
      <c r="K126" s="58">
        <f>'6桁'!K126</f>
        <v>0</v>
      </c>
      <c r="L126" s="33" t="str">
        <f>IF(ISBLANK('6桁'!L126)=TRUE,"",VLOOKUP(パターン表!L126, 'パターン別掛け率（入力）'!$C$3:$I$148, 6, FALSE))</f>
        <v/>
      </c>
      <c r="M126" s="58">
        <f>'6桁'!M126</f>
        <v>0</v>
      </c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IF(ISBLANK('6桁'!F127)=TRUE,"",VLOOKUP(パターン表!F127, 'パターン別掛け率（入力）'!$C$3:$I$148, 6, FALSE))</f>
        <v/>
      </c>
      <c r="G127" s="67">
        <f>'6桁'!G127</f>
        <v>0</v>
      </c>
      <c r="H127" s="32" t="str">
        <f>IF(ISBLANK('6桁'!H127)=TRUE,"",VLOOKUP(パターン表!H127, 'パターン別掛け率（入力）'!$C$3:$I$148, 6, FALSE))</f>
        <v/>
      </c>
      <c r="I127" s="67">
        <f>'6桁'!I127</f>
        <v>0</v>
      </c>
      <c r="J127" s="32">
        <f>IF(ISBLANK('6桁'!J127)=TRUE,"",VLOOKUP(パターン表!J127, 'パターン別掛け率（入力）'!$C$3:$I$148, 6, FALSE))</f>
        <v>100</v>
      </c>
      <c r="K127" s="62" t="str">
        <f>'6桁'!K127</f>
        <v>※</v>
      </c>
      <c r="L127" s="32" t="str">
        <f>IF(ISBLANK('6桁'!L127)=TRUE,"",VLOOKUP(パターン表!L127, 'パターン別掛け率（入力）'!$C$3:$I$148, 6, FALSE))</f>
        <v/>
      </c>
      <c r="M127" s="67">
        <f>'6桁'!M127</f>
        <v>0</v>
      </c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IF(ISBLANK('6桁'!F128)=TRUE,"",VLOOKUP(パターン表!F128, 'パターン別掛け率（入力）'!$C$3:$I$148, 6, FALSE))</f>
        <v/>
      </c>
      <c r="G128" s="62">
        <f>'6桁'!G128</f>
        <v>0</v>
      </c>
      <c r="H128" s="5">
        <f>IF(ISBLANK('6桁'!H128)=TRUE,"",VLOOKUP(パターン表!H128, 'パターン別掛け率（入力）'!$C$3:$I$148, 6, FALSE))</f>
        <v>100</v>
      </c>
      <c r="I128" s="62" t="str">
        <f>'6桁'!I128</f>
        <v>※</v>
      </c>
      <c r="J128" s="5" t="str">
        <f>IF(ISBLANK('6桁'!J128)=TRUE,"",VLOOKUP(パターン表!J128, 'パターン別掛け率（入力）'!$C$3:$I$148, 6, FALSE))</f>
        <v/>
      </c>
      <c r="K128" s="62">
        <f>'6桁'!K128</f>
        <v>0</v>
      </c>
      <c r="L128" s="5" t="str">
        <f>IF(ISBLANK('6桁'!L128)=TRUE,"",VLOOKUP(パターン表!L128, 'パターン別掛け率（入力）'!$C$3:$I$148, 6, FALSE))</f>
        <v/>
      </c>
      <c r="M128" s="62">
        <f>'6桁'!M128</f>
        <v>0</v>
      </c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>
        <f>IF(ISBLANK('6桁'!F129)=TRUE,"",VLOOKUP(パターン表!F129, 'パターン別掛け率（入力）'!$C$3:$I$148, 6, FALSE))</f>
        <v>100</v>
      </c>
      <c r="G129" s="62">
        <f>'6桁'!G129</f>
        <v>0</v>
      </c>
      <c r="H129" s="5" t="str">
        <f>IF(ISBLANK('6桁'!H129)=TRUE,"",VLOOKUP(パターン表!H129, 'パターン別掛け率（入力）'!$C$3:$I$148, 6, FALSE))</f>
        <v/>
      </c>
      <c r="I129" s="62">
        <f>'6桁'!I129</f>
        <v>0</v>
      </c>
      <c r="J129" s="5" t="str">
        <f>IF(ISBLANK('6桁'!J129)=TRUE,"",VLOOKUP(パターン表!J129, 'パターン別掛け率（入力）'!$C$3:$I$148, 6, FALSE))</f>
        <v/>
      </c>
      <c r="K129" s="62">
        <f>'6桁'!K129</f>
        <v>0</v>
      </c>
      <c r="L129" s="5" t="str">
        <f>IF(ISBLANK('6桁'!L129)=TRUE,"",VLOOKUP(パターン表!L129, 'パターン別掛け率（入力）'!$C$3:$I$148, 6, FALSE))</f>
        <v/>
      </c>
      <c r="M129" s="62">
        <f>'6桁'!M129</f>
        <v>0</v>
      </c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IF(ISBLANK('6桁'!F130)=TRUE,"",VLOOKUP(パターン表!F130, 'パターン別掛け率（入力）'!$C$3:$I$148, 6, FALSE))</f>
        <v/>
      </c>
      <c r="G130" s="62">
        <f>'6桁'!G130</f>
        <v>0</v>
      </c>
      <c r="H130" s="5">
        <f>IF(ISBLANK('6桁'!H130)=TRUE,"",VLOOKUP(パターン表!H130, 'パターン別掛け率（入力）'!$C$3:$I$148, 6, FALSE))</f>
        <v>100</v>
      </c>
      <c r="I130" s="62" t="str">
        <f>'6桁'!I130</f>
        <v>※</v>
      </c>
      <c r="J130" s="5" t="str">
        <f>IF(ISBLANK('6桁'!J130)=TRUE,"",VLOOKUP(パターン表!J130, 'パターン別掛け率（入力）'!$C$3:$I$148, 6, FALSE))</f>
        <v/>
      </c>
      <c r="K130" s="62">
        <f>'6桁'!K130</f>
        <v>0</v>
      </c>
      <c r="L130" s="5" t="str">
        <f>IF(ISBLANK('6桁'!L130)=TRUE,"",VLOOKUP(パターン表!L130, 'パターン別掛け率（入力）'!$C$3:$I$148, 6, FALSE))</f>
        <v/>
      </c>
      <c r="M130" s="62">
        <f>'6桁'!M130</f>
        <v>0</v>
      </c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IF(ISBLANK('6桁'!F131)=TRUE,"",VLOOKUP(パターン表!F131, 'パターン別掛け率（入力）'!$C$3:$I$148, 6, FALSE))</f>
        <v/>
      </c>
      <c r="G131" s="58">
        <f>'6桁'!G131</f>
        <v>0</v>
      </c>
      <c r="H131" s="33">
        <f>IF(ISBLANK('6桁'!H131)=TRUE,"",VLOOKUP(パターン表!H131, 'パターン別掛け率（入力）'!$C$3:$I$148, 6, FALSE))</f>
        <v>100</v>
      </c>
      <c r="I131" s="58" t="str">
        <f>'6桁'!I131</f>
        <v>※</v>
      </c>
      <c r="J131" s="33" t="str">
        <f>IF(ISBLANK('6桁'!J131)=TRUE,"",VLOOKUP(パターン表!J131, 'パターン別掛け率（入力）'!$C$3:$I$148, 6, FALSE))</f>
        <v/>
      </c>
      <c r="K131" s="58">
        <f>'6桁'!K131</f>
        <v>0</v>
      </c>
      <c r="L131" s="33" t="str">
        <f>IF(ISBLANK('6桁'!L131)=TRUE,"",VLOOKUP(パターン表!L131, 'パターン別掛け率（入力）'!$C$3:$I$148, 6, FALSE))</f>
        <v/>
      </c>
      <c r="M131" s="58">
        <f>'6桁'!M131</f>
        <v>0</v>
      </c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IF(ISBLANK('6桁'!F132)=TRUE,"",VLOOKUP(パターン表!F132, 'パターン別掛け率（入力）'!$C$3:$I$148, 6, FALSE))</f>
        <v/>
      </c>
      <c r="G132" s="67">
        <f>'6桁'!G132</f>
        <v>0</v>
      </c>
      <c r="H132" s="32">
        <f>IF(ISBLANK('6桁'!H132)=TRUE,"",VLOOKUP(パターン表!H132, 'パターン別掛け率（入力）'!$C$3:$I$148, 6, FALSE))</f>
        <v>100</v>
      </c>
      <c r="I132" s="67" t="str">
        <f>'6桁'!I132</f>
        <v>※</v>
      </c>
      <c r="J132" s="32" t="str">
        <f>IF(ISBLANK('6桁'!J132)=TRUE,"",VLOOKUP(パターン表!J132, 'パターン別掛け率（入力）'!$C$3:$I$148, 6, FALSE))</f>
        <v/>
      </c>
      <c r="K132" s="67">
        <f>'6桁'!K132</f>
        <v>0</v>
      </c>
      <c r="L132" s="32" t="str">
        <f>IF(ISBLANK('6桁'!L132)=TRUE,"",VLOOKUP(パターン表!L132, 'パターン別掛け率（入力）'!$C$3:$I$148, 6, FALSE))</f>
        <v/>
      </c>
      <c r="M132" s="67">
        <f>'6桁'!M132</f>
        <v>0</v>
      </c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IF(ISBLANK('6桁'!F133)=TRUE,"",VLOOKUP(パターン表!F133, 'パターン別掛け率（入力）'!$C$3:$I$148, 6, FALSE))</f>
        <v/>
      </c>
      <c r="G133" s="70">
        <f>'6桁'!G133</f>
        <v>0</v>
      </c>
      <c r="H133" s="6">
        <f>IF(ISBLANK('6桁'!H133)=TRUE,"",VLOOKUP(パターン表!H133, 'パターン別掛け率（入力）'!$C$3:$I$148, 6, FALSE))</f>
        <v>100</v>
      </c>
      <c r="I133" s="70" t="str">
        <f>'6桁'!I133</f>
        <v>※★</v>
      </c>
      <c r="J133" s="6" t="str">
        <f>IF(ISBLANK('6桁'!J133)=TRUE,"",VLOOKUP(パターン表!J133, 'パターン別掛け率（入力）'!$C$3:$I$148, 6, FALSE))</f>
        <v/>
      </c>
      <c r="K133" s="70">
        <f>'6桁'!K133</f>
        <v>0</v>
      </c>
      <c r="L133" s="6" t="str">
        <f>IF(ISBLANK('6桁'!L133)=TRUE,"",VLOOKUP(パターン表!L133, 'パターン別掛け率（入力）'!$C$3:$I$148, 6, FALSE))</f>
        <v/>
      </c>
      <c r="M133" s="70">
        <f>'6桁'!M133</f>
        <v>0</v>
      </c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IF(ISBLANK('6桁'!F134)=TRUE,"",VLOOKUP(パターン表!F134, 'パターン別掛け率（入力）'!$C$3:$I$148, 6, FALSE))</f>
        <v/>
      </c>
      <c r="G134" s="62">
        <f>'6桁'!G134</f>
        <v>0</v>
      </c>
      <c r="H134" s="5">
        <f>IF(ISBLANK('6桁'!H134)=TRUE,"",VLOOKUP(パターン表!H134, 'パターン別掛け率（入力）'!$C$3:$I$148, 6, FALSE))</f>
        <v>100</v>
      </c>
      <c r="I134" s="62">
        <f>'6桁'!I134</f>
        <v>0</v>
      </c>
      <c r="J134" s="5" t="str">
        <f>IF(ISBLANK('6桁'!J134)=TRUE,"",VLOOKUP(パターン表!J134, 'パターン別掛け率（入力）'!$C$3:$I$148, 6, FALSE))</f>
        <v/>
      </c>
      <c r="K134" s="62">
        <f>'6桁'!K134</f>
        <v>0</v>
      </c>
      <c r="L134" s="5" t="str">
        <f>IF(ISBLANK('6桁'!L134)=TRUE,"",VLOOKUP(パターン表!L134, 'パターン別掛け率（入力）'!$C$3:$I$148, 6, FALSE))</f>
        <v/>
      </c>
      <c r="M134" s="62">
        <f>'6桁'!M134</f>
        <v>0</v>
      </c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IF(ISBLANK('6桁'!F135)=TRUE,"",VLOOKUP(パターン表!F135, 'パターン別掛け率（入力）'!$C$3:$I$148, 6, FALSE))</f>
        <v/>
      </c>
      <c r="G135" s="58">
        <f>'6桁'!G135</f>
        <v>0</v>
      </c>
      <c r="H135" s="33">
        <f>IF(ISBLANK('6桁'!H135)=TRUE,"",VLOOKUP(パターン表!H135, 'パターン別掛け率（入力）'!$C$3:$I$148, 6, FALSE))</f>
        <v>100</v>
      </c>
      <c r="I135" s="58">
        <f>'6桁'!I135</f>
        <v>0</v>
      </c>
      <c r="J135" s="33" t="str">
        <f>IF(ISBLANK('6桁'!J135)=TRUE,"",VLOOKUP(パターン表!J135, 'パターン別掛け率（入力）'!$C$3:$I$148, 6, FALSE))</f>
        <v/>
      </c>
      <c r="K135" s="58">
        <f>'6桁'!K135</f>
        <v>0</v>
      </c>
      <c r="L135" s="33" t="str">
        <f>IF(ISBLANK('6桁'!L135)=TRUE,"",VLOOKUP(パターン表!L135, 'パターン別掛け率（入力）'!$C$3:$I$148, 6, FALSE))</f>
        <v/>
      </c>
      <c r="M135" s="58">
        <f>'6桁'!M135</f>
        <v>0</v>
      </c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IF(ISBLANK('6桁'!F136)=TRUE,"",VLOOKUP(パターン表!F136, 'パターン別掛け率（入力）'!$C$3:$I$148, 6, FALSE))</f>
        <v/>
      </c>
      <c r="G136" s="67">
        <f>'6桁'!G136</f>
        <v>0</v>
      </c>
      <c r="H136" s="32">
        <f>IF(ISBLANK('6桁'!H136)=TRUE,"",VLOOKUP(パターン表!H136, 'パターン別掛け率（入力）'!$C$3:$I$148, 6, FALSE))</f>
        <v>100</v>
      </c>
      <c r="I136" s="67" t="str">
        <f>'6桁'!I136</f>
        <v>※</v>
      </c>
      <c r="J136" s="32" t="str">
        <f>IF(ISBLANK('6桁'!J136)=TRUE,"",VLOOKUP(パターン表!J136, 'パターン別掛け率（入力）'!$C$3:$I$148, 6, FALSE))</f>
        <v/>
      </c>
      <c r="K136" s="67">
        <f>'6桁'!K136</f>
        <v>0</v>
      </c>
      <c r="L136" s="32" t="str">
        <f>IF(ISBLANK('6桁'!L136)=TRUE,"",VLOOKUP(パターン表!L136, 'パターン別掛け率（入力）'!$C$3:$I$148, 6, FALSE))</f>
        <v/>
      </c>
      <c r="M136" s="67">
        <f>'6桁'!M136</f>
        <v>0</v>
      </c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IF(ISBLANK('6桁'!F137)=TRUE,"",VLOOKUP(パターン表!F137, 'パターン別掛け率（入力）'!$C$3:$I$148, 6, FALSE))</f>
        <v/>
      </c>
      <c r="G137" s="68">
        <f>'6桁'!G137</f>
        <v>0</v>
      </c>
      <c r="H137" s="16">
        <f>IF(ISBLANK('6桁'!H137)=TRUE,"",VLOOKUP(パターン表!H137, 'パターン別掛け率（入力）'!$C$3:$I$148, 6, FALSE))</f>
        <v>100</v>
      </c>
      <c r="I137" s="68" t="str">
        <f>'6桁'!I137</f>
        <v>※</v>
      </c>
      <c r="J137" s="16" t="str">
        <f>IF(ISBLANK('6桁'!J137)=TRUE,"",VLOOKUP(パターン表!J137, 'パターン別掛け率（入力）'!$C$3:$I$148, 6, FALSE))</f>
        <v/>
      </c>
      <c r="K137" s="68">
        <f>'6桁'!K137</f>
        <v>0</v>
      </c>
      <c r="L137" s="16" t="str">
        <f>IF(ISBLANK('6桁'!L137)=TRUE,"",VLOOKUP(パターン表!L137, 'パターン別掛け率（入力）'!$C$3:$I$148, 6, FALSE))</f>
        <v/>
      </c>
      <c r="M137" s="68">
        <f>'6桁'!M137</f>
        <v>0</v>
      </c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374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>
        <f>IF(ISBLANK('6桁'!F146)=TRUE,"",VLOOKUP(パターン表!F146, 'パターン別掛け率（入力）'!$C$3:$I$148, 6, FALSE))</f>
        <v>100</v>
      </c>
      <c r="G146" s="75" t="str">
        <f>'6桁'!G146</f>
        <v>▽Q</v>
      </c>
      <c r="H146" s="4" t="str">
        <f>IF(ISBLANK('6桁'!H146)=TRUE,"",VLOOKUP(パターン表!H146, 'パターン別掛け率（入力）'!$C$3:$I$148, 6, FALSE))</f>
        <v/>
      </c>
      <c r="I146" s="75">
        <f>'6桁'!I146</f>
        <v>0</v>
      </c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>
        <f>IF(ISBLANK('6桁'!T146)=TRUE,"",VLOOKUP(パターン表!T146, 'パターン別掛け率（入力）'!$C$3:$I$148, 6, FALSE))</f>
        <v>100</v>
      </c>
      <c r="U146" s="219" t="str">
        <f>'6桁'!U146</f>
        <v>▽★</v>
      </c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IF(ISBLANK('6桁'!F147)=TRUE,"",VLOOKUP(パターン表!F147, 'パターン別掛け率（入力）'!$C$3:$I$148, 6, FALSE))</f>
        <v/>
      </c>
      <c r="G147" s="259">
        <f>'6桁'!G147</f>
        <v>0</v>
      </c>
      <c r="H147" s="33">
        <f>IF(ISBLANK('6桁'!H147)=TRUE,"",VLOOKUP(パターン表!H147, 'パターン別掛け率（入力）'!$C$3:$I$148, 6, FALSE))</f>
        <v>100</v>
      </c>
      <c r="I147" s="259">
        <f>'6桁'!I147</f>
        <v>0</v>
      </c>
      <c r="J147" s="397"/>
      <c r="O147" s="451"/>
      <c r="P147" s="435" t="s">
        <v>51</v>
      </c>
      <c r="Q147" s="436"/>
      <c r="R147" s="501">
        <v>97</v>
      </c>
      <c r="S147" s="502"/>
      <c r="T147" s="5">
        <f>IF(ISBLANK('6桁'!T147)=TRUE,"",VLOOKUP(パターン表!T147, 'パターン別掛け率（入力）'!$C$3:$I$148, 6, FALSE))</f>
        <v>100</v>
      </c>
      <c r="U147" s="220" t="str">
        <f>'6桁'!U147</f>
        <v>▽★</v>
      </c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>
        <f>IF(ISBLANK('6桁'!F148)=TRUE,"",VLOOKUP(パターン表!F148, 'パターン別掛け率（入力）'!$C$3:$I$148, 6, FALSE))</f>
        <v>100</v>
      </c>
      <c r="G148" s="260" t="str">
        <f>'6桁'!G148</f>
        <v>▽T★</v>
      </c>
      <c r="H148" s="32" t="str">
        <f>IF(ISBLANK('6桁'!H148)=TRUE,"",VLOOKUP(パターン表!H148, 'パターン別掛け率（入力）'!$C$3:$I$148, 6, FALSE))</f>
        <v/>
      </c>
      <c r="I148" s="260">
        <f>'6桁'!I148</f>
        <v>0</v>
      </c>
      <c r="J148" s="397"/>
      <c r="O148" s="451"/>
      <c r="P148" s="435" t="s">
        <v>93</v>
      </c>
      <c r="Q148" s="436"/>
      <c r="R148" s="501">
        <v>95</v>
      </c>
      <c r="S148" s="502"/>
      <c r="T148" s="5">
        <f>IF(ISBLANK('6桁'!T148)=TRUE,"",VLOOKUP(パターン表!T148, 'パターン別掛け率（入力）'!$C$3:$I$148, 6, FALSE))</f>
        <v>100</v>
      </c>
      <c r="U148" s="221" t="str">
        <f>'6桁'!U148</f>
        <v>▽★</v>
      </c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>
        <f>IF(ISBLANK('6桁'!F149)=TRUE,"",VLOOKUP(パターン表!F149, 'パターン別掛け率（入力）'!$C$3:$I$148, 6, FALSE))</f>
        <v>100</v>
      </c>
      <c r="G149" s="126" t="str">
        <f>'6桁'!G149</f>
        <v>▽T</v>
      </c>
      <c r="H149" s="5" t="str">
        <f>IF(ISBLANK('6桁'!H149)=TRUE,"",VLOOKUP(パターン表!H149, 'パターン別掛け率（入力）'!$C$3:$I$148, 6, FALSE))</f>
        <v/>
      </c>
      <c r="I149" s="126">
        <f>'6桁'!I149</f>
        <v>0</v>
      </c>
      <c r="J149" s="397"/>
      <c r="O149" s="452"/>
      <c r="P149" s="437" t="s">
        <v>95</v>
      </c>
      <c r="Q149" s="438"/>
      <c r="R149" s="503">
        <v>100</v>
      </c>
      <c r="S149" s="504"/>
      <c r="T149" s="33">
        <f>IF(ISBLANK('6桁'!T149)=TRUE,"",VLOOKUP(パターン表!T149, 'パターン別掛け率（入力）'!$C$3:$I$148, 6, FALSE))</f>
        <v>100</v>
      </c>
      <c r="U149" s="222" t="str">
        <f>'6桁'!U149</f>
        <v>▽★</v>
      </c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IF(ISBLANK('6桁'!F150)=TRUE,"",VLOOKUP(パターン表!F150, 'パターン別掛け率（入力）'!$C$3:$I$148, 6, FALSE))</f>
        <v/>
      </c>
      <c r="G150" s="259">
        <f>'6桁'!G150</f>
        <v>0</v>
      </c>
      <c r="H150" s="33">
        <f>IF(ISBLANK('6桁'!H150)=TRUE,"",VLOOKUP(パターン表!H150, 'パターン別掛け率（入力）'!$C$3:$I$148, 6, FALSE))</f>
        <v>100</v>
      </c>
      <c r="I150" s="259" t="str">
        <f>'6桁'!I150</f>
        <v>▽</v>
      </c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>
        <f>IF(ISBLANK('6桁'!T150)=TRUE,"",VLOOKUP(パターン表!T150, 'パターン別掛け率（入力）'!$C$3:$I$148, 6, FALSE))</f>
        <v>100</v>
      </c>
      <c r="U150" s="221" t="str">
        <f>'6桁'!U150</f>
        <v>▽★</v>
      </c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>
        <f>IF(ISBLANK('6桁'!F151)=TRUE,"",VLOOKUP(パターン表!F151, 'パターン別掛け率（入力）'!$C$3:$I$148, 6, FALSE))</f>
        <v>100</v>
      </c>
      <c r="G151" s="260" t="str">
        <f>'6桁'!G151</f>
        <v>▽T★</v>
      </c>
      <c r="H151" s="32" t="str">
        <f>IF(ISBLANK('6桁'!H151)=TRUE,"",VLOOKUP(パターン表!H151, 'パターン別掛け率（入力）'!$C$3:$I$148, 6, FALSE))</f>
        <v/>
      </c>
      <c r="I151" s="260">
        <f>'6桁'!I151</f>
        <v>0</v>
      </c>
      <c r="J151" s="397"/>
      <c r="O151" s="451"/>
      <c r="P151" s="435" t="s">
        <v>24</v>
      </c>
      <c r="Q151" s="436"/>
      <c r="R151" s="501">
        <v>98</v>
      </c>
      <c r="S151" s="502"/>
      <c r="T151" s="5">
        <f>IF(ISBLANK('6桁'!T151)=TRUE,"",VLOOKUP(パターン表!T151, 'パターン別掛け率（入力）'!$C$3:$I$148, 6, FALSE))</f>
        <v>100</v>
      </c>
      <c r="U151" s="221" t="str">
        <f>'6桁'!U151</f>
        <v>▽★</v>
      </c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>
        <f>IF(ISBLANK('6桁'!F152)=TRUE,"",VLOOKUP(パターン表!F152, 'パターン別掛け率（入力）'!$C$3:$I$148, 6, FALSE))</f>
        <v>100</v>
      </c>
      <c r="G152" s="259" t="str">
        <f>'6桁'!G152</f>
        <v>▽T★</v>
      </c>
      <c r="H152" s="33" t="str">
        <f>IF(ISBLANK('6桁'!H152)=TRUE,"",VLOOKUP(パターン表!H152, 'パターン別掛け率（入力）'!$C$3:$I$148, 6, FALSE))</f>
        <v/>
      </c>
      <c r="I152" s="259">
        <f>'6桁'!I152</f>
        <v>0</v>
      </c>
      <c r="J152" s="397"/>
      <c r="O152" s="452"/>
      <c r="P152" s="437" t="s">
        <v>91</v>
      </c>
      <c r="Q152" s="438"/>
      <c r="R152" s="503">
        <v>101</v>
      </c>
      <c r="S152" s="504"/>
      <c r="T152" s="33">
        <f>IF(ISBLANK('6桁'!T152)=TRUE,"",VLOOKUP(パターン表!T152, 'パターン別掛け率（入力）'!$C$3:$I$148, 6, FALSE))</f>
        <v>100</v>
      </c>
      <c r="U152" s="222" t="str">
        <f>'6桁'!U152</f>
        <v>▽★</v>
      </c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>
        <f>IF(ISBLANK('6桁'!F153)=TRUE,"",VLOOKUP(パターン表!F153, 'パターン別掛け率（入力）'!$C$3:$I$148, 6, FALSE))</f>
        <v>100</v>
      </c>
      <c r="G153" s="260" t="str">
        <f>'6桁'!G153</f>
        <v>▽T★</v>
      </c>
      <c r="H153" s="32" t="str">
        <f>IF(ISBLANK('6桁'!H153)=TRUE,"",VLOOKUP(パターン表!H153, 'パターン別掛け率（入力）'!$C$3:$I$148, 6, FALSE))</f>
        <v/>
      </c>
      <c r="I153" s="260">
        <f>'6桁'!I153</f>
        <v>0</v>
      </c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>
        <f>IF(ISBLANK('6桁'!T153)=TRUE,"",VLOOKUP(パターン表!T153, 'パターン別掛け率（入力）'!$C$3:$I$148, 6, FALSE))</f>
        <v>100</v>
      </c>
      <c r="U153" s="223" t="str">
        <f>'6桁'!U153</f>
        <v>▽★</v>
      </c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>
        <f>IF(ISBLANK('6桁'!F154)=TRUE,"",VLOOKUP(パターン表!F154, 'パターン別掛け率（入力）'!$C$3:$I$148, 6, FALSE))</f>
        <v>100</v>
      </c>
      <c r="G154" s="169" t="str">
        <f>'6桁'!G154</f>
        <v>▽T★</v>
      </c>
      <c r="H154" s="5" t="str">
        <f>IF(ISBLANK('6桁'!H154)=TRUE,"",VLOOKUP(パターン表!H154, 'パターン別掛け率（入力）'!$C$3:$I$148, 6, FALSE))</f>
        <v/>
      </c>
      <c r="I154" s="126">
        <f>'6桁'!I154</f>
        <v>0</v>
      </c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>
        <f>IF(ISBLANK('6桁'!F155)=TRUE,"",VLOOKUP(パターン表!F155, 'パターン別掛け率（入力）'!$C$3:$I$148, 6, FALSE))</f>
        <v>100</v>
      </c>
      <c r="G155" s="263" t="str">
        <f>'6桁'!G155</f>
        <v>▽T★</v>
      </c>
      <c r="H155" s="33" t="str">
        <f>IF(ISBLANK('6桁'!H155)=TRUE,"",VLOOKUP(パターン表!H155, 'パターン別掛け率（入力）'!$C$3:$I$148, 6, FALSE))</f>
        <v/>
      </c>
      <c r="I155" s="259">
        <f>'6桁'!I155</f>
        <v>0</v>
      </c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>
        <f>IF(ISBLANK('6桁'!F156)=TRUE,"",VLOOKUP(パターン表!F156, 'パターン別掛け率（入力）'!$C$3:$I$148, 6, FALSE))</f>
        <v>100</v>
      </c>
      <c r="G156" s="261" t="str">
        <f>'6桁'!G156</f>
        <v>▽Q</v>
      </c>
      <c r="H156" s="6" t="str">
        <f>IF(ISBLANK('6桁'!H156)=TRUE,"",VLOOKUP(パターン表!H156, 'パターン別掛け率（入力）'!$C$3:$I$148, 6, FALSE))</f>
        <v/>
      </c>
      <c r="I156" s="258">
        <f>'6桁'!I156</f>
        <v>0</v>
      </c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>
        <f>IF(ISBLANK('6桁'!F157)=TRUE,"",VLOOKUP(パターン表!F157, 'パターン別掛け率（入力）'!$C$3:$I$148, 6, FALSE))</f>
        <v>100</v>
      </c>
      <c r="G157" s="170" t="str">
        <f>'6桁'!G157</f>
        <v>▽Q</v>
      </c>
      <c r="H157" s="16" t="str">
        <f>IF(ISBLANK('6桁'!H157)=TRUE,"",VLOOKUP(パターン表!H157, 'パターン別掛け率（入力）'!$C$3:$I$148, 6, FALSE))</f>
        <v/>
      </c>
      <c r="I157" s="171">
        <f>'6桁'!I157</f>
        <v>0</v>
      </c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125</v>
      </c>
      <c r="I167" s="487"/>
      <c r="J167" s="486" t="s">
        <v>125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IF(ISBLANK('6桁'!F168)=TRUE,"",VLOOKUP(パターン表!F168, 'パターン別掛け率（入力）'!$C$3:$I$148, 6, FALSE))</f>
        <v/>
      </c>
      <c r="G168" s="57">
        <f>'6桁'!G168</f>
        <v>0</v>
      </c>
      <c r="H168" s="56" t="str">
        <f>IF(ISBLANK('6桁'!H168)=TRUE,"",VLOOKUP(パターン表!H168, 'パターン別掛け率（入力）'!$C$3:$I$148, 6, FALSE))</f>
        <v/>
      </c>
      <c r="I168" s="57">
        <f>'6桁'!I168</f>
        <v>0</v>
      </c>
      <c r="J168" s="56">
        <f>IF(ISBLANK('6桁'!J168)=TRUE,"",VLOOKUP(パターン表!J168, 'パターン別掛け率（入力）'!$C$3:$I$148, 6, FALSE))</f>
        <v>100</v>
      </c>
      <c r="K168" s="57" t="str">
        <f>'6桁'!K168</f>
        <v>★</v>
      </c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>
        <f>IF(ISBLANK('6桁'!R168)=TRUE,"",VLOOKUP(パターン表!R168, 'パターン別掛け率（入力）'!$C$3:$I$148, 6, FALSE))</f>
        <v>100</v>
      </c>
      <c r="S168" s="198">
        <f>'6桁'!S168</f>
        <v>0</v>
      </c>
      <c r="T168" s="4">
        <f>IF(ISBLANK('6桁'!T168)=TRUE,"",VLOOKUP(パターン表!T168, 'パターン別掛け率（入力）'!$C$3:$I$148, 6, FALSE))</f>
        <v>100</v>
      </c>
      <c r="U168" s="198">
        <f>'6桁'!U168</f>
        <v>0</v>
      </c>
      <c r="V168" s="4" t="str">
        <f>IF(ISBLANK('6桁'!V168)=TRUE,"",VLOOKUP(パターン表!V168, 'パターン別掛け率（入力）'!$C$3:$I$148, 6, FALSE))</f>
        <v/>
      </c>
      <c r="W168" s="61">
        <f>'6桁'!W168</f>
        <v>0</v>
      </c>
      <c r="X168" s="4" t="str">
        <f>IF(ISBLANK('6桁'!X168)=TRUE,"",VLOOKUP(パターン表!X168, 'パターン別掛け率（入力）'!$C$3:$I$148, 6, FALSE))</f>
        <v/>
      </c>
      <c r="Y168" s="61">
        <f>'6桁'!Y168</f>
        <v>0</v>
      </c>
      <c r="Z168" s="4" t="str">
        <f>IF(ISBLANK('6桁'!Z168)=TRUE,"",VLOOKUP(パターン表!Z168, 'パターン別掛け率（入力）'!$C$3:$I$148, 6, FALSE))</f>
        <v/>
      </c>
      <c r="AA168" s="61">
        <f>'6桁'!AA168</f>
        <v>0</v>
      </c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f>IF(ISBLANK('6桁'!F169)=TRUE,"",VLOOKUP(パターン表!F169, 'パターン別掛け率（入力）'!$C$3:$I$148, 6, FALSE))</f>
        <v>100</v>
      </c>
      <c r="G169" s="67">
        <f>'6桁'!G169</f>
        <v>0</v>
      </c>
      <c r="H169" s="32" t="str">
        <f>IF(ISBLANK('6桁'!H169)=TRUE,"",VLOOKUP(パターン表!H169, 'パターン別掛け率（入力）'!$C$3:$I$148, 6, FALSE))</f>
        <v/>
      </c>
      <c r="I169" s="67">
        <f>'6桁'!I169</f>
        <v>0</v>
      </c>
      <c r="J169" s="32" t="str">
        <f>IF(ISBLANK('6桁'!J169)=TRUE,"",VLOOKUP(パターン表!J169, 'パターン別掛け率（入力）'!$C$3:$I$148, 6, FALSE))</f>
        <v/>
      </c>
      <c r="K169" s="67">
        <f>'6桁'!K169</f>
        <v>0</v>
      </c>
      <c r="L169" s="356"/>
      <c r="M169" s="451"/>
      <c r="N169" s="489" t="s">
        <v>221</v>
      </c>
      <c r="O169" s="436"/>
      <c r="P169" s="152">
        <v>99</v>
      </c>
      <c r="Q169" s="386"/>
      <c r="R169" s="5">
        <f>IF(ISBLANK('6桁'!R169)=TRUE,"",VLOOKUP(パターン表!R169, 'パターン別掛け率（入力）'!$C$3:$I$148, 6, FALSE))</f>
        <v>100</v>
      </c>
      <c r="S169" s="201">
        <f>'6桁'!S169</f>
        <v>0</v>
      </c>
      <c r="T169" s="5" t="str">
        <f>IF(ISBLANK('6桁'!T169)=TRUE,"",VLOOKUP(パターン表!T169, 'パターン別掛け率（入力）'!$C$3:$I$148, 6, FALSE))</f>
        <v/>
      </c>
      <c r="U169" s="201">
        <f>'6桁'!U169</f>
        <v>0</v>
      </c>
      <c r="V169" s="5" t="str">
        <f>IF(ISBLANK('6桁'!V169)=TRUE,"",VLOOKUP(パターン表!V169, 'パターン別掛け率（入力）'!$C$3:$I$148, 6, FALSE))</f>
        <v/>
      </c>
      <c r="W169" s="62">
        <f>'6桁'!W169</f>
        <v>0</v>
      </c>
      <c r="X169" s="5" t="str">
        <f>IF(ISBLANK('6桁'!X169)=TRUE,"",VLOOKUP(パターン表!X169, 'パターン別掛け率（入力）'!$C$3:$I$148, 6, FALSE))</f>
        <v/>
      </c>
      <c r="Y169" s="62">
        <f>'6桁'!Y169</f>
        <v>0</v>
      </c>
      <c r="Z169" s="5" t="str">
        <f>IF(ISBLANK('6桁'!Z169)=TRUE,"",VLOOKUP(パターン表!Z169, 'パターン別掛け率（入力）'!$C$3:$I$148, 6, FALSE))</f>
        <v/>
      </c>
      <c r="AA169" s="62">
        <f>'6桁'!AA169</f>
        <v>0</v>
      </c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IF(ISBLANK('6桁'!F170)=TRUE,"",VLOOKUP(パターン表!F170, 'パターン別掛け率（入力）'!$C$3:$I$148, 6, FALSE))</f>
        <v/>
      </c>
      <c r="G170" s="62">
        <f>'6桁'!G170</f>
        <v>0</v>
      </c>
      <c r="H170" s="5" t="str">
        <f>IF(ISBLANK('6桁'!H170)=TRUE,"",VLOOKUP(パターン表!H170, 'パターン別掛け率（入力）'!$C$3:$I$148, 6, FALSE))</f>
        <v/>
      </c>
      <c r="I170" s="62">
        <f>'6桁'!I170</f>
        <v>0</v>
      </c>
      <c r="J170" s="5">
        <f>IF(ISBLANK('6桁'!J170)=TRUE,"",VLOOKUP(パターン表!J170, 'パターン別掛け率（入力）'!$C$3:$I$148, 6, FALSE))</f>
        <v>100</v>
      </c>
      <c r="K170" s="62" t="str">
        <f>'6桁'!K170</f>
        <v>★</v>
      </c>
      <c r="L170" s="356"/>
      <c r="M170" s="451"/>
      <c r="N170" s="489" t="s">
        <v>224</v>
      </c>
      <c r="O170" s="436"/>
      <c r="P170" s="152">
        <v>90</v>
      </c>
      <c r="Q170" s="386"/>
      <c r="R170" s="5">
        <f>IF(ISBLANK('6桁'!R170)=TRUE,"",VLOOKUP(パターン表!R170, 'パターン別掛け率（入力）'!$C$3:$I$148, 6, FALSE))</f>
        <v>100</v>
      </c>
      <c r="S170" s="201">
        <f>'6桁'!S170</f>
        <v>0</v>
      </c>
      <c r="T170" s="5">
        <f>IF(ISBLANK('6桁'!T170)=TRUE,"",VLOOKUP(パターン表!T170, 'パターン別掛け率（入力）'!$C$3:$I$148, 6, FALSE))</f>
        <v>100</v>
      </c>
      <c r="U170" s="201">
        <f>'6桁'!U170</f>
        <v>0</v>
      </c>
      <c r="V170" s="5" t="str">
        <f>IF(ISBLANK('6桁'!V170)=TRUE,"",VLOOKUP(パターン表!V170, 'パターン別掛け率（入力）'!$C$3:$I$148, 6, FALSE))</f>
        <v/>
      </c>
      <c r="W170" s="62">
        <f>'6桁'!W170</f>
        <v>0</v>
      </c>
      <c r="X170" s="5" t="str">
        <f>IF(ISBLANK('6桁'!X170)=TRUE,"",VLOOKUP(パターン表!X170, 'パターン別掛け率（入力）'!$C$3:$I$148, 6, FALSE))</f>
        <v/>
      </c>
      <c r="Y170" s="62">
        <f>'6桁'!Y170</f>
        <v>0</v>
      </c>
      <c r="Z170" s="5" t="str">
        <f>IF(ISBLANK('6桁'!Z170)=TRUE,"",VLOOKUP(パターン表!Z170, 'パターン別掛け率（入力）'!$C$3:$I$148, 6, FALSE))</f>
        <v/>
      </c>
      <c r="AA170" s="62">
        <f>'6桁'!AA170</f>
        <v>0</v>
      </c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>
        <f>IF(ISBLANK('6桁'!F171)=TRUE,"",VLOOKUP(パターン表!F171, 'パターン別掛け率（入力）'!$C$3:$I$148, 6, FALSE))</f>
        <v>100</v>
      </c>
      <c r="G171" s="62">
        <f>'6桁'!G171</f>
        <v>0</v>
      </c>
      <c r="H171" s="5" t="str">
        <f>IF(ISBLANK('6桁'!H171)=TRUE,"",VLOOKUP(パターン表!H171, 'パターン別掛け率（入力）'!$C$3:$I$148, 6, FALSE))</f>
        <v/>
      </c>
      <c r="I171" s="62">
        <f>'6桁'!I171</f>
        <v>0</v>
      </c>
      <c r="J171" s="5" t="str">
        <f>IF(ISBLANK('6桁'!J171)=TRUE,"",VLOOKUP(パターン表!J171, 'パターン別掛け率（入力）'!$C$3:$I$148, 6, FALSE))</f>
        <v/>
      </c>
      <c r="K171" s="62">
        <f>'6桁'!K171</f>
        <v>0</v>
      </c>
      <c r="L171" s="356"/>
      <c r="M171" s="451"/>
      <c r="N171" s="489" t="s">
        <v>103</v>
      </c>
      <c r="O171" s="436"/>
      <c r="P171" s="152">
        <v>96</v>
      </c>
      <c r="Q171" s="386"/>
      <c r="R171" s="5">
        <f>IF(ISBLANK('6桁'!R171)=TRUE,"",VLOOKUP(パターン表!R171, 'パターン別掛け率（入力）'!$C$3:$I$148, 6, FALSE))</f>
        <v>100</v>
      </c>
      <c r="S171" s="201">
        <f>'6桁'!S171</f>
        <v>0</v>
      </c>
      <c r="T171" s="5">
        <f>IF(ISBLANK('6桁'!T171)=TRUE,"",VLOOKUP(パターン表!T171, 'パターン別掛け率（入力）'!$C$3:$I$148, 6, FALSE))</f>
        <v>100</v>
      </c>
      <c r="U171" s="201">
        <f>'6桁'!U171</f>
        <v>0</v>
      </c>
      <c r="V171" s="5">
        <f>IF(ISBLANK('6桁'!V171)=TRUE,"",VLOOKUP(パターン表!V171, 'パターン別掛け率（入力）'!$C$3:$I$148, 6, FALSE))</f>
        <v>100</v>
      </c>
      <c r="W171" s="62">
        <f>'6桁'!W171</f>
        <v>0</v>
      </c>
      <c r="X171" s="5" t="str">
        <f>IF(ISBLANK('6桁'!X171)=TRUE,"",VLOOKUP(パターン表!X171, 'パターン別掛け率（入力）'!$C$3:$I$148, 6, FALSE))</f>
        <v/>
      </c>
      <c r="Y171" s="62">
        <f>'6桁'!Y171</f>
        <v>0</v>
      </c>
      <c r="Z171" s="5" t="str">
        <f>IF(ISBLANK('6桁'!Z171)=TRUE,"",VLOOKUP(パターン表!Z171, 'パターン別掛け率（入力）'!$C$3:$I$148, 6, FALSE))</f>
        <v/>
      </c>
      <c r="AA171" s="62">
        <f>'6桁'!AA171</f>
        <v>0</v>
      </c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IF(ISBLANK('6桁'!F172)=TRUE,"",VLOOKUP(パターン表!F172, 'パターン別掛け率（入力）'!$C$3:$I$148, 6, FALSE))</f>
        <v/>
      </c>
      <c r="G172" s="58">
        <f>'6桁'!G172</f>
        <v>0</v>
      </c>
      <c r="H172" s="33" t="str">
        <f>IF(ISBLANK('6桁'!H172)=TRUE,"",VLOOKUP(パターン表!H172, 'パターン別掛け率（入力）'!$C$3:$I$148, 6, FALSE))</f>
        <v/>
      </c>
      <c r="I172" s="58">
        <f>'6桁'!I172</f>
        <v>0</v>
      </c>
      <c r="J172" s="33">
        <f>IF(ISBLANK('6桁'!J172)=TRUE,"",VLOOKUP(パターン表!J172, 'パターン別掛け率（入力）'!$C$3:$I$148, 6, FALSE))</f>
        <v>100</v>
      </c>
      <c r="K172" s="58">
        <f>'6桁'!K172</f>
        <v>0</v>
      </c>
      <c r="L172" s="356"/>
      <c r="M172" s="451"/>
      <c r="N172" s="489" t="s">
        <v>173</v>
      </c>
      <c r="O172" s="436"/>
      <c r="P172" s="152">
        <v>99</v>
      </c>
      <c r="Q172" s="386"/>
      <c r="R172" s="5">
        <f>IF(ISBLANK('6桁'!R172)=TRUE,"",VLOOKUP(パターン表!R172, 'パターン別掛け率（入力）'!$C$3:$I$148, 6, FALSE))</f>
        <v>100</v>
      </c>
      <c r="S172" s="201">
        <f>'6桁'!S172</f>
        <v>0</v>
      </c>
      <c r="T172" s="5">
        <f>IF(ISBLANK('6桁'!T172)=TRUE,"",VLOOKUP(パターン表!T172, 'パターン別掛け率（入力）'!$C$3:$I$148, 6, FALSE))</f>
        <v>100</v>
      </c>
      <c r="U172" s="201">
        <f>'6桁'!U172</f>
        <v>0</v>
      </c>
      <c r="V172" s="5">
        <f>IF(ISBLANK('6桁'!V172)=TRUE,"",VLOOKUP(パターン表!V172, 'パターン別掛け率（入力）'!$C$3:$I$148, 6, FALSE))</f>
        <v>100</v>
      </c>
      <c r="W172" s="62">
        <f>'6桁'!W172</f>
        <v>0</v>
      </c>
      <c r="X172" s="5" t="str">
        <f>IF(ISBLANK('6桁'!X172)=TRUE,"",VLOOKUP(パターン表!X172, 'パターン別掛け率（入力）'!$C$3:$I$148, 6, FALSE))</f>
        <v/>
      </c>
      <c r="Y172" s="62">
        <f>'6桁'!Y172</f>
        <v>0</v>
      </c>
      <c r="Z172" s="5" t="str">
        <f>IF(ISBLANK('6桁'!Z172)=TRUE,"",VLOOKUP(パターン表!Z172, 'パターン別掛け率（入力）'!$C$3:$I$148, 6, FALSE))</f>
        <v/>
      </c>
      <c r="AA172" s="62">
        <f>'6桁'!AA172</f>
        <v>0</v>
      </c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IF(ISBLANK('6桁'!F173)=TRUE,"",VLOOKUP(パターン表!F173, 'パターン別掛け率（入力）'!$C$3:$I$148, 6, FALSE))</f>
        <v/>
      </c>
      <c r="G173" s="67">
        <f>'6桁'!G173</f>
        <v>0</v>
      </c>
      <c r="H173" s="32" t="str">
        <f>IF(ISBLANK('6桁'!H173)=TRUE,"",VLOOKUP(パターン表!H173, 'パターン別掛け率（入力）'!$C$3:$I$148, 6, FALSE))</f>
        <v/>
      </c>
      <c r="I173" s="67">
        <f>'6桁'!I173</f>
        <v>0</v>
      </c>
      <c r="J173" s="32">
        <f>IF(ISBLANK('6桁'!J173)=TRUE,"",VLOOKUP(パターン表!J173, 'パターン別掛け率（入力）'!$C$3:$I$148, 6, FALSE))</f>
        <v>100</v>
      </c>
      <c r="K173" s="67" t="str">
        <f>'6桁'!K173</f>
        <v>★</v>
      </c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IF(ISBLANK('6桁'!R173)=TRUE,"",VLOOKUP(パターン表!R173, 'パターン別掛け率（入力）'!$C$3:$I$148, 6, FALSE))</f>
        <v/>
      </c>
      <c r="S173" s="201">
        <f>'6桁'!S173</f>
        <v>0</v>
      </c>
      <c r="T173" s="5" t="str">
        <f>IF(ISBLANK('6桁'!T173)=TRUE,"",VLOOKUP(パターン表!T173, 'パターン別掛け率（入力）'!$C$3:$I$148, 6, FALSE))</f>
        <v/>
      </c>
      <c r="U173" s="201">
        <f>'6桁'!U173</f>
        <v>0</v>
      </c>
      <c r="V173" s="5">
        <f>IF(ISBLANK('6桁'!V173)=TRUE,"",VLOOKUP(パターン表!V173, 'パターン別掛け率（入力）'!$C$3:$I$148, 6, FALSE))</f>
        <v>100</v>
      </c>
      <c r="W173" s="62">
        <f>'6桁'!W173</f>
        <v>0</v>
      </c>
      <c r="X173" s="5" t="str">
        <f>IF(ISBLANK('6桁'!X173)=TRUE,"",VLOOKUP(パターン表!X173, 'パターン別掛け率（入力）'!$C$3:$I$148, 6, FALSE))</f>
        <v/>
      </c>
      <c r="Y173" s="62">
        <f>'6桁'!Y173</f>
        <v>0</v>
      </c>
      <c r="Z173" s="5" t="str">
        <f>IF(ISBLANK('6桁'!Z173)=TRUE,"",VLOOKUP(パターン表!Z173, 'パターン別掛け率（入力）'!$C$3:$I$148, 6, FALSE))</f>
        <v/>
      </c>
      <c r="AA173" s="62">
        <f>'6桁'!AA173</f>
        <v>0</v>
      </c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>
        <f>IF(ISBLANK('6桁'!F174)=TRUE,"",VLOOKUP(パターン表!F174, 'パターン別掛け率（入力）'!$C$3:$I$148, 6, FALSE))</f>
        <v>100</v>
      </c>
      <c r="G174" s="62" t="str">
        <f>'6桁'!G174</f>
        <v>★</v>
      </c>
      <c r="H174" s="5" t="str">
        <f>IF(ISBLANK('6桁'!H174)=TRUE,"",VLOOKUP(パターン表!H174, 'パターン別掛け率（入力）'!$C$3:$I$148, 6, FALSE))</f>
        <v/>
      </c>
      <c r="I174" s="62">
        <f>'6桁'!I174</f>
        <v>0</v>
      </c>
      <c r="J174" s="5">
        <f>IF(ISBLANK('6桁'!J174)=TRUE,"",VLOOKUP(パターン表!J174, 'パターン別掛け率（入力）'!$C$3:$I$148, 6, FALSE))</f>
        <v>100</v>
      </c>
      <c r="K174" s="62" t="str">
        <f>'6桁'!K174</f>
        <v>★</v>
      </c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IF(ISBLANK('6桁'!R174)=TRUE,"",VLOOKUP(パターン表!R174, 'パターン別掛け率（入力）'!$C$3:$I$148, 6, FALSE))</f>
        <v/>
      </c>
      <c r="S174" s="201">
        <f>'6桁'!S174</f>
        <v>0</v>
      </c>
      <c r="T174" s="5" t="str">
        <f>IF(ISBLANK('6桁'!T174)=TRUE,"",VLOOKUP(パターン表!T174, 'パターン別掛け率（入力）'!$C$3:$I$148, 6, FALSE))</f>
        <v/>
      </c>
      <c r="U174" s="201">
        <f>'6桁'!U174</f>
        <v>0</v>
      </c>
      <c r="V174" s="5">
        <f>IF(ISBLANK('6桁'!V174)=TRUE,"",VLOOKUP(パターン表!V174, 'パターン別掛け率（入力）'!$C$3:$I$148, 6, FALSE))</f>
        <v>100</v>
      </c>
      <c r="W174" s="62">
        <f>'6桁'!W174</f>
        <v>0</v>
      </c>
      <c r="X174" s="5" t="str">
        <f>IF(ISBLANK('6桁'!X174)=TRUE,"",VLOOKUP(パターン表!X174, 'パターン別掛け率（入力）'!$C$3:$I$148, 6, FALSE))</f>
        <v/>
      </c>
      <c r="Y174" s="62">
        <f>'6桁'!Y174</f>
        <v>0</v>
      </c>
      <c r="Z174" s="5" t="str">
        <f>IF(ISBLANK('6桁'!Z174)=TRUE,"",VLOOKUP(パターン表!Z174, 'パターン別掛け率（入力）'!$C$3:$I$148, 6, FALSE))</f>
        <v/>
      </c>
      <c r="AA174" s="62">
        <f>'6桁'!AA174</f>
        <v>0</v>
      </c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>
        <f>IF(ISBLANK('6桁'!F175)=TRUE,"",VLOOKUP(パターン表!F175, 'パターン別掛け率（入力）'!$C$3:$I$148, 6, FALSE))</f>
        <v>100</v>
      </c>
      <c r="G175" s="62" t="str">
        <f>'6桁'!G175</f>
        <v>★</v>
      </c>
      <c r="H175" s="5" t="str">
        <f>IF(ISBLANK('6桁'!H175)=TRUE,"",VLOOKUP(パターン表!H175, 'パターン別掛け率（入力）'!$C$3:$I$148, 6, FALSE))</f>
        <v/>
      </c>
      <c r="I175" s="62">
        <f>'6桁'!I175</f>
        <v>0</v>
      </c>
      <c r="J175" s="5" t="str">
        <f>IF(ISBLANK('6桁'!J175)=TRUE,"",VLOOKUP(パターン表!J175, 'パターン別掛け率（入力）'!$C$3:$I$148, 6, FALSE))</f>
        <v/>
      </c>
      <c r="K175" s="62">
        <f>'6桁'!K175</f>
        <v>0</v>
      </c>
      <c r="L175" s="356"/>
      <c r="M175" s="451"/>
      <c r="N175" s="489" t="s">
        <v>153</v>
      </c>
      <c r="O175" s="436"/>
      <c r="P175" s="152">
        <v>102</v>
      </c>
      <c r="Q175" s="386"/>
      <c r="R175" s="5">
        <f>IF(ISBLANK('6桁'!R175)=TRUE,"",VLOOKUP(パターン表!R175, 'パターン別掛け率（入力）'!$C$3:$I$148, 6, FALSE))</f>
        <v>100</v>
      </c>
      <c r="S175" s="201">
        <f>'6桁'!S175</f>
        <v>0</v>
      </c>
      <c r="T175" s="5" t="str">
        <f>IF(ISBLANK('6桁'!T175)=TRUE,"",VLOOKUP(パターン表!T175, 'パターン別掛け率（入力）'!$C$3:$I$148, 6, FALSE))</f>
        <v/>
      </c>
      <c r="U175" s="201">
        <f>'6桁'!U175</f>
        <v>0</v>
      </c>
      <c r="V175" s="5">
        <f>IF(ISBLANK('6桁'!V175)=TRUE,"",VLOOKUP(パターン表!V175, 'パターン別掛け率（入力）'!$C$3:$I$148, 6, FALSE))</f>
        <v>100</v>
      </c>
      <c r="W175" s="62">
        <f>'6桁'!W175</f>
        <v>0</v>
      </c>
      <c r="X175" s="5" t="str">
        <f>IF(ISBLANK('6桁'!X175)=TRUE,"",VLOOKUP(パターン表!X175, 'パターン別掛け率（入力）'!$C$3:$I$148, 6, FALSE))</f>
        <v/>
      </c>
      <c r="Y175" s="62">
        <f>'6桁'!Y175</f>
        <v>0</v>
      </c>
      <c r="Z175" s="5" t="str">
        <f>IF(ISBLANK('6桁'!Z175)=TRUE,"",VLOOKUP(パターン表!Z175, 'パターン別掛け率（入力）'!$C$3:$I$148, 6, FALSE))</f>
        <v/>
      </c>
      <c r="AA175" s="62">
        <f>'6桁'!AA175</f>
        <v>0</v>
      </c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IF(ISBLANK('6桁'!F176)=TRUE,"",VLOOKUP(パターン表!F176, 'パターン別掛け率（入力）'!$C$3:$I$148, 6, FALSE))</f>
        <v/>
      </c>
      <c r="G176" s="62">
        <f>'6桁'!G176</f>
        <v>0</v>
      </c>
      <c r="H176" s="5" t="str">
        <f>IF(ISBLANK('6桁'!H176)=TRUE,"",VLOOKUP(パターン表!H176, 'パターン別掛け率（入力）'!$C$3:$I$148, 6, FALSE))</f>
        <v/>
      </c>
      <c r="I176" s="62">
        <f>'6桁'!I176</f>
        <v>0</v>
      </c>
      <c r="J176" s="5">
        <f>IF(ISBLANK('6桁'!J176)=TRUE,"",VLOOKUP(パターン表!J176, 'パターン別掛け率（入力）'!$C$3:$I$148, 6, FALSE))</f>
        <v>100</v>
      </c>
      <c r="K176" s="62" t="str">
        <f>'6桁'!K176</f>
        <v>★</v>
      </c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IF(ISBLANK('6桁'!R176)=TRUE,"",VLOOKUP(パターン表!R176, 'パターン別掛け率（入力）'!$C$3:$I$148, 6, FALSE))</f>
        <v/>
      </c>
      <c r="S176" s="201">
        <f>'6桁'!S176</f>
        <v>0</v>
      </c>
      <c r="T176" s="5" t="str">
        <f>IF(ISBLANK('6桁'!T176)=TRUE,"",VLOOKUP(パターン表!T176, 'パターン別掛け率（入力）'!$C$3:$I$148, 6, FALSE))</f>
        <v/>
      </c>
      <c r="U176" s="201">
        <f>'6桁'!U176</f>
        <v>0</v>
      </c>
      <c r="V176" s="5">
        <f>IF(ISBLANK('6桁'!V176)=TRUE,"",VLOOKUP(パターン表!V176, 'パターン別掛け率（入力）'!$C$3:$I$148, 6, FALSE))</f>
        <v>100</v>
      </c>
      <c r="W176" s="62" t="str">
        <f>'6桁'!W176</f>
        <v>★</v>
      </c>
      <c r="X176" s="5" t="str">
        <f>IF(ISBLANK('6桁'!X176)=TRUE,"",VLOOKUP(パターン表!X176, 'パターン別掛け率（入力）'!$C$3:$I$148, 6, FALSE))</f>
        <v/>
      </c>
      <c r="Y176" s="62">
        <f>'6桁'!Y176</f>
        <v>0</v>
      </c>
      <c r="Z176" s="5" t="str">
        <f>IF(ISBLANK('6桁'!Z176)=TRUE,"",VLOOKUP(パターン表!Z176, 'パターン別掛け率（入力）'!$C$3:$I$148, 6, FALSE))</f>
        <v/>
      </c>
      <c r="AA176" s="62">
        <f>'6桁'!AA176</f>
        <v>0</v>
      </c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>
        <f>IF(ISBLANK('6桁'!F177)=TRUE,"",VLOOKUP(パターン表!F177, 'パターン別掛け率（入力）'!$C$3:$I$148, 6, FALSE))</f>
        <v>100</v>
      </c>
      <c r="G177" s="62" t="str">
        <f>'6桁'!G177</f>
        <v>★</v>
      </c>
      <c r="H177" s="5" t="str">
        <f>IF(ISBLANK('6桁'!H177)=TRUE,"",VLOOKUP(パターン表!H177, 'パターン別掛け率（入力）'!$C$3:$I$148, 6, FALSE))</f>
        <v/>
      </c>
      <c r="I177" s="62">
        <f>'6桁'!I177</f>
        <v>0</v>
      </c>
      <c r="J177" s="5">
        <f>IF(ISBLANK('6桁'!J177)=TRUE,"",VLOOKUP(パターン表!J177, 'パターン別掛け率（入力）'!$C$3:$I$148, 6, FALSE))</f>
        <v>100</v>
      </c>
      <c r="K177" s="62" t="str">
        <f>'6桁'!K177</f>
        <v>★</v>
      </c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IF(ISBLANK('6桁'!R177)=TRUE,"",VLOOKUP(パターン表!R177, 'パターン別掛け率（入力）'!$C$3:$I$148, 6, FALSE))</f>
        <v/>
      </c>
      <c r="S177" s="201">
        <f>'6桁'!S177</f>
        <v>0</v>
      </c>
      <c r="T177" s="5" t="str">
        <f>IF(ISBLANK('6桁'!T177)=TRUE,"",VLOOKUP(パターン表!T177, 'パターン別掛け率（入力）'!$C$3:$I$148, 6, FALSE))</f>
        <v/>
      </c>
      <c r="U177" s="201">
        <f>'6桁'!U177</f>
        <v>0</v>
      </c>
      <c r="V177" s="5">
        <f>IF(ISBLANK('6桁'!V177)=TRUE,"",VLOOKUP(パターン表!V177, 'パターン別掛け率（入力）'!$C$3:$I$148, 6, FALSE))</f>
        <v>100</v>
      </c>
      <c r="W177" s="62">
        <f>'6桁'!W177</f>
        <v>0</v>
      </c>
      <c r="X177" s="5" t="str">
        <f>IF(ISBLANK('6桁'!X177)=TRUE,"",VLOOKUP(パターン表!X177, 'パターン別掛け率（入力）'!$C$3:$I$148, 6, FALSE))</f>
        <v/>
      </c>
      <c r="Y177" s="62">
        <f>'6桁'!Y177</f>
        <v>0</v>
      </c>
      <c r="Z177" s="5" t="str">
        <f>IF(ISBLANK('6桁'!Z177)=TRUE,"",VLOOKUP(パターン表!Z177, 'パターン別掛け率（入力）'!$C$3:$I$148, 6, FALSE))</f>
        <v/>
      </c>
      <c r="AA177" s="62">
        <f>'6桁'!AA177</f>
        <v>0</v>
      </c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IF(ISBLANK('6桁'!F178)=TRUE,"",VLOOKUP(パターン表!F178, 'パターン別掛け率（入力）'!$C$3:$I$148, 6, FALSE))</f>
        <v/>
      </c>
      <c r="G178" s="62">
        <f>'6桁'!G178</f>
        <v>0</v>
      </c>
      <c r="H178" s="5" t="str">
        <f>IF(ISBLANK('6桁'!H178)=TRUE,"",VLOOKUP(パターン表!H178, 'パターン別掛け率（入力）'!$C$3:$I$148, 6, FALSE))</f>
        <v/>
      </c>
      <c r="I178" s="62">
        <f>'6桁'!I178</f>
        <v>0</v>
      </c>
      <c r="J178" s="5">
        <f>IF(ISBLANK('6桁'!J178)=TRUE,"",VLOOKUP(パターン表!J178, 'パターン別掛け率（入力）'!$C$3:$I$148, 6, FALSE))</f>
        <v>100</v>
      </c>
      <c r="K178" s="62" t="str">
        <f>'6桁'!K178</f>
        <v>★</v>
      </c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IF(ISBLANK('6桁'!R178)=TRUE,"",VLOOKUP(パターン表!R178, 'パターン別掛け率（入力）'!$C$3:$I$148, 6, FALSE))</f>
        <v/>
      </c>
      <c r="S178" s="201">
        <f>'6桁'!S178</f>
        <v>0</v>
      </c>
      <c r="T178" s="5" t="str">
        <f>IF(ISBLANK('6桁'!T178)=TRUE,"",VLOOKUP(パターン表!T178, 'パターン別掛け率（入力）'!$C$3:$I$148, 6, FALSE))</f>
        <v/>
      </c>
      <c r="U178" s="201">
        <f>'6桁'!U178</f>
        <v>0</v>
      </c>
      <c r="V178" s="5">
        <f>IF(ISBLANK('6桁'!V178)=TRUE,"",VLOOKUP(パターン表!V178, 'パターン別掛け率（入力）'!$C$3:$I$148, 6, FALSE))</f>
        <v>100</v>
      </c>
      <c r="W178" s="62">
        <f>'6桁'!W178</f>
        <v>0</v>
      </c>
      <c r="X178" s="5" t="str">
        <f>IF(ISBLANK('6桁'!X178)=TRUE,"",VLOOKUP(パターン表!X178, 'パターン別掛け率（入力）'!$C$3:$I$148, 6, FALSE))</f>
        <v/>
      </c>
      <c r="Y178" s="62">
        <f>'6桁'!Y178</f>
        <v>0</v>
      </c>
      <c r="Z178" s="5" t="str">
        <f>IF(ISBLANK('6桁'!Z178)=TRUE,"",VLOOKUP(パターン表!Z178, 'パターン別掛け率（入力）'!$C$3:$I$148, 6, FALSE))</f>
        <v/>
      </c>
      <c r="AA178" s="62">
        <f>'6桁'!AA178</f>
        <v>0</v>
      </c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IF(ISBLANK('6桁'!F179)=TRUE,"",VLOOKUP(パターン表!F179, 'パターン別掛け率（入力）'!$C$3:$I$148, 6, FALSE))</f>
        <v/>
      </c>
      <c r="G179" s="62">
        <f>'6桁'!G179</f>
        <v>0</v>
      </c>
      <c r="H179" s="5" t="str">
        <f>IF(ISBLANK('6桁'!H179)=TRUE,"",VLOOKUP(パターン表!H179, 'パターン別掛け率（入力）'!$C$3:$I$148, 6, FALSE))</f>
        <v/>
      </c>
      <c r="I179" s="62">
        <f>'6桁'!I179</f>
        <v>0</v>
      </c>
      <c r="J179" s="5">
        <f>IF(ISBLANK('6桁'!J179)=TRUE,"",VLOOKUP(パターン表!J179, 'パターン別掛け率（入力）'!$C$3:$I$148, 6, FALSE))</f>
        <v>100</v>
      </c>
      <c r="K179" s="62">
        <f>'6桁'!K179</f>
        <v>0</v>
      </c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IF(ISBLANK('6桁'!R179)=TRUE,"",VLOOKUP(パターン表!R179, 'パターン別掛け率（入力）'!$C$3:$I$148, 6, FALSE))</f>
        <v/>
      </c>
      <c r="S179" s="201">
        <f>'6桁'!S179</f>
        <v>0</v>
      </c>
      <c r="T179" s="5" t="str">
        <f>IF(ISBLANK('6桁'!T179)=TRUE,"",VLOOKUP(パターン表!T179, 'パターン別掛け率（入力）'!$C$3:$I$148, 6, FALSE))</f>
        <v/>
      </c>
      <c r="U179" s="201">
        <f>'6桁'!U179</f>
        <v>0</v>
      </c>
      <c r="V179" s="5">
        <f>IF(ISBLANK('6桁'!V179)=TRUE,"",VLOOKUP(パターン表!V179, 'パターン別掛け率（入力）'!$C$3:$I$148, 6, FALSE))</f>
        <v>100</v>
      </c>
      <c r="W179" s="62">
        <f>'6桁'!W179</f>
        <v>0</v>
      </c>
      <c r="X179" s="5" t="str">
        <f>IF(ISBLANK('6桁'!X179)=TRUE,"",VLOOKUP(パターン表!X179, 'パターン別掛け率（入力）'!$C$3:$I$148, 6, FALSE))</f>
        <v/>
      </c>
      <c r="Y179" s="62">
        <f>'6桁'!Y179</f>
        <v>0</v>
      </c>
      <c r="Z179" s="5" t="str">
        <f>IF(ISBLANK('6桁'!Z179)=TRUE,"",VLOOKUP(パターン表!Z179, 'パターン別掛け率（入力）'!$C$3:$I$148, 6, FALSE))</f>
        <v/>
      </c>
      <c r="AA179" s="62">
        <f>'6桁'!AA179</f>
        <v>0</v>
      </c>
    </row>
    <row r="180" spans="2:27" ht="30" customHeight="1">
      <c r="B180" s="451"/>
      <c r="C180" s="399" t="s">
        <v>205</v>
      </c>
      <c r="D180" s="152">
        <v>102</v>
      </c>
      <c r="E180" s="390"/>
      <c r="F180" s="5">
        <f>IF(ISBLANK('6桁'!F180)=TRUE,"",VLOOKUP(パターン表!F180, 'パターン別掛け率（入力）'!$C$3:$I$148, 6, FALSE))</f>
        <v>100</v>
      </c>
      <c r="G180" s="62">
        <f>'6桁'!G180</f>
        <v>0</v>
      </c>
      <c r="H180" s="5" t="str">
        <f>IF(ISBLANK('6桁'!H180)=TRUE,"",VLOOKUP(パターン表!H180, 'パターン別掛け率（入力）'!$C$3:$I$148, 6, FALSE))</f>
        <v/>
      </c>
      <c r="I180" s="62">
        <f>'6桁'!I180</f>
        <v>0</v>
      </c>
      <c r="J180" s="5">
        <f>IF(ISBLANK('6桁'!J180)=TRUE,"",VLOOKUP(パターン表!J180, 'パターン別掛け率（入力）'!$C$3:$I$148, 6, FALSE))</f>
        <v>100</v>
      </c>
      <c r="K180" s="62">
        <f>'6桁'!K180</f>
        <v>0</v>
      </c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IF(ISBLANK('6桁'!R180)=TRUE,"",VLOOKUP(パターン表!R180, 'パターン別掛け率（入力）'!$C$3:$I$148, 6, FALSE))</f>
        <v/>
      </c>
      <c r="S180" s="226">
        <f>'6桁'!S180</f>
        <v>0</v>
      </c>
      <c r="T180" s="33" t="str">
        <f>IF(ISBLANK('6桁'!T180)=TRUE,"",VLOOKUP(パターン表!T180, 'パターン別掛け率（入力）'!$C$3:$I$148, 6, FALSE))</f>
        <v/>
      </c>
      <c r="U180" s="226">
        <f>'6桁'!U180</f>
        <v>0</v>
      </c>
      <c r="V180" s="33">
        <f>IF(ISBLANK('6桁'!V180)=TRUE,"",VLOOKUP(パターン表!V180, 'パターン別掛け率（入力）'!$C$3:$I$148, 6, FALSE))</f>
        <v>100</v>
      </c>
      <c r="W180" s="129">
        <f>'6桁'!W180</f>
        <v>0</v>
      </c>
      <c r="X180" s="33" t="str">
        <f>IF(ISBLANK('6桁'!X180)=TRUE,"",VLOOKUP(パターン表!X180, 'パターン別掛け率（入力）'!$C$3:$I$148, 6, FALSE))</f>
        <v/>
      </c>
      <c r="Y180" s="129">
        <f>'6桁'!Y180</f>
        <v>0</v>
      </c>
      <c r="Z180" s="33" t="str">
        <f>IF(ISBLANK('6桁'!Z180)=TRUE,"",VLOOKUP(パターン表!Z180, 'パターン別掛け率（入力）'!$C$3:$I$148, 6, FALSE))</f>
        <v/>
      </c>
      <c r="AA180" s="132">
        <f>'6桁'!AA180</f>
        <v>0</v>
      </c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IF(ISBLANK('6桁'!F181)=TRUE,"",VLOOKUP(パターン表!F181, 'パターン別掛け率（入力）'!$C$3:$I$148, 6, FALSE))</f>
        <v/>
      </c>
      <c r="G181" s="62">
        <f>'6桁'!G181</f>
        <v>0</v>
      </c>
      <c r="H181" s="5" t="str">
        <f>IF(ISBLANK('6桁'!H181)=TRUE,"",VLOOKUP(パターン表!H181, 'パターン別掛け率（入力）'!$C$3:$I$148, 6, FALSE))</f>
        <v/>
      </c>
      <c r="I181" s="62">
        <f>'6桁'!I181</f>
        <v>0</v>
      </c>
      <c r="J181" s="5">
        <f>IF(ISBLANK('6桁'!J181)=TRUE,"",VLOOKUP(パターン表!J181, 'パターン別掛け率（入力）'!$C$3:$I$148, 6, FALSE))</f>
        <v>100</v>
      </c>
      <c r="K181" s="62" t="str">
        <f>'6桁'!K181</f>
        <v>★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IF(ISBLANK('6桁'!R181)=TRUE,"",VLOOKUP(パターン表!R181, 'パターン別掛け率（入力）'!$C$3:$I$148, 6, FALSE))</f>
        <v/>
      </c>
      <c r="S181" s="212">
        <f>'6桁'!S181</f>
        <v>0</v>
      </c>
      <c r="T181" s="6" t="str">
        <f>IF(ISBLANK('6桁'!T181)=TRUE,"",VLOOKUP(パターン表!T181, 'パターン別掛け率（入力）'!$C$3:$I$148, 6, FALSE))</f>
        <v/>
      </c>
      <c r="U181" s="212">
        <f>'6桁'!U181</f>
        <v>0</v>
      </c>
      <c r="V181" s="6">
        <f>IF(ISBLANK('6桁'!V181)=TRUE,"",VLOOKUP(パターン表!V181, 'パターン別掛け率（入力）'!$C$3:$I$148, 6, FALSE))</f>
        <v>100</v>
      </c>
      <c r="W181" s="70">
        <f>'6桁'!W181</f>
        <v>0</v>
      </c>
      <c r="X181" s="6" t="str">
        <f>IF(ISBLANK('6桁'!X181)=TRUE,"",VLOOKUP(パターン表!X181, 'パターン別掛け率（入力）'!$C$3:$I$148, 6, FALSE))</f>
        <v/>
      </c>
      <c r="Y181" s="70">
        <f>'6桁'!Y181</f>
        <v>0</v>
      </c>
      <c r="Z181" s="6" t="str">
        <f>IF(ISBLANK('6桁'!Z181)=TRUE,"",VLOOKUP(パターン表!Z181, 'パターン別掛け率（入力）'!$C$3:$I$148, 6, FALSE))</f>
        <v/>
      </c>
      <c r="AA181" s="70">
        <f>'6桁'!AA181</f>
        <v>0</v>
      </c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IF(ISBLANK('6桁'!F182)=TRUE,"",VLOOKUP(パターン表!F182, 'パターン別掛け率（入力）'!$C$3:$I$148, 6, FALSE))</f>
        <v/>
      </c>
      <c r="G182" s="58">
        <f>'6桁'!G182</f>
        <v>0</v>
      </c>
      <c r="H182" s="33" t="str">
        <f>IF(ISBLANK('6桁'!H182)=TRUE,"",VLOOKUP(パターン表!H182, 'パターン別掛け率（入力）'!$C$3:$I$148, 6, FALSE))</f>
        <v/>
      </c>
      <c r="I182" s="58">
        <f>'6桁'!I182</f>
        <v>0</v>
      </c>
      <c r="J182" s="33">
        <f>IF(ISBLANK('6桁'!J182)=TRUE,"",VLOOKUP(パターン表!J182, 'パターン別掛け率（入力）'!$C$3:$I$148, 6, FALSE))</f>
        <v>100</v>
      </c>
      <c r="K182" s="58">
        <f>'6桁'!K182</f>
        <v>0</v>
      </c>
      <c r="L182" s="356"/>
      <c r="M182" s="451"/>
      <c r="N182" s="435" t="s">
        <v>122</v>
      </c>
      <c r="O182" s="436"/>
      <c r="P182" s="179">
        <v>92</v>
      </c>
      <c r="Q182" s="264"/>
      <c r="R182" s="5">
        <f>IF(ISBLANK('6桁'!R182)=TRUE,"",VLOOKUP(パターン表!R182, 'パターン別掛け率（入力）'!$C$3:$I$148, 6, FALSE))</f>
        <v>100</v>
      </c>
      <c r="S182" s="201">
        <f>'6桁'!S182</f>
        <v>0</v>
      </c>
      <c r="T182" s="5">
        <f>IF(ISBLANK('6桁'!T182)=TRUE,"",VLOOKUP(パターン表!T182, 'パターン別掛け率（入力）'!$C$3:$I$148, 6, FALSE))</f>
        <v>100</v>
      </c>
      <c r="U182" s="201">
        <f>'6桁'!U182</f>
        <v>0</v>
      </c>
      <c r="V182" s="5" t="str">
        <f>IF(ISBLANK('6桁'!V182)=TRUE,"",VLOOKUP(パターン表!V182, 'パターン別掛け率（入力）'!$C$3:$I$148, 6, FALSE))</f>
        <v/>
      </c>
      <c r="W182" s="62">
        <f>'6桁'!W182</f>
        <v>0</v>
      </c>
      <c r="X182" s="5" t="str">
        <f>IF(ISBLANK('6桁'!X182)=TRUE,"",VLOOKUP(パターン表!X182, 'パターン別掛け率（入力）'!$C$3:$I$148, 6, FALSE))</f>
        <v/>
      </c>
      <c r="Y182" s="62">
        <f>'6桁'!Y182</f>
        <v>0</v>
      </c>
      <c r="Z182" s="5" t="str">
        <f>IF(ISBLANK('6桁'!Z182)=TRUE,"",VLOOKUP(パターン表!Z182, 'パターン別掛け率（入力）'!$C$3:$I$148, 6, FALSE))</f>
        <v/>
      </c>
      <c r="AA182" s="62">
        <f>'6桁'!AA182</f>
        <v>0</v>
      </c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IF(ISBLANK('6桁'!F183)=TRUE,"",VLOOKUP(パターン表!F183, 'パターン別掛け率（入力）'!$C$3:$I$148, 6, FALSE))</f>
        <v/>
      </c>
      <c r="G183" s="67">
        <f>'6桁'!G183</f>
        <v>0</v>
      </c>
      <c r="H183" s="32" t="str">
        <f>IF(ISBLANK('6桁'!H183)=TRUE,"",VLOOKUP(パターン表!H183, 'パターン別掛け率（入力）'!$C$3:$I$148, 6, FALSE))</f>
        <v/>
      </c>
      <c r="I183" s="67">
        <f>'6桁'!I183</f>
        <v>0</v>
      </c>
      <c r="J183" s="32">
        <f>IF(ISBLANK('6桁'!J183)=TRUE,"",VLOOKUP(パターン表!J183, 'パターン別掛け率（入力）'!$C$3:$I$148, 6, FALSE))</f>
        <v>100</v>
      </c>
      <c r="K183" s="67" t="str">
        <f>'6桁'!K183</f>
        <v>★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f>IF(ISBLANK('6桁'!R183)=TRUE,"",VLOOKUP(パターン表!R183, 'パターン別掛け率（入力）'!$C$3:$I$148, 6, FALSE))</f>
        <v>100</v>
      </c>
      <c r="S183" s="201">
        <f>'6桁'!S183</f>
        <v>0</v>
      </c>
      <c r="T183" s="5">
        <f>IF(ISBLANK('6桁'!T183)=TRUE,"",VLOOKUP(パターン表!T183, 'パターン別掛け率（入力）'!$C$3:$I$148, 6, FALSE))</f>
        <v>100</v>
      </c>
      <c r="U183" s="201">
        <f>'6桁'!U183</f>
        <v>0</v>
      </c>
      <c r="V183" s="5">
        <f>IF(ISBLANK('6桁'!V183)=TRUE,"",VLOOKUP(パターン表!V183, 'パターン別掛け率（入力）'!$C$3:$I$148, 6, FALSE))</f>
        <v>100</v>
      </c>
      <c r="W183" s="62">
        <f>'6桁'!W183</f>
        <v>0</v>
      </c>
      <c r="X183" s="5" t="str">
        <f>IF(ISBLANK('6桁'!X183)=TRUE,"",VLOOKUP(パターン表!X183, 'パターン別掛け率（入力）'!$C$3:$I$148, 6, FALSE))</f>
        <v/>
      </c>
      <c r="Y183" s="62">
        <f>'6桁'!Y183</f>
        <v>0</v>
      </c>
      <c r="Z183" s="5" t="str">
        <f>IF(ISBLANK('6桁'!Z183)=TRUE,"",VLOOKUP(パターン表!Z183, 'パターン別掛け率（入力）'!$C$3:$I$148, 6, FALSE))</f>
        <v/>
      </c>
      <c r="AA183" s="62">
        <f>'6桁'!AA183</f>
        <v>0</v>
      </c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IF(ISBLANK('6桁'!F184)=TRUE,"",VLOOKUP(パターン表!F184, 'パターン別掛け率（入力）'!$C$3:$I$148, 6, FALSE))</f>
        <v/>
      </c>
      <c r="G184" s="62">
        <f>'6桁'!G184</f>
        <v>0</v>
      </c>
      <c r="H184" s="5" t="str">
        <f>IF(ISBLANK('6桁'!H184)=TRUE,"",VLOOKUP(パターン表!H184, 'パターン別掛け率（入力）'!$C$3:$I$148, 6, FALSE))</f>
        <v/>
      </c>
      <c r="I184" s="62">
        <f>'6桁'!I184</f>
        <v>0</v>
      </c>
      <c r="J184" s="5">
        <f>IF(ISBLANK('6桁'!J184)=TRUE,"",VLOOKUP(パターン表!J184, 'パターン別掛け率（入力）'!$C$3:$I$148, 6, FALSE))</f>
        <v>100</v>
      </c>
      <c r="K184" s="62" t="str">
        <f>'6桁'!K184</f>
        <v>★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f>IF(ISBLANK('6桁'!R184)=TRUE,"",VLOOKUP(パターン表!R184, 'パターン別掛け率（入力）'!$C$3:$I$148, 6, FALSE))</f>
        <v>100</v>
      </c>
      <c r="S184" s="201">
        <f>'6桁'!S184</f>
        <v>0</v>
      </c>
      <c r="T184" s="5" t="str">
        <f>IF(ISBLANK('6桁'!T184)=TRUE,"",VLOOKUP(パターン表!T184, 'パターン別掛け率（入力）'!$C$3:$I$148, 6, FALSE))</f>
        <v/>
      </c>
      <c r="U184" s="201">
        <f>'6桁'!U184</f>
        <v>0</v>
      </c>
      <c r="V184" s="5">
        <f>IF(ISBLANK('6桁'!V184)=TRUE,"",VLOOKUP(パターン表!V184, 'パターン別掛け率（入力）'!$C$3:$I$148, 6, FALSE))</f>
        <v>100</v>
      </c>
      <c r="W184" s="62">
        <f>'6桁'!W184</f>
        <v>0</v>
      </c>
      <c r="X184" s="5" t="str">
        <f>IF(ISBLANK('6桁'!X184)=TRUE,"",VLOOKUP(パターン表!X184, 'パターン別掛け率（入力）'!$C$3:$I$148, 6, FALSE))</f>
        <v/>
      </c>
      <c r="Y184" s="62">
        <f>'6桁'!Y184</f>
        <v>0</v>
      </c>
      <c r="Z184" s="5" t="str">
        <f>IF(ISBLANK('6桁'!Z184)=TRUE,"",VLOOKUP(パターン表!Z184, 'パターン別掛け率（入力）'!$C$3:$I$148, 6, FALSE))</f>
        <v/>
      </c>
      <c r="AA184" s="62">
        <f>'6桁'!AA184</f>
        <v>0</v>
      </c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f>IF(ISBLANK('6桁'!F185)=TRUE,"",VLOOKUP(パターン表!F185, 'パターン別掛け率（入力）'!$C$3:$I$148, 6, FALSE))</f>
        <v>100</v>
      </c>
      <c r="G185" s="62" t="str">
        <f>'6桁'!G185</f>
        <v>★</v>
      </c>
      <c r="H185" s="5" t="str">
        <f>IF(ISBLANK('6桁'!H185)=TRUE,"",VLOOKUP(パターン表!H185, 'パターン別掛け率（入力）'!$C$3:$I$148, 6, FALSE))</f>
        <v/>
      </c>
      <c r="I185" s="62">
        <f>'6桁'!I185</f>
        <v>0</v>
      </c>
      <c r="J185" s="5">
        <f>IF(ISBLANK('6桁'!J185)=TRUE,"",VLOOKUP(パターン表!J185, 'パターン別掛け率（入力）'!$C$3:$I$148, 6, FALSE))</f>
        <v>100</v>
      </c>
      <c r="K185" s="62" t="str">
        <f>'6桁'!K185</f>
        <v>★</v>
      </c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IF(ISBLANK('6桁'!R185)=TRUE,"",VLOOKUP(パターン表!R185, 'パターン別掛け率（入力）'!$C$3:$I$148, 6, FALSE))</f>
        <v/>
      </c>
      <c r="S185" s="201">
        <f>'6桁'!S185</f>
        <v>0</v>
      </c>
      <c r="T185" s="5" t="str">
        <f>IF(ISBLANK('6桁'!T185)=TRUE,"",VLOOKUP(パターン表!T185, 'パターン別掛け率（入力）'!$C$3:$I$148, 6, FALSE))</f>
        <v/>
      </c>
      <c r="U185" s="201">
        <f>'6桁'!U185</f>
        <v>0</v>
      </c>
      <c r="V185" s="5">
        <f>IF(ISBLANK('6桁'!V185)=TRUE,"",VLOOKUP(パターン表!V185, 'パターン別掛け率（入力）'!$C$3:$I$148, 6, FALSE))</f>
        <v>100</v>
      </c>
      <c r="W185" s="62">
        <f>'6桁'!W185</f>
        <v>0</v>
      </c>
      <c r="X185" s="5" t="str">
        <f>IF(ISBLANK('6桁'!X185)=TRUE,"",VLOOKUP(パターン表!X185, 'パターン別掛け率（入力）'!$C$3:$I$148, 6, FALSE))</f>
        <v/>
      </c>
      <c r="Y185" s="62">
        <f>'6桁'!Y185</f>
        <v>0</v>
      </c>
      <c r="Z185" s="5" t="str">
        <f>IF(ISBLANK('6桁'!Z185)=TRUE,"",VLOOKUP(パターン表!Z185, 'パターン別掛け率（入力）'!$C$3:$I$148, 6, FALSE))</f>
        <v/>
      </c>
      <c r="AA185" s="62">
        <f>'6桁'!AA185</f>
        <v>0</v>
      </c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f>IF(ISBLANK('6桁'!F186)=TRUE,"",VLOOKUP(パターン表!F186, 'パターン別掛け率（入力）'!$C$3:$I$148, 6, FALSE))</f>
        <v>100</v>
      </c>
      <c r="G186" s="62">
        <f>'6桁'!G186</f>
        <v>0</v>
      </c>
      <c r="H186" s="5" t="str">
        <f>IF(ISBLANK('6桁'!H186)=TRUE,"",VLOOKUP(パターン表!H186, 'パターン別掛け率（入力）'!$C$3:$I$148, 6, FALSE))</f>
        <v/>
      </c>
      <c r="I186" s="62">
        <f>'6桁'!I186</f>
        <v>0</v>
      </c>
      <c r="J186" s="5">
        <f>IF(ISBLANK('6桁'!J186)=TRUE,"",VLOOKUP(パターン表!J186, 'パターン別掛け率（入力）'!$C$3:$I$148, 6, FALSE))</f>
        <v>100</v>
      </c>
      <c r="K186" s="62">
        <f>'6桁'!K186</f>
        <v>0</v>
      </c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IF(ISBLANK('6桁'!R186)=TRUE,"",VLOOKUP(パターン表!R186, 'パターン別掛け率（入力）'!$C$3:$I$148, 6, FALSE))</f>
        <v/>
      </c>
      <c r="S186" s="201">
        <f>'6桁'!S186</f>
        <v>0</v>
      </c>
      <c r="T186" s="5" t="str">
        <f>IF(ISBLANK('6桁'!T186)=TRUE,"",VLOOKUP(パターン表!T186, 'パターン別掛け率（入力）'!$C$3:$I$148, 6, FALSE))</f>
        <v/>
      </c>
      <c r="U186" s="201">
        <f>'6桁'!U186</f>
        <v>0</v>
      </c>
      <c r="V186" s="5">
        <f>IF(ISBLANK('6桁'!V186)=TRUE,"",VLOOKUP(パターン表!V186, 'パターン別掛け率（入力）'!$C$3:$I$148, 6, FALSE))</f>
        <v>100</v>
      </c>
      <c r="W186" s="62">
        <f>'6桁'!W186</f>
        <v>0</v>
      </c>
      <c r="X186" s="5" t="str">
        <f>IF(ISBLANK('6桁'!X186)=TRUE,"",VLOOKUP(パターン表!X186, 'パターン別掛け率（入力）'!$C$3:$I$148, 6, FALSE))</f>
        <v/>
      </c>
      <c r="Y186" s="62">
        <f>'6桁'!Y186</f>
        <v>0</v>
      </c>
      <c r="Z186" s="5" t="str">
        <f>IF(ISBLANK('6桁'!Z186)=TRUE,"",VLOOKUP(パターン表!Z186, 'パターン別掛け率（入力）'!$C$3:$I$148, 6, FALSE))</f>
        <v/>
      </c>
      <c r="AA186" s="62">
        <f>'6桁'!AA186</f>
        <v>0</v>
      </c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IF(ISBLANK('6桁'!F187)=TRUE,"",VLOOKUP(パターン表!F187, 'パターン別掛け率（入力）'!$C$3:$I$148, 6, FALSE))</f>
        <v/>
      </c>
      <c r="G187" s="62">
        <f>'6桁'!G187</f>
        <v>0</v>
      </c>
      <c r="H187" s="5" t="str">
        <f>IF(ISBLANK('6桁'!H187)=TRUE,"",VLOOKUP(パターン表!H187, 'パターン別掛け率（入力）'!$C$3:$I$148, 6, FALSE))</f>
        <v/>
      </c>
      <c r="I187" s="62">
        <f>'6桁'!I187</f>
        <v>0</v>
      </c>
      <c r="J187" s="5">
        <f>IF(ISBLANK('6桁'!J187)=TRUE,"",VLOOKUP(パターン表!J187, 'パターン別掛け率（入力）'!$C$3:$I$148, 6, FALSE))</f>
        <v>100</v>
      </c>
      <c r="K187" s="62" t="str">
        <f>'6桁'!K187</f>
        <v>★</v>
      </c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IF(ISBLANK('6桁'!R187)=TRUE,"",VLOOKUP(パターン表!R187, 'パターン別掛け率（入力）'!$C$3:$I$148, 6, FALSE))</f>
        <v/>
      </c>
      <c r="S187" s="201">
        <f>'6桁'!S187</f>
        <v>0</v>
      </c>
      <c r="T187" s="5" t="str">
        <f>IF(ISBLANK('6桁'!T187)=TRUE,"",VLOOKUP(パターン表!T187, 'パターン別掛け率（入力）'!$C$3:$I$148, 6, FALSE))</f>
        <v/>
      </c>
      <c r="U187" s="201">
        <f>'6桁'!U187</f>
        <v>0</v>
      </c>
      <c r="V187" s="5">
        <f>IF(ISBLANK('6桁'!V187)=TRUE,"",VLOOKUP(パターン表!V187, 'パターン別掛け率（入力）'!$C$3:$I$148, 6, FALSE))</f>
        <v>100</v>
      </c>
      <c r="W187" s="62">
        <f>'6桁'!W187</f>
        <v>0</v>
      </c>
      <c r="X187" s="5" t="str">
        <f>IF(ISBLANK('6桁'!X187)=TRUE,"",VLOOKUP(パターン表!X187, 'パターン別掛け率（入力）'!$C$3:$I$148, 6, FALSE))</f>
        <v/>
      </c>
      <c r="Y187" s="62">
        <f>'6桁'!Y187</f>
        <v>0</v>
      </c>
      <c r="Z187" s="5" t="str">
        <f>IF(ISBLANK('6桁'!Z187)=TRUE,"",VLOOKUP(パターン表!Z187, 'パターン別掛け率（入力）'!$C$3:$I$148, 6, FALSE))</f>
        <v/>
      </c>
      <c r="AA187" s="62">
        <f>'6桁'!AA187</f>
        <v>0</v>
      </c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IF(ISBLANK('6桁'!F188)=TRUE,"",VLOOKUP(パターン表!F188, 'パターン別掛け率（入力）'!$C$3:$I$148, 6, FALSE))</f>
        <v/>
      </c>
      <c r="G188" s="62">
        <f>'6桁'!G188</f>
        <v>0</v>
      </c>
      <c r="H188" s="5" t="str">
        <f>IF(ISBLANK('6桁'!H188)=TRUE,"",VLOOKUP(パターン表!H188, 'パターン別掛け率（入力）'!$C$3:$I$148, 6, FALSE))</f>
        <v/>
      </c>
      <c r="I188" s="62">
        <f>'6桁'!I188</f>
        <v>0</v>
      </c>
      <c r="J188" s="5">
        <f>IF(ISBLANK('6桁'!J188)=TRUE,"",VLOOKUP(パターン表!J188, 'パターン別掛け率（入力）'!$C$3:$I$148, 6, FALSE))</f>
        <v>100</v>
      </c>
      <c r="K188" s="62">
        <f>'6桁'!K188</f>
        <v>0</v>
      </c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IF(ISBLANK('6桁'!R188)=TRUE,"",VLOOKUP(パターン表!R188, 'パターン別掛け率（入力）'!$C$3:$I$148, 6, FALSE))</f>
        <v/>
      </c>
      <c r="S188" s="201">
        <f>'6桁'!S188</f>
        <v>0</v>
      </c>
      <c r="T188" s="5" t="str">
        <f>IF(ISBLANK('6桁'!T188)=TRUE,"",VLOOKUP(パターン表!T188, 'パターン別掛け率（入力）'!$C$3:$I$148, 6, FALSE))</f>
        <v/>
      </c>
      <c r="U188" s="201">
        <f>'6桁'!U188</f>
        <v>0</v>
      </c>
      <c r="V188" s="5">
        <f>IF(ISBLANK('6桁'!V188)=TRUE,"",VLOOKUP(パターン表!V188, 'パターン別掛け率（入力）'!$C$3:$I$148, 6, FALSE))</f>
        <v>100</v>
      </c>
      <c r="W188" s="62">
        <f>'6桁'!W188</f>
        <v>0</v>
      </c>
      <c r="X188" s="5" t="str">
        <f>IF(ISBLANK('6桁'!X188)=TRUE,"",VLOOKUP(パターン表!X188, 'パターン別掛け率（入力）'!$C$3:$I$148, 6, FALSE))</f>
        <v/>
      </c>
      <c r="Y188" s="62">
        <f>'6桁'!Y188</f>
        <v>0</v>
      </c>
      <c r="Z188" s="5" t="str">
        <f>IF(ISBLANK('6桁'!Z188)=TRUE,"",VLOOKUP(パターン表!Z188, 'パターン別掛け率（入力）'!$C$3:$I$148, 6, FALSE))</f>
        <v/>
      </c>
      <c r="AA188" s="62">
        <f>'6桁'!AA188</f>
        <v>0</v>
      </c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f>IF(ISBLANK('6桁'!F189)=TRUE,"",VLOOKUP(パターン表!F189, 'パターン別掛け率（入力）'!$C$3:$I$148, 6, FALSE))</f>
        <v>100</v>
      </c>
      <c r="G189" s="162">
        <f>'6桁'!G189</f>
        <v>0</v>
      </c>
      <c r="H189" s="161" t="str">
        <f>IF(ISBLANK('6桁'!H189)=TRUE,"",VLOOKUP(パターン表!H189, 'パターン別掛け率（入力）'!$C$3:$I$148, 6, FALSE))</f>
        <v/>
      </c>
      <c r="I189" s="162">
        <f>'6桁'!I189</f>
        <v>0</v>
      </c>
      <c r="J189" s="161">
        <f>IF(ISBLANK('6桁'!J189)=TRUE,"",VLOOKUP(パターン表!J189, 'パターン別掛け率（入力）'!$C$3:$I$148, 6, FALSE))</f>
        <v>100</v>
      </c>
      <c r="K189" s="162">
        <f>'6桁'!K189</f>
        <v>0</v>
      </c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IF(ISBLANK('6桁'!R189)=TRUE,"",VLOOKUP(パターン表!R189, 'パターン別掛け率（入力）'!$C$3:$I$148, 6, FALSE))</f>
        <v/>
      </c>
      <c r="S189" s="201">
        <f>'6桁'!S189</f>
        <v>0</v>
      </c>
      <c r="T189" s="5" t="str">
        <f>IF(ISBLANK('6桁'!T189)=TRUE,"",VLOOKUP(パターン表!T189, 'パターン別掛け率（入力）'!$C$3:$I$148, 6, FALSE))</f>
        <v/>
      </c>
      <c r="U189" s="201">
        <f>'6桁'!U189</f>
        <v>0</v>
      </c>
      <c r="V189" s="5">
        <f>IF(ISBLANK('6桁'!V189)=TRUE,"",VLOOKUP(パターン表!V189, 'パターン別掛け率（入力）'!$C$3:$I$148, 6, FALSE))</f>
        <v>100</v>
      </c>
      <c r="W189" s="62">
        <f>'6桁'!W189</f>
        <v>0</v>
      </c>
      <c r="X189" s="5" t="str">
        <f>IF(ISBLANK('6桁'!X189)=TRUE,"",VLOOKUP(パターン表!X189, 'パターン別掛け率（入力）'!$C$3:$I$148, 6, FALSE))</f>
        <v/>
      </c>
      <c r="Y189" s="62">
        <f>'6桁'!Y189</f>
        <v>0</v>
      </c>
      <c r="Z189" s="5" t="str">
        <f>IF(ISBLANK('6桁'!Z189)=TRUE,"",VLOOKUP(パターン表!Z189, 'パターン別掛け率（入力）'!$C$3:$I$148, 6, FALSE))</f>
        <v/>
      </c>
      <c r="AA189" s="62">
        <f>'6桁'!AA189</f>
        <v>0</v>
      </c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f>IF(ISBLANK('6桁'!F190)=TRUE,"",VLOOKUP(パターン表!F190, 'パターン別掛け率（入力）'!$C$3:$I$148, 6, FALSE))</f>
        <v>100</v>
      </c>
      <c r="G190" s="67">
        <f>'6桁'!G190</f>
        <v>0</v>
      </c>
      <c r="H190" s="32" t="str">
        <f>IF(ISBLANK('6桁'!H190)=TRUE,"",VLOOKUP(パターン表!H190, 'パターン別掛け率（入力）'!$C$3:$I$148, 6, FALSE))</f>
        <v/>
      </c>
      <c r="I190" s="67">
        <f>'6桁'!I190</f>
        <v>0</v>
      </c>
      <c r="J190" s="32" t="str">
        <f>IF(ISBLANK('6桁'!J190)=TRUE,"",VLOOKUP(パターン表!J190, 'パターン別掛け率（入力）'!$C$3:$I$148, 6, FALSE))</f>
        <v/>
      </c>
      <c r="K190" s="67">
        <f>'6桁'!K190</f>
        <v>0</v>
      </c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IF(ISBLANK('6桁'!R190)=TRUE,"",VLOOKUP(パターン表!R190, 'パターン別掛け率（入力）'!$C$3:$I$148, 6, FALSE))</f>
        <v/>
      </c>
      <c r="S190" s="201">
        <f>'6桁'!S190</f>
        <v>0</v>
      </c>
      <c r="T190" s="5" t="str">
        <f>IF(ISBLANK('6桁'!T190)=TRUE,"",VLOOKUP(パターン表!T190, 'パターン別掛け率（入力）'!$C$3:$I$148, 6, FALSE))</f>
        <v/>
      </c>
      <c r="U190" s="201">
        <f>'6桁'!U190</f>
        <v>0</v>
      </c>
      <c r="V190" s="5">
        <f>IF(ISBLANK('6桁'!V190)=TRUE,"",VLOOKUP(パターン表!V190, 'パターン別掛け率（入力）'!$C$3:$I$148, 6, FALSE))</f>
        <v>100</v>
      </c>
      <c r="W190" s="62">
        <f>'6桁'!W190</f>
        <v>0</v>
      </c>
      <c r="X190" s="5" t="str">
        <f>IF(ISBLANK('6桁'!X190)=TRUE,"",VLOOKUP(パターン表!X190, 'パターン別掛け率（入力）'!$C$3:$I$148, 6, FALSE))</f>
        <v/>
      </c>
      <c r="Y190" s="62">
        <f>'6桁'!Y190</f>
        <v>0</v>
      </c>
      <c r="Z190" s="5" t="str">
        <f>IF(ISBLANK('6桁'!Z190)=TRUE,"",VLOOKUP(パターン表!Z190, 'パターン別掛け率（入力）'!$C$3:$I$148, 6, FALSE))</f>
        <v/>
      </c>
      <c r="AA190" s="62">
        <f>'6桁'!AA190</f>
        <v>0</v>
      </c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f>IF(ISBLANK('6桁'!F191)=TRUE,"",VLOOKUP(パターン表!F191, 'パターン別掛け率（入力）'!$C$3:$I$148, 6, FALSE))</f>
        <v>100</v>
      </c>
      <c r="G191" s="70">
        <f>'6桁'!G191</f>
        <v>0</v>
      </c>
      <c r="H191" s="6">
        <f>IF(ISBLANK('6桁'!H191)=TRUE,"",VLOOKUP(パターン表!H191, 'パターン別掛け率（入力）'!$C$3:$I$148, 6, FALSE))</f>
        <v>100</v>
      </c>
      <c r="I191" s="70">
        <f>'6桁'!I191</f>
        <v>0</v>
      </c>
      <c r="J191" s="144" t="str">
        <f>IF(ISBLANK('6桁'!J191)=TRUE,"",VLOOKUP(パターン表!J191, 'パターン別掛け率（入力）'!$C$3:$I$148, 6, FALSE))</f>
        <v/>
      </c>
      <c r="K191" s="70">
        <f>'6桁'!K191</f>
        <v>0</v>
      </c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IF(ISBLANK('6桁'!R191)=TRUE,"",VLOOKUP(パターン表!R191, 'パターン別掛け率（入力）'!$C$3:$I$148, 6, FALSE))</f>
        <v/>
      </c>
      <c r="S191" s="201">
        <f>'6桁'!S191</f>
        <v>0</v>
      </c>
      <c r="T191" s="5" t="str">
        <f>IF(ISBLANK('6桁'!T191)=TRUE,"",VLOOKUP(パターン表!T191, 'パターン別掛け率（入力）'!$C$3:$I$148, 6, FALSE))</f>
        <v/>
      </c>
      <c r="U191" s="201">
        <f>'6桁'!U191</f>
        <v>0</v>
      </c>
      <c r="V191" s="5" t="str">
        <f>IF(ISBLANK('6桁'!V191)=TRUE,"",VLOOKUP(パターン表!V191, 'パターン別掛け率（入力）'!$C$3:$I$148, 6, FALSE))</f>
        <v/>
      </c>
      <c r="W191" s="62">
        <f>'6桁'!W191</f>
        <v>0</v>
      </c>
      <c r="X191" s="5">
        <f>IF(ISBLANK('6桁'!X191)=TRUE,"",VLOOKUP(パターン表!X191, 'パターン別掛け率（入力）'!$C$3:$I$148, 6, FALSE))</f>
        <v>100</v>
      </c>
      <c r="Y191" s="62">
        <f>'6桁'!Y191</f>
        <v>0</v>
      </c>
      <c r="Z191" s="5" t="str">
        <f>IF(ISBLANK('6桁'!Z191)=TRUE,"",VLOOKUP(パターン表!Z191, 'パターン別掛け率（入力）'!$C$3:$I$148, 6, FALSE))</f>
        <v/>
      </c>
      <c r="AA191" s="62">
        <f>'6桁'!AA191</f>
        <v>0</v>
      </c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f>IF(ISBLANK('6桁'!F192)=TRUE,"",VLOOKUP(パターン表!F192, 'パターン別掛け率（入力）'!$C$3:$I$148, 6, FALSE))</f>
        <v>100</v>
      </c>
      <c r="G192" s="62">
        <f>'6桁'!G192</f>
        <v>0</v>
      </c>
      <c r="H192" s="5" t="str">
        <f>IF(ISBLANK('6桁'!H192)=TRUE,"",VLOOKUP(パターン表!H192, 'パターン別掛け率（入力）'!$C$3:$I$148, 6, FALSE))</f>
        <v/>
      </c>
      <c r="I192" s="62">
        <f>'6桁'!I192</f>
        <v>0</v>
      </c>
      <c r="J192" s="139" t="str">
        <f>IF(ISBLANK('6桁'!J192)=TRUE,"",VLOOKUP(パターン表!J192, 'パターン別掛け率（入力）'!$C$3:$I$148, 6, FALSE))</f>
        <v/>
      </c>
      <c r="K192" s="62">
        <f>'6桁'!K192</f>
        <v>0</v>
      </c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IF(ISBLANK('6桁'!R192)=TRUE,"",VLOOKUP(パターン表!R192, 'パターン別掛け率（入力）'!$C$3:$I$148, 6, FALSE))</f>
        <v/>
      </c>
      <c r="S192" s="202">
        <f>'6桁'!S192</f>
        <v>0</v>
      </c>
      <c r="T192" s="33" t="str">
        <f>IF(ISBLANK('6桁'!T192)=TRUE,"",VLOOKUP(パターン表!T192, 'パターン別掛け率（入力）'!$C$3:$I$148, 6, FALSE))</f>
        <v/>
      </c>
      <c r="U192" s="202">
        <f>'6桁'!U192</f>
        <v>0</v>
      </c>
      <c r="V192" s="33" t="str">
        <f>IF(ISBLANK('6桁'!V192)=TRUE,"",VLOOKUP(パターン表!V192, 'パターン別掛け率（入力）'!$C$3:$I$148, 6, FALSE))</f>
        <v/>
      </c>
      <c r="W192" s="58">
        <f>'6桁'!W192</f>
        <v>0</v>
      </c>
      <c r="X192" s="33" t="str">
        <f>IF(ISBLANK('6桁'!X192)=TRUE,"",VLOOKUP(パターン表!X192, 'パターン別掛け率（入力）'!$C$3:$I$148, 6, FALSE))</f>
        <v/>
      </c>
      <c r="Y192" s="58">
        <f>'6桁'!Y192</f>
        <v>0</v>
      </c>
      <c r="Z192" s="33">
        <f>IF(ISBLANK('6桁'!Z192)=TRUE,"",VLOOKUP(パターン表!Z192, 'パターン別掛け率（入力）'!$C$3:$I$148, 6, FALSE))</f>
        <v>100</v>
      </c>
      <c r="AA192" s="58">
        <f>'6桁'!AA192</f>
        <v>0</v>
      </c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f>IF(ISBLANK('6桁'!F193)=TRUE,"",VLOOKUP(パターン表!F193, 'パターン別掛け率（入力）'!$C$3:$I$148, 6, FALSE))</f>
        <v>100</v>
      </c>
      <c r="G193" s="62">
        <f>'6桁'!G193</f>
        <v>0</v>
      </c>
      <c r="H193" s="5" t="str">
        <f>IF(ISBLANK('6桁'!H193)=TRUE,"",VLOOKUP(パターン表!H193, 'パターン別掛け率（入力）'!$C$3:$I$148, 6, FALSE))</f>
        <v/>
      </c>
      <c r="I193" s="62">
        <f>'6桁'!I193</f>
        <v>0</v>
      </c>
      <c r="J193" s="139">
        <f>IF(ISBLANK('6桁'!J193)=TRUE,"",VLOOKUP(パターン表!J193, 'パターン別掛け率（入力）'!$C$3:$I$148, 6, FALSE))</f>
        <v>100</v>
      </c>
      <c r="K193" s="62">
        <f>'6桁'!K193</f>
        <v>0</v>
      </c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f>IF(ISBLANK('6桁'!R193)=TRUE,"",VLOOKUP(パターン表!R193, 'パターン別掛け率（入力）'!$C$3:$I$148, 6, FALSE))</f>
        <v>100</v>
      </c>
      <c r="S193" s="211">
        <f>'6桁'!S193</f>
        <v>0</v>
      </c>
      <c r="T193" s="32">
        <f>IF(ISBLANK('6桁'!T193)=TRUE,"",VLOOKUP(パターン表!T193, 'パターン別掛け率（入力）'!$C$3:$I$148, 6, FALSE))</f>
        <v>100</v>
      </c>
      <c r="U193" s="211">
        <f>'6桁'!U193</f>
        <v>0</v>
      </c>
      <c r="V193" s="32" t="str">
        <f>IF(ISBLANK('6桁'!V193)=TRUE,"",VLOOKUP(パターン表!V193, 'パターン別掛け率（入力）'!$C$3:$I$148, 6, FALSE))</f>
        <v/>
      </c>
      <c r="W193" s="67">
        <f>'6桁'!W193</f>
        <v>0</v>
      </c>
      <c r="X193" s="32" t="str">
        <f>IF(ISBLANK('6桁'!X193)=TRUE,"",VLOOKUP(パターン表!X193, 'パターン別掛け率（入力）'!$C$3:$I$148, 6, FALSE))</f>
        <v/>
      </c>
      <c r="Y193" s="67">
        <f>'6桁'!Y193</f>
        <v>0</v>
      </c>
      <c r="Z193" s="32" t="str">
        <f>IF(ISBLANK('6桁'!Z193)=TRUE,"",VLOOKUP(パターン表!Z193, 'パターン別掛け率（入力）'!$C$3:$I$148, 6, FALSE))</f>
        <v/>
      </c>
      <c r="AA193" s="67">
        <f>'6桁'!AA193</f>
        <v>0</v>
      </c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f>IF(ISBLANK('6桁'!F194)=TRUE,"",VLOOKUP(パターン表!F194, 'パターン別掛け率（入力）'!$C$3:$I$148, 6, FALSE))</f>
        <v>100</v>
      </c>
      <c r="G194" s="62">
        <f>'6桁'!G194</f>
        <v>0</v>
      </c>
      <c r="H194" s="5" t="str">
        <f>IF(ISBLANK('6桁'!H194)=TRUE,"",VLOOKUP(パターン表!H194, 'パターン別掛け率（入力）'!$C$3:$I$148, 6, FALSE))</f>
        <v/>
      </c>
      <c r="I194" s="62">
        <f>'6桁'!I194</f>
        <v>0</v>
      </c>
      <c r="J194" s="139">
        <f>IF(ISBLANK('6桁'!J194)=TRUE,"",VLOOKUP(パターン表!J194, 'パターン別掛け率（入力）'!$C$3:$I$148, 6, FALSE))</f>
        <v>100</v>
      </c>
      <c r="K194" s="62">
        <f>'6桁'!K194</f>
        <v>0</v>
      </c>
      <c r="L194" s="356"/>
      <c r="M194" s="451"/>
      <c r="N194" s="435" t="s">
        <v>16</v>
      </c>
      <c r="O194" s="436"/>
      <c r="P194" s="179">
        <v>96</v>
      </c>
      <c r="Q194" s="264"/>
      <c r="R194" s="5" t="str">
        <f>IF(ISBLANK('6桁'!R194)=TRUE,"",VLOOKUP(パターン表!R194, 'パターン別掛け率（入力）'!$C$3:$I$148, 6, FALSE))</f>
        <v/>
      </c>
      <c r="S194" s="201">
        <f>'6桁'!S194</f>
        <v>0</v>
      </c>
      <c r="T194" s="5" t="str">
        <f>IF(ISBLANK('6桁'!T194)=TRUE,"",VLOOKUP(パターン表!T194, 'パターン別掛け率（入力）'!$C$3:$I$148, 6, FALSE))</f>
        <v/>
      </c>
      <c r="U194" s="201">
        <f>'6桁'!U194</f>
        <v>0</v>
      </c>
      <c r="V194" s="5">
        <f>IF(ISBLANK('6桁'!V194)=TRUE,"",VLOOKUP(パターン表!V194, 'パターン別掛け率（入力）'!$C$3:$I$148, 6, FALSE))</f>
        <v>100</v>
      </c>
      <c r="W194" s="62">
        <f>'6桁'!W194</f>
        <v>0</v>
      </c>
      <c r="X194" s="5" t="str">
        <f>IF(ISBLANK('6桁'!X194)=TRUE,"",VLOOKUP(パターン表!X194, 'パターン別掛け率（入力）'!$C$3:$I$148, 6, FALSE))</f>
        <v/>
      </c>
      <c r="Y194" s="62">
        <f>'6桁'!Y194</f>
        <v>0</v>
      </c>
      <c r="Z194" s="5" t="str">
        <f>IF(ISBLANK('6桁'!Z194)=TRUE,"",VLOOKUP(パターン表!Z194, 'パターン別掛け率（入力）'!$C$3:$I$148, 6, FALSE))</f>
        <v/>
      </c>
      <c r="AA194" s="62">
        <f>'6桁'!AA194</f>
        <v>0</v>
      </c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IF(ISBLANK('6桁'!F195)=TRUE,"",VLOOKUP(パターン表!F195, 'パターン別掛け率（入力）'!$C$3:$I$148, 6, FALSE))</f>
        <v/>
      </c>
      <c r="G195" s="62">
        <f>'6桁'!G195</f>
        <v>0</v>
      </c>
      <c r="H195" s="5" t="str">
        <f>IF(ISBLANK('6桁'!H195)=TRUE,"",VLOOKUP(パターン表!H195, 'パターン別掛け率（入力）'!$C$3:$I$148, 6, FALSE))</f>
        <v/>
      </c>
      <c r="I195" s="62">
        <f>'6桁'!I195</f>
        <v>0</v>
      </c>
      <c r="J195" s="139">
        <f>IF(ISBLANK('6桁'!J195)=TRUE,"",VLOOKUP(パターン表!J195, 'パターン別掛け率（入力）'!$C$3:$I$148, 6, FALSE))</f>
        <v>100</v>
      </c>
      <c r="K195" s="62" t="str">
        <f>'6桁'!K195</f>
        <v>★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f>IF(ISBLANK('6桁'!R195)=TRUE,"",VLOOKUP(パターン表!R195, 'パターン別掛け率（入力）'!$C$3:$I$148, 6, FALSE))</f>
        <v>100</v>
      </c>
      <c r="S195" s="201">
        <f>'6桁'!S195</f>
        <v>0</v>
      </c>
      <c r="T195" s="5" t="str">
        <f>IF(ISBLANK('6桁'!T195)=TRUE,"",VLOOKUP(パターン表!T195, 'パターン別掛け率（入力）'!$C$3:$I$148, 6, FALSE))</f>
        <v/>
      </c>
      <c r="U195" s="201">
        <f>'6桁'!U195</f>
        <v>0</v>
      </c>
      <c r="V195" s="5">
        <f>IF(ISBLANK('6桁'!V195)=TRUE,"",VLOOKUP(パターン表!V195, 'パターン別掛け率（入力）'!$C$3:$I$148, 6, FALSE))</f>
        <v>100</v>
      </c>
      <c r="W195" s="62">
        <f>'6桁'!W195</f>
        <v>0</v>
      </c>
      <c r="X195" s="5" t="str">
        <f>IF(ISBLANK('6桁'!X195)=TRUE,"",VLOOKUP(パターン表!X195, 'パターン別掛け率（入力）'!$C$3:$I$148, 6, FALSE))</f>
        <v/>
      </c>
      <c r="Y195" s="62">
        <f>'6桁'!Y195</f>
        <v>0</v>
      </c>
      <c r="Z195" s="5" t="str">
        <f>IF(ISBLANK('6桁'!Z195)=TRUE,"",VLOOKUP(パターン表!Z195, 'パターン別掛け率（入力）'!$C$3:$I$148, 6, FALSE))</f>
        <v/>
      </c>
      <c r="AA195" s="62">
        <f>'6桁'!AA195</f>
        <v>0</v>
      </c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f>IF(ISBLANK('6桁'!F196)=TRUE,"",VLOOKUP(パターン表!F196, 'パターン別掛け率（入力）'!$C$3:$I$148, 6, FALSE))</f>
        <v>100</v>
      </c>
      <c r="G196" s="62">
        <f>'6桁'!G196</f>
        <v>0</v>
      </c>
      <c r="H196" s="5" t="str">
        <f>IF(ISBLANK('6桁'!H196)=TRUE,"",VLOOKUP(パターン表!H196, 'パターン別掛け率（入力）'!$C$3:$I$148, 6, FALSE))</f>
        <v/>
      </c>
      <c r="I196" s="62">
        <f>'6桁'!I196</f>
        <v>0</v>
      </c>
      <c r="J196" s="139">
        <f>IF(ISBLANK('6桁'!J196)=TRUE,"",VLOOKUP(パターン表!J196, 'パターン別掛け率（入力）'!$C$3:$I$148, 6, FALSE))</f>
        <v>100</v>
      </c>
      <c r="K196" s="62">
        <f>'6桁'!K196</f>
        <v>0</v>
      </c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IF(ISBLANK('6桁'!R196)=TRUE,"",VLOOKUP(パターン表!R196, 'パターン別掛け率（入力）'!$C$3:$I$148, 6, FALSE))</f>
        <v/>
      </c>
      <c r="S196" s="201">
        <f>'6桁'!S196</f>
        <v>0</v>
      </c>
      <c r="T196" s="5" t="str">
        <f>IF(ISBLANK('6桁'!T196)=TRUE,"",VLOOKUP(パターン表!T196, 'パターン別掛け率（入力）'!$C$3:$I$148, 6, FALSE))</f>
        <v/>
      </c>
      <c r="U196" s="201">
        <f>'6桁'!U196</f>
        <v>0</v>
      </c>
      <c r="V196" s="5">
        <f>IF(ISBLANK('6桁'!V196)=TRUE,"",VLOOKUP(パターン表!V196, 'パターン別掛け率（入力）'!$C$3:$I$148, 6, FALSE))</f>
        <v>100</v>
      </c>
      <c r="W196" s="62">
        <f>'6桁'!W196</f>
        <v>0</v>
      </c>
      <c r="X196" s="5" t="str">
        <f>IF(ISBLANK('6桁'!X196)=TRUE,"",VLOOKUP(パターン表!X196, 'パターン別掛け率（入力）'!$C$3:$I$148, 6, FALSE))</f>
        <v/>
      </c>
      <c r="Y196" s="62">
        <f>'6桁'!Y196</f>
        <v>0</v>
      </c>
      <c r="Z196" s="5" t="str">
        <f>IF(ISBLANK('6桁'!Z196)=TRUE,"",VLOOKUP(パターン表!Z196, 'パターン別掛け率（入力）'!$C$3:$I$148, 6, FALSE))</f>
        <v/>
      </c>
      <c r="AA196" s="62">
        <f>'6桁'!AA196</f>
        <v>0</v>
      </c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f>IF(ISBLANK('6桁'!F197)=TRUE,"",VLOOKUP(パターン表!F197, 'パターン別掛け率（入力）'!$C$3:$I$148, 6, FALSE))</f>
        <v>100</v>
      </c>
      <c r="G197" s="62" t="str">
        <f>'6桁'!G197</f>
        <v>★</v>
      </c>
      <c r="H197" s="5" t="str">
        <f>IF(ISBLANK('6桁'!H197)=TRUE,"",VLOOKUP(パターン表!H197, 'パターン別掛け率（入力）'!$C$3:$I$148, 6, FALSE))</f>
        <v/>
      </c>
      <c r="I197" s="62">
        <f>'6桁'!I197</f>
        <v>0</v>
      </c>
      <c r="J197" s="139">
        <f>IF(ISBLANK('6桁'!J197)=TRUE,"",VLOOKUP(パターン表!J197, 'パターン別掛け率（入力）'!$C$3:$I$148, 6, FALSE))</f>
        <v>100</v>
      </c>
      <c r="K197" s="62" t="str">
        <f>'6桁'!K197</f>
        <v>★</v>
      </c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IF(ISBLANK('6桁'!R197)=TRUE,"",VLOOKUP(パターン表!R197, 'パターン別掛け率（入力）'!$C$3:$I$148, 6, FALSE))</f>
        <v/>
      </c>
      <c r="S197" s="201">
        <f>'6桁'!S197</f>
        <v>0</v>
      </c>
      <c r="T197" s="5" t="str">
        <f>IF(ISBLANK('6桁'!T197)=TRUE,"",VLOOKUP(パターン表!T197, 'パターン別掛け率（入力）'!$C$3:$I$148, 6, FALSE))</f>
        <v/>
      </c>
      <c r="U197" s="201">
        <f>'6桁'!U197</f>
        <v>0</v>
      </c>
      <c r="V197" s="5">
        <f>IF(ISBLANK('6桁'!V197)=TRUE,"",VLOOKUP(パターン表!V197, 'パターン別掛け率（入力）'!$C$3:$I$148, 6, FALSE))</f>
        <v>100</v>
      </c>
      <c r="W197" s="62">
        <f>'6桁'!W197</f>
        <v>0</v>
      </c>
      <c r="X197" s="5" t="str">
        <f>IF(ISBLANK('6桁'!X197)=TRUE,"",VLOOKUP(パターン表!X197, 'パターン別掛け率（入力）'!$C$3:$I$148, 6, FALSE))</f>
        <v/>
      </c>
      <c r="Y197" s="62">
        <f>'6桁'!Y197</f>
        <v>0</v>
      </c>
      <c r="Z197" s="5" t="str">
        <f>IF(ISBLANK('6桁'!Z197)=TRUE,"",VLOOKUP(パターン表!Z197, 'パターン別掛け率（入力）'!$C$3:$I$148, 6, FALSE))</f>
        <v/>
      </c>
      <c r="AA197" s="62">
        <f>'6桁'!AA197</f>
        <v>0</v>
      </c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IF(ISBLANK('6桁'!F198)=TRUE,"",VLOOKUP(パターン表!F198, 'パターン別掛け率（入力）'!$C$3:$I$148, 6, FALSE))</f>
        <v/>
      </c>
      <c r="G198" s="62">
        <f>'6桁'!G198</f>
        <v>0</v>
      </c>
      <c r="H198" s="5" t="str">
        <f>IF(ISBLANK('6桁'!H198)=TRUE,"",VLOOKUP(パターン表!H198, 'パターン別掛け率（入力）'!$C$3:$I$148, 6, FALSE))</f>
        <v/>
      </c>
      <c r="I198" s="62">
        <f>'6桁'!I198</f>
        <v>0</v>
      </c>
      <c r="J198" s="139">
        <f>IF(ISBLANK('6桁'!J198)=TRUE,"",VLOOKUP(パターン表!J198, 'パターン別掛け率（入力）'!$C$3:$I$148, 6, FALSE))</f>
        <v>100</v>
      </c>
      <c r="K198" s="62">
        <f>'6桁'!K198</f>
        <v>0</v>
      </c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IF(ISBLANK('6桁'!R198)=TRUE,"",VLOOKUP(パターン表!R198, 'パターン別掛け率（入力）'!$C$3:$I$148, 6, FALSE))</f>
        <v/>
      </c>
      <c r="S198" s="201">
        <f>'6桁'!S198</f>
        <v>0</v>
      </c>
      <c r="T198" s="5" t="str">
        <f>IF(ISBLANK('6桁'!T198)=TRUE,"",VLOOKUP(パターン表!T198, 'パターン別掛け率（入力）'!$C$3:$I$148, 6, FALSE))</f>
        <v/>
      </c>
      <c r="U198" s="201">
        <f>'6桁'!U198</f>
        <v>0</v>
      </c>
      <c r="V198" s="5">
        <f>IF(ISBLANK('6桁'!V198)=TRUE,"",VLOOKUP(パターン表!V198, 'パターン別掛け率（入力）'!$C$3:$I$148, 6, FALSE))</f>
        <v>100</v>
      </c>
      <c r="W198" s="62">
        <f>'6桁'!W198</f>
        <v>0</v>
      </c>
      <c r="X198" s="5" t="str">
        <f>IF(ISBLANK('6桁'!X198)=TRUE,"",VLOOKUP(パターン表!X198, 'パターン別掛け率（入力）'!$C$3:$I$148, 6, FALSE))</f>
        <v/>
      </c>
      <c r="Y198" s="62">
        <f>'6桁'!Y198</f>
        <v>0</v>
      </c>
      <c r="Z198" s="5" t="str">
        <f>IF(ISBLANK('6桁'!Z198)=TRUE,"",VLOOKUP(パターン表!Z198, 'パターン別掛け率（入力）'!$C$3:$I$148, 6, FALSE))</f>
        <v/>
      </c>
      <c r="AA198" s="62">
        <f>'6桁'!AA198</f>
        <v>0</v>
      </c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IF(ISBLANK('6桁'!F199)=TRUE,"",VLOOKUP(パターン表!F199, 'パターン別掛け率（入力）'!$C$3:$I$148, 6, FALSE))</f>
        <v/>
      </c>
      <c r="G199" s="62">
        <f>'6桁'!G199</f>
        <v>0</v>
      </c>
      <c r="H199" s="5" t="str">
        <f>IF(ISBLANK('6桁'!H199)=TRUE,"",VLOOKUP(パターン表!H199, 'パターン別掛け率（入力）'!$C$3:$I$148, 6, FALSE))</f>
        <v/>
      </c>
      <c r="I199" s="62">
        <f>'6桁'!I199</f>
        <v>0</v>
      </c>
      <c r="J199" s="139">
        <f>IF(ISBLANK('6桁'!J199)=TRUE,"",VLOOKUP(パターン表!J199, 'パターン別掛け率（入力）'!$C$3:$I$148, 6, FALSE))</f>
        <v>100</v>
      </c>
      <c r="K199" s="62" t="str">
        <f>'6桁'!K199</f>
        <v>★</v>
      </c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IF(ISBLANK('6桁'!R199)=TRUE,"",VLOOKUP(パターン表!R199, 'パターン別掛け率（入力）'!$C$3:$I$148, 6, FALSE))</f>
        <v/>
      </c>
      <c r="S199" s="201">
        <f>'6桁'!S199</f>
        <v>0</v>
      </c>
      <c r="T199" s="5" t="str">
        <f>IF(ISBLANK('6桁'!T199)=TRUE,"",VLOOKUP(パターン表!T199, 'パターン別掛け率（入力）'!$C$3:$I$148, 6, FALSE))</f>
        <v/>
      </c>
      <c r="U199" s="201">
        <f>'6桁'!U199</f>
        <v>0</v>
      </c>
      <c r="V199" s="5">
        <f>IF(ISBLANK('6桁'!V199)=TRUE,"",VLOOKUP(パターン表!V199, 'パターン別掛け率（入力）'!$C$3:$I$148, 6, FALSE))</f>
        <v>100</v>
      </c>
      <c r="W199" s="62">
        <f>'6桁'!W199</f>
        <v>0</v>
      </c>
      <c r="X199" s="5" t="str">
        <f>IF(ISBLANK('6桁'!X199)=TRUE,"",VLOOKUP(パターン表!X199, 'パターン別掛け率（入力）'!$C$3:$I$148, 6, FALSE))</f>
        <v/>
      </c>
      <c r="Y199" s="62">
        <f>'6桁'!Y199</f>
        <v>0</v>
      </c>
      <c r="Z199" s="5" t="str">
        <f>IF(ISBLANK('6桁'!Z199)=TRUE,"",VLOOKUP(パターン表!Z199, 'パターン別掛け率（入力）'!$C$3:$I$148, 6, FALSE))</f>
        <v/>
      </c>
      <c r="AA199" s="62">
        <f>'6桁'!AA199</f>
        <v>0</v>
      </c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IF(ISBLANK('6桁'!F200)=TRUE,"",VLOOKUP(パターン表!F200, 'パターン別掛け率（入力）'!$C$3:$I$148, 6, FALSE))</f>
        <v/>
      </c>
      <c r="G200" s="62">
        <f>'6桁'!G200</f>
        <v>0</v>
      </c>
      <c r="H200" s="5" t="str">
        <f>IF(ISBLANK('6桁'!H200)=TRUE,"",VLOOKUP(パターン表!H200, 'パターン別掛け率（入力）'!$C$3:$I$148, 6, FALSE))</f>
        <v/>
      </c>
      <c r="I200" s="62">
        <f>'6桁'!I200</f>
        <v>0</v>
      </c>
      <c r="J200" s="139">
        <f>IF(ISBLANK('6桁'!J200)=TRUE,"",VLOOKUP(パターン表!J200, 'パターン別掛け率（入力）'!$C$3:$I$148, 6, FALSE))</f>
        <v>100</v>
      </c>
      <c r="K200" s="62">
        <f>'6桁'!K200</f>
        <v>0</v>
      </c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IF(ISBLANK('6桁'!R200)=TRUE,"",VLOOKUP(パターン表!R200, 'パターン別掛け率（入力）'!$C$3:$I$148, 6, FALSE))</f>
        <v/>
      </c>
      <c r="S200" s="207">
        <f>'6桁'!S200</f>
        <v>0</v>
      </c>
      <c r="T200" s="16" t="str">
        <f>IF(ISBLANK('6桁'!T200)=TRUE,"",VLOOKUP(パターン表!T200, 'パターン別掛け率（入力）'!$C$3:$I$148, 6, FALSE))</f>
        <v/>
      </c>
      <c r="U200" s="207">
        <f>'6桁'!U200</f>
        <v>0</v>
      </c>
      <c r="V200" s="16">
        <f>IF(ISBLANK('6桁'!V200)=TRUE,"",VLOOKUP(パターン表!V200, 'パターン別掛け率（入力）'!$C$3:$I$148, 6, FALSE))</f>
        <v>100</v>
      </c>
      <c r="W200" s="68">
        <f>'6桁'!W200</f>
        <v>0</v>
      </c>
      <c r="X200" s="16" t="str">
        <f>IF(ISBLANK('6桁'!X200)=TRUE,"",VLOOKUP(パターン表!X200, 'パターン別掛け率（入力）'!$C$3:$I$148, 6, FALSE))</f>
        <v/>
      </c>
      <c r="Y200" s="68">
        <f>'6桁'!Y200</f>
        <v>0</v>
      </c>
      <c r="Z200" s="16" t="str">
        <f>IF(ISBLANK('6桁'!Z200)=TRUE,"",VLOOKUP(パターン表!Z200, 'パターン別掛け率（入力）'!$C$3:$I$148, 6, FALSE))</f>
        <v/>
      </c>
      <c r="AA200" s="68">
        <f>'6桁'!AA200</f>
        <v>0</v>
      </c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IF(ISBLANK('6桁'!F201)=TRUE,"",VLOOKUP(パターン表!F201, 'パターン別掛け率（入力）'!$C$3:$I$148, 6, FALSE))</f>
        <v/>
      </c>
      <c r="G201" s="62">
        <f>'6桁'!G201</f>
        <v>0</v>
      </c>
      <c r="H201" s="5" t="str">
        <f>IF(ISBLANK('6桁'!H201)=TRUE,"",VLOOKUP(パターン表!H201, 'パターン別掛け率（入力）'!$C$3:$I$148, 6, FALSE))</f>
        <v/>
      </c>
      <c r="I201" s="62">
        <f>'6桁'!I201</f>
        <v>0</v>
      </c>
      <c r="J201" s="139">
        <f>IF(ISBLANK('6桁'!J201)=TRUE,"",VLOOKUP(パターン表!J201, 'パターン別掛け率（入力）'!$C$3:$I$148, 6, FALSE))</f>
        <v>100</v>
      </c>
      <c r="K201" s="62">
        <f>'6桁'!K201</f>
        <v>0</v>
      </c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IF(ISBLANK('6桁'!F202)=TRUE,"",VLOOKUP(パターン表!F202, 'パターン別掛け率（入力）'!$C$3:$I$148, 6, FALSE))</f>
        <v/>
      </c>
      <c r="G202" s="62">
        <f>'6桁'!G202</f>
        <v>0</v>
      </c>
      <c r="H202" s="5" t="str">
        <f>IF(ISBLANK('6桁'!H202)=TRUE,"",VLOOKUP(パターン表!H202, 'パターン別掛け率（入力）'!$C$3:$I$148, 6, FALSE))</f>
        <v/>
      </c>
      <c r="I202" s="62">
        <f>'6桁'!I202</f>
        <v>0</v>
      </c>
      <c r="J202" s="139">
        <f>IF(ISBLANK('6桁'!J202)=TRUE,"",VLOOKUP(パターン表!J202, 'パターン別掛け率（入力）'!$C$3:$I$148, 6, FALSE))</f>
        <v>100</v>
      </c>
      <c r="K202" s="62">
        <f>'6桁'!K202</f>
        <v>0</v>
      </c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IF(ISBLANK('6桁'!F203)=TRUE,"",VLOOKUP(パターン表!F203, 'パターン別掛け率（入力）'!$C$3:$I$148, 6, FALSE))</f>
        <v/>
      </c>
      <c r="G203" s="62">
        <f>'6桁'!G203</f>
        <v>0</v>
      </c>
      <c r="H203" s="5" t="str">
        <f>IF(ISBLANK('6桁'!H203)=TRUE,"",VLOOKUP(パターン表!H203, 'パターン別掛け率（入力）'!$C$3:$I$148, 6, FALSE))</f>
        <v/>
      </c>
      <c r="I203" s="62">
        <f>'6桁'!I203</f>
        <v>0</v>
      </c>
      <c r="J203" s="139">
        <f>IF(ISBLANK('6桁'!J203)=TRUE,"",VLOOKUP(パターン表!J203, 'パターン別掛け率（入力）'!$C$3:$I$148, 6, FALSE))</f>
        <v>100</v>
      </c>
      <c r="K203" s="62">
        <f>'6桁'!K203</f>
        <v>0</v>
      </c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f>IF(ISBLANK('6桁'!F204)=TRUE,"",VLOOKUP(パターン表!F204, 'パターン別掛け率（入力）'!$C$3:$I$148, 6, FALSE))</f>
        <v>100</v>
      </c>
      <c r="G204" s="62">
        <f>'6桁'!G204</f>
        <v>0</v>
      </c>
      <c r="H204" s="5" t="str">
        <f>IF(ISBLANK('6桁'!H204)=TRUE,"",VLOOKUP(パターン表!H204, 'パターン別掛け率（入力）'!$C$3:$I$148, 6, FALSE))</f>
        <v/>
      </c>
      <c r="I204" s="62">
        <f>'6桁'!I204</f>
        <v>0</v>
      </c>
      <c r="J204" s="139">
        <f>IF(ISBLANK('6桁'!J204)=TRUE,"",VLOOKUP(パターン表!J204, 'パターン別掛け率（入力）'!$C$3:$I$148, 6, FALSE))</f>
        <v>100</v>
      </c>
      <c r="K204" s="62">
        <f>'6桁'!K204</f>
        <v>0</v>
      </c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IF(ISBLANK('6桁'!F205)=TRUE,"",VLOOKUP(パターン表!F205, 'パターン別掛け率（入力）'!$C$3:$I$148, 6, FALSE))</f>
        <v/>
      </c>
      <c r="G205" s="62">
        <f>'6桁'!G205</f>
        <v>0</v>
      </c>
      <c r="H205" s="5" t="str">
        <f>IF(ISBLANK('6桁'!H205)=TRUE,"",VLOOKUP(パターン表!H205, 'パターン別掛け率（入力）'!$C$3:$I$148, 6, FALSE))</f>
        <v/>
      </c>
      <c r="I205" s="62">
        <f>'6桁'!I205</f>
        <v>0</v>
      </c>
      <c r="J205" s="139">
        <f>IF(ISBLANK('6桁'!J205)=TRUE,"",VLOOKUP(パターン表!J205, 'パターン別掛け率（入力）'!$C$3:$I$148, 6, FALSE))</f>
        <v>100</v>
      </c>
      <c r="K205" s="62">
        <f>'6桁'!K205</f>
        <v>0</v>
      </c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IF(ISBLANK('6桁'!F206)=TRUE,"",VLOOKUP(パターン表!F206, 'パターン別掛け率（入力）'!$C$3:$I$148, 6, FALSE))</f>
        <v/>
      </c>
      <c r="G206" s="162">
        <f>'6桁'!G206</f>
        <v>0</v>
      </c>
      <c r="H206" s="161" t="str">
        <f>IF(ISBLANK('6桁'!H206)=TRUE,"",VLOOKUP(パターン表!H206, 'パターン別掛け率（入力）'!$C$3:$I$148, 6, FALSE))</f>
        <v/>
      </c>
      <c r="I206" s="162">
        <f>'6桁'!I206</f>
        <v>0</v>
      </c>
      <c r="J206" s="358">
        <f>IF(ISBLANK('6桁'!J206)=TRUE,"",VLOOKUP(パターン表!J206, 'パターン別掛け率（入力）'!$C$3:$I$148, 6, FALSE))</f>
        <v>100</v>
      </c>
      <c r="K206" s="162">
        <f>'6桁'!K206</f>
        <v>0</v>
      </c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f>IF(ISBLANK('6桁'!F220)=TRUE,"",VLOOKUP(パターン表!F220, 'パターン別掛け率（入力）'!$C$3:$I$148, 6, FALSE))</f>
        <v>100</v>
      </c>
      <c r="G220" s="57">
        <f>'6桁'!G220</f>
        <v>0</v>
      </c>
      <c r="H220" s="56" t="str">
        <f>IF(ISBLANK('6桁'!H220)=TRUE,"",VLOOKUP(パターン表!H220, 'パターン別掛け率（入力）'!$C$3:$I$148, 6, FALSE))</f>
        <v/>
      </c>
      <c r="I220" s="57">
        <f>'6桁'!I220</f>
        <v>0</v>
      </c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f>IF(ISBLANK('6桁'!F221)=TRUE,"",VLOOKUP(パターン表!F221, 'パターン別掛け率（入力）'!$C$3:$I$148, 6, FALSE))</f>
        <v>100</v>
      </c>
      <c r="G221" s="122">
        <f>'6桁'!G221</f>
        <v>0</v>
      </c>
      <c r="H221" s="118" t="str">
        <f>IF(ISBLANK('6桁'!H221)=TRUE,"",VLOOKUP(パターン表!H221, 'パターン別掛け率（入力）'!$C$3:$I$148, 6, FALSE))</f>
        <v/>
      </c>
      <c r="I221" s="122">
        <f>'6桁'!I221</f>
        <v>0</v>
      </c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IF(ISBLANK('6桁'!F222)=TRUE,"",VLOOKUP(パターン表!F222, 'パターン別掛け率（入力）'!$C$3:$I$148, 6, FALSE))</f>
        <v/>
      </c>
      <c r="G222" s="122">
        <f>'6桁'!G222</f>
        <v>0</v>
      </c>
      <c r="H222" s="118">
        <f>IF(ISBLANK('6桁'!H222)=TRUE,"",VLOOKUP(パターン表!H222, 'パターン別掛け率（入力）'!$C$3:$I$148, 6, FALSE))</f>
        <v>100</v>
      </c>
      <c r="I222" s="122" t="str">
        <f>'6桁'!I222</f>
        <v>※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IF(ISBLANK('6桁'!F223)=TRUE,"",VLOOKUP(パターン表!F223, 'パターン別掛け率（入力）'!$C$3:$I$148, 6, FALSE))</f>
        <v/>
      </c>
      <c r="G223" s="72">
        <f>'6桁'!G223</f>
        <v>0</v>
      </c>
      <c r="H223" s="77">
        <f>IF(ISBLANK('6桁'!H223)=TRUE,"",VLOOKUP(パターン表!H223, 'パターン別掛け率（入力）'!$C$3:$I$148, 6, FALSE))</f>
        <v>100</v>
      </c>
      <c r="I223" s="72" t="str">
        <f>'6桁'!I223</f>
        <v>※◎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IF(ISBLANK('6桁'!F224)=TRUE,"",VLOOKUP(パターン表!F224, 'パターン別掛け率（入力）'!$C$3:$I$148, 6, FALSE))</f>
        <v/>
      </c>
      <c r="G224" s="73">
        <f>'6桁'!G224</f>
        <v>0</v>
      </c>
      <c r="H224" s="63">
        <f>IF(ISBLANK('6桁'!H224)=TRUE,"",VLOOKUP(パターン表!H224, 'パターン別掛け率（入力）'!$C$3:$I$148, 6, FALSE))</f>
        <v>100</v>
      </c>
      <c r="I224" s="73" t="str">
        <f>'6桁'!I224</f>
        <v>◎</v>
      </c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IF(ISBLANK('6桁'!F233)=TRUE,"",VLOOKUP(パターン表!F233, 'パターン別掛け率（入力）'!$C$3:$I$148, 6, FALSE))</f>
        <v/>
      </c>
      <c r="G233" s="359">
        <f>'6桁'!G233</f>
        <v>0</v>
      </c>
      <c r="H233" s="4" t="str">
        <f>IF(ISBLANK('6桁'!H233)=TRUE,"",VLOOKUP(パターン表!H233, 'パターン別掛け率（入力）'!$C$3:$I$148, 6, FALSE))</f>
        <v/>
      </c>
      <c r="I233" s="359">
        <f>'6桁'!I233</f>
        <v>0</v>
      </c>
      <c r="J233" s="4">
        <f>IF(ISBLANK('6桁'!J233)=TRUE,"",VLOOKUP(パターン表!J233, 'パターン別掛け率（入力）'!$C$3:$I$148, 6, FALSE))</f>
        <v>100</v>
      </c>
      <c r="K233" s="61" t="str">
        <f>'6桁'!K233</f>
        <v>⑩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f>IF(ISBLANK('6桁'!R233)=TRUE,"",VLOOKUP(パターン表!R233, 'パターン別掛け率（入力）'!$C$3:$I$148, 6, FALSE))</f>
        <v>100</v>
      </c>
      <c r="S233" s="230" t="str">
        <f>'6桁'!S233</f>
        <v>◎</v>
      </c>
      <c r="T233" s="4" t="str">
        <f>IF(ISBLANK('6桁'!T233)=TRUE,"",VLOOKUP(パターン表!T233, 'パターン別掛け率（入力）'!$C$3:$I$148, 6, FALSE))</f>
        <v/>
      </c>
      <c r="U233" s="230">
        <f>'6桁'!U233</f>
        <v>0</v>
      </c>
      <c r="V233" s="4" t="str">
        <f>IF(ISBLANK('6桁'!V233)=TRUE,"",VLOOKUP(パターン表!V233, 'パターン別掛け率（入力）'!$C$3:$I$148, 6, FALSE))</f>
        <v/>
      </c>
      <c r="W233" s="198">
        <f>'6桁'!W233</f>
        <v>0</v>
      </c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>
        <f>IF(ISBLANK('6桁'!F234)=TRUE,"",VLOOKUP(パターン表!F234, 'パターン別掛け率（入力）'!$C$3:$I$148, 6, FALSE))</f>
        <v>100</v>
      </c>
      <c r="G234" s="185">
        <f>'6桁'!G234</f>
        <v>0</v>
      </c>
      <c r="H234" s="33" t="str">
        <f>IF(ISBLANK('6桁'!H234)=TRUE,"",VLOOKUP(パターン表!H234, 'パターン別掛け率（入力）'!$C$3:$I$148, 6, FALSE))</f>
        <v/>
      </c>
      <c r="I234" s="185">
        <f>'6桁'!I234</f>
        <v>0</v>
      </c>
      <c r="J234" s="33" t="str">
        <f>IF(ISBLANK('6桁'!J234)=TRUE,"",VLOOKUP(パターン表!J234, 'パターン別掛け率（入力）'!$C$3:$I$148, 6, FALSE))</f>
        <v/>
      </c>
      <c r="K234" s="58">
        <f>'6桁'!K234</f>
        <v>0</v>
      </c>
      <c r="M234" s="451"/>
      <c r="N234" s="439"/>
      <c r="O234" s="440"/>
      <c r="P234" s="435" t="s">
        <v>397</v>
      </c>
      <c r="Q234" s="436"/>
      <c r="R234" s="5">
        <f>IF(ISBLANK('6桁'!R234)=TRUE,"",VLOOKUP(パターン表!R234, 'パターン別掛け率（入力）'!$C$3:$I$148, 6, FALSE))</f>
        <v>100</v>
      </c>
      <c r="S234" s="231" t="str">
        <f>'6桁'!S234</f>
        <v>◎</v>
      </c>
      <c r="T234" s="5" t="str">
        <f>IF(ISBLANK('6桁'!T234)=TRUE,"",VLOOKUP(パターン表!T234, 'パターン別掛け率（入力）'!$C$3:$I$148, 6, FALSE))</f>
        <v/>
      </c>
      <c r="U234" s="231">
        <f>'6桁'!U234</f>
        <v>0</v>
      </c>
      <c r="V234" s="5" t="str">
        <f>IF(ISBLANK('6桁'!V234)=TRUE,"",VLOOKUP(パターン表!V234, 'パターン別掛け率（入力）'!$C$3:$I$148, 6, FALSE))</f>
        <v/>
      </c>
      <c r="W234" s="201">
        <f>'6桁'!W234</f>
        <v>0</v>
      </c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IF(ISBLANK('6桁'!F235)=TRUE,"",VLOOKUP(パターン表!F235, 'パターン別掛け率（入力）'!$C$3:$I$148, 6, FALSE))</f>
        <v/>
      </c>
      <c r="G235" s="361">
        <f>'6桁'!G235</f>
        <v>0</v>
      </c>
      <c r="H235" s="77" t="str">
        <f>IF(ISBLANK('6桁'!H235)=TRUE,"",VLOOKUP(パターン表!H235, 'パターン別掛け率（入力）'!$C$3:$I$148, 6, FALSE))</f>
        <v/>
      </c>
      <c r="I235" s="361">
        <f>'6桁'!I235</f>
        <v>0</v>
      </c>
      <c r="J235" s="77">
        <f>IF(ISBLANK('6桁'!J235)=TRUE,"",VLOOKUP(パターン表!J235, 'パターン別掛け率（入力）'!$C$3:$I$148, 6, FALSE))</f>
        <v>100</v>
      </c>
      <c r="K235" s="72" t="str">
        <f>'6桁'!K235</f>
        <v>⑨</v>
      </c>
      <c r="M235" s="451"/>
      <c r="N235" s="435" t="s">
        <v>14</v>
      </c>
      <c r="O235" s="436"/>
      <c r="P235" s="435" t="s">
        <v>487</v>
      </c>
      <c r="Q235" s="436"/>
      <c r="R235" s="5">
        <f>IF(ISBLANK('6桁'!R235)=TRUE,"",VLOOKUP(パターン表!R235, 'パターン別掛け率（入力）'!$C$3:$I$148, 6, FALSE))</f>
        <v>100</v>
      </c>
      <c r="S235" s="231">
        <f>'6桁'!S235</f>
        <v>0</v>
      </c>
      <c r="T235" s="5" t="str">
        <f>IF(ISBLANK('6桁'!T235)=TRUE,"",VLOOKUP(パターン表!T235, 'パターン別掛け率（入力）'!$C$3:$I$148, 6, FALSE))</f>
        <v/>
      </c>
      <c r="U235" s="231">
        <f>'6桁'!U235</f>
        <v>0</v>
      </c>
      <c r="V235" s="5" t="str">
        <f>IF(ISBLANK('6桁'!V235)=TRUE,"",VLOOKUP(パターン表!V235, 'パターン別掛け率（入力）'!$C$3:$I$148, 6, FALSE))</f>
        <v/>
      </c>
      <c r="W235" s="201">
        <f>'6桁'!W235</f>
        <v>0</v>
      </c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f>IF(ISBLANK('6桁'!F236)=TRUE,"",VLOOKUP(パターン表!F236, 'パターン別掛け率（入力）'!$C$3:$I$148, 6, FALSE))</f>
        <v>100</v>
      </c>
      <c r="G236" s="362">
        <f>'6桁'!G236</f>
        <v>0</v>
      </c>
      <c r="H236" s="32" t="str">
        <f>IF(ISBLANK('6桁'!H236)=TRUE,"",VLOOKUP(パターン表!H236, 'パターン別掛け率（入力）'!$C$3:$I$148, 6, FALSE))</f>
        <v/>
      </c>
      <c r="I236" s="362">
        <f>'6桁'!I236</f>
        <v>0</v>
      </c>
      <c r="J236" s="32" t="str">
        <f>IF(ISBLANK('6桁'!J236)=TRUE,"",VLOOKUP(パターン表!J236, 'パターン別掛け率（入力）'!$C$3:$I$148, 6, FALSE))</f>
        <v/>
      </c>
      <c r="K236" s="67">
        <f>'6桁'!K236</f>
        <v>0</v>
      </c>
      <c r="M236" s="451"/>
      <c r="N236" s="443" t="s">
        <v>15</v>
      </c>
      <c r="O236" s="444"/>
      <c r="P236" s="435" t="s">
        <v>409</v>
      </c>
      <c r="Q236" s="436"/>
      <c r="R236" s="5">
        <f>IF(ISBLANK('6桁'!R236)=TRUE,"",VLOOKUP(パターン表!R236, 'パターン別掛け率（入力）'!$C$3:$I$148, 6, FALSE))</f>
        <v>100</v>
      </c>
      <c r="S236" s="231" t="str">
        <f>'6桁'!S236</f>
        <v>◎</v>
      </c>
      <c r="T236" s="5" t="str">
        <f>IF(ISBLANK('6桁'!T236)=TRUE,"",VLOOKUP(パターン表!T236, 'パターン別掛け率（入力）'!$C$3:$I$148, 6, FALSE))</f>
        <v/>
      </c>
      <c r="U236" s="231">
        <f>'6桁'!U236</f>
        <v>0</v>
      </c>
      <c r="V236" s="5" t="str">
        <f>IF(ISBLANK('6桁'!V236)=TRUE,"",VLOOKUP(パターン表!V236, 'パターン別掛け率（入力）'!$C$3:$I$148, 6, FALSE))</f>
        <v/>
      </c>
      <c r="W236" s="201">
        <f>'6桁'!W236</f>
        <v>0</v>
      </c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>
        <f>IF(ISBLANK('6桁'!F237)=TRUE,"",VLOOKUP(パターン表!F237, 'パターン別掛け率（入力）'!$C$3:$I$148, 6, FALSE))</f>
        <v>100</v>
      </c>
      <c r="G237" s="148">
        <f>'6桁'!G237</f>
        <v>0</v>
      </c>
      <c r="H237" s="5" t="str">
        <f>IF(ISBLANK('6桁'!H237)=TRUE,"",VLOOKUP(パターン表!H237, 'パターン別掛け率（入力）'!$C$3:$I$148, 6, FALSE))</f>
        <v/>
      </c>
      <c r="I237" s="148">
        <f>'6桁'!I237</f>
        <v>0</v>
      </c>
      <c r="J237" s="5" t="str">
        <f>IF(ISBLANK('6桁'!J237)=TRUE,"",VLOOKUP(パターン表!J237, 'パターン別掛け率（入力）'!$C$3:$I$148, 6, FALSE))</f>
        <v/>
      </c>
      <c r="K237" s="62">
        <f>'6桁'!K237</f>
        <v>0</v>
      </c>
      <c r="M237" s="451"/>
      <c r="N237" s="439"/>
      <c r="O237" s="440"/>
      <c r="P237" s="435" t="s">
        <v>486</v>
      </c>
      <c r="Q237" s="436"/>
      <c r="R237" s="5">
        <f>IF(ISBLANK('6桁'!R237)=TRUE,"",VLOOKUP(パターン表!R237, 'パターン別掛け率（入力）'!$C$3:$I$148, 6, FALSE))</f>
        <v>100</v>
      </c>
      <c r="S237" s="231" t="str">
        <f>'6桁'!S237</f>
        <v>◎</v>
      </c>
      <c r="T237" s="5" t="str">
        <f>IF(ISBLANK('6桁'!T237)=TRUE,"",VLOOKUP(パターン表!T237, 'パターン別掛け率（入力）'!$C$3:$I$148, 6, FALSE))</f>
        <v/>
      </c>
      <c r="U237" s="231">
        <f>'6桁'!U237</f>
        <v>0</v>
      </c>
      <c r="V237" s="5" t="str">
        <f>IF(ISBLANK('6桁'!V237)=TRUE,"",VLOOKUP(パターン表!V237, 'パターン別掛け率（入力）'!$C$3:$I$148, 6, FALSE))</f>
        <v/>
      </c>
      <c r="W237" s="201">
        <f>'6桁'!W237</f>
        <v>0</v>
      </c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>
        <f>IF(ISBLANK('6桁'!F238)=TRUE,"",VLOOKUP(パターン表!F238, 'パターン別掛け率（入力）'!$C$3:$I$148, 6, FALSE))</f>
        <v>100</v>
      </c>
      <c r="G238" s="148">
        <f>'6桁'!G238</f>
        <v>0</v>
      </c>
      <c r="H238" s="5" t="str">
        <f>IF(ISBLANK('6桁'!H238)=TRUE,"",VLOOKUP(パターン表!H238, 'パターン別掛け率（入力）'!$C$3:$I$148, 6, FALSE))</f>
        <v/>
      </c>
      <c r="I238" s="62">
        <f>'6桁'!I238</f>
        <v>0</v>
      </c>
      <c r="J238" s="5" t="str">
        <f>IF(ISBLANK('6桁'!J238)=TRUE,"",VLOOKUP(パターン表!J238, 'パターン別掛け率（入力）'!$C$3:$I$148, 6, FALSE))</f>
        <v/>
      </c>
      <c r="K238" s="62">
        <f>'6桁'!K238</f>
        <v>0</v>
      </c>
      <c r="M238" s="452"/>
      <c r="N238" s="437" t="s">
        <v>405</v>
      </c>
      <c r="O238" s="438"/>
      <c r="P238" s="437" t="s">
        <v>403</v>
      </c>
      <c r="Q238" s="438"/>
      <c r="R238" s="33" t="str">
        <f>IF(ISBLANK('6桁'!R238)=TRUE,"",VLOOKUP(パターン表!R238, 'パターン別掛け率（入力）'!$C$3:$I$148, 6, FALSE))</f>
        <v/>
      </c>
      <c r="S238" s="232">
        <f>'6桁'!S238</f>
        <v>0</v>
      </c>
      <c r="T238" s="33" t="str">
        <f>IF(ISBLANK('6桁'!T238)=TRUE,"",VLOOKUP(パターン表!T238, 'パターン別掛け率（入力）'!$C$3:$I$148, 6, FALSE))</f>
        <v/>
      </c>
      <c r="U238" s="232">
        <f>'6桁'!U238</f>
        <v>0</v>
      </c>
      <c r="V238" s="33">
        <f>IF(ISBLANK('6桁'!V238)=TRUE,"",VLOOKUP(パターン表!V238, 'パターン別掛け率（入力）'!$C$3:$I$148, 6, FALSE))</f>
        <v>100</v>
      </c>
      <c r="W238" s="202">
        <f>'6桁'!W238</f>
        <v>0</v>
      </c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f>IF(ISBLANK('6桁'!F239)=TRUE,"",VLOOKUP(パターン表!F239, 'パターン別掛け率（入力）'!$C$3:$I$148, 6, FALSE))</f>
        <v>100</v>
      </c>
      <c r="G239" s="148" t="str">
        <f>'6桁'!G239</f>
        <v>◎</v>
      </c>
      <c r="H239" s="5" t="str">
        <f>IF(ISBLANK('6桁'!H239)=TRUE,"",VLOOKUP(パターン表!H239, 'パターン別掛け率（入力）'!$C$3:$I$148, 6, FALSE))</f>
        <v/>
      </c>
      <c r="I239" s="62">
        <f>'6桁'!I239</f>
        <v>0</v>
      </c>
      <c r="J239" s="5" t="str">
        <f>IF(ISBLANK('6桁'!J239)=TRUE,"",VLOOKUP(パターン表!J239, 'パターン別掛け率（入力）'!$C$3:$I$148, 6, FALSE))</f>
        <v/>
      </c>
      <c r="K239" s="62">
        <f>'6桁'!K239</f>
        <v>0</v>
      </c>
      <c r="M239" s="450">
        <v>12</v>
      </c>
      <c r="N239" s="441" t="s">
        <v>5</v>
      </c>
      <c r="O239" s="442"/>
      <c r="P239" s="439" t="s">
        <v>410</v>
      </c>
      <c r="Q239" s="440"/>
      <c r="R239" s="32">
        <f>IF(ISBLANK('6桁'!R239)=TRUE,"",VLOOKUP(パターン表!R239, 'パターン別掛け率（入力）'!$C$3:$I$148, 6, FALSE))</f>
        <v>100</v>
      </c>
      <c r="S239" s="311" t="str">
        <f>'6桁'!S239</f>
        <v>◎</v>
      </c>
      <c r="T239" s="32">
        <f>IF(ISBLANK('6桁'!T239)=TRUE,"",VLOOKUP(パターン表!T239, 'パターン別掛け率（入力）'!$C$3:$I$148, 6, FALSE))</f>
        <v>100</v>
      </c>
      <c r="U239" s="363" t="str">
        <f>'6桁'!U239</f>
        <v>※</v>
      </c>
      <c r="V239" s="32" t="str">
        <f>IF(ISBLANK('6桁'!V239)=TRUE,"",VLOOKUP(パターン表!V239, 'パターン別掛け率（入力）'!$C$3:$I$148, 6, FALSE))</f>
        <v/>
      </c>
      <c r="W239" s="211">
        <f>'6桁'!W239</f>
        <v>0</v>
      </c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IF(ISBLANK('6桁'!F240)=TRUE,"",VLOOKUP(パターン表!F240, 'パターン別掛け率（入力）'!$C$3:$I$148, 6, FALSE))</f>
        <v/>
      </c>
      <c r="G240" s="148">
        <f>'6桁'!G240</f>
        <v>0</v>
      </c>
      <c r="H240" s="5">
        <f>IF(ISBLANK('6桁'!H240)=TRUE,"",VLOOKUP(パターン表!H240, 'パターン別掛け率（入力）'!$C$3:$I$148, 6, FALSE))</f>
        <v>100</v>
      </c>
      <c r="I240" s="148" t="str">
        <f>'6桁'!I240</f>
        <v>※◎</v>
      </c>
      <c r="J240" s="5" t="str">
        <f>IF(ISBLANK('6桁'!J240)=TRUE,"",VLOOKUP(パターン表!J240, 'パターン別掛け率（入力）'!$C$3:$I$148, 6, FALSE))</f>
        <v/>
      </c>
      <c r="K240" s="62">
        <f>'6桁'!K240</f>
        <v>0</v>
      </c>
      <c r="M240" s="451"/>
      <c r="N240" s="439"/>
      <c r="O240" s="440"/>
      <c r="P240" s="435" t="s">
        <v>411</v>
      </c>
      <c r="Q240" s="436"/>
      <c r="R240" s="5">
        <f>IF(ISBLANK('6桁'!R240)=TRUE,"",VLOOKUP(パターン表!R240, 'パターン別掛け率（入力）'!$C$3:$I$148, 6, FALSE))</f>
        <v>100</v>
      </c>
      <c r="S240" s="231" t="str">
        <f>'6桁'!S240</f>
        <v>◎</v>
      </c>
      <c r="T240" s="5">
        <f>IF(ISBLANK('6桁'!T240)=TRUE,"",VLOOKUP(パターン表!T240, 'パターン別掛け率（入力）'!$C$3:$I$148, 6, FALSE))</f>
        <v>100</v>
      </c>
      <c r="U240" s="201" t="str">
        <f>'6桁'!U240</f>
        <v>※</v>
      </c>
      <c r="V240" s="5" t="str">
        <f>IF(ISBLANK('6桁'!V240)=TRUE,"",VLOOKUP(パターン表!V240, 'パターン別掛け率（入力）'!$C$3:$I$148, 6, FALSE))</f>
        <v/>
      </c>
      <c r="W240" s="201">
        <f>'6桁'!W240</f>
        <v>0</v>
      </c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f>IF(ISBLANK('6桁'!F241)=TRUE,"",VLOOKUP(パターン表!F241, 'パターン別掛け率（入力）'!$C$3:$I$148, 6, FALSE))</f>
        <v>100</v>
      </c>
      <c r="G241" s="185" t="str">
        <f>'6桁'!G241</f>
        <v>◎</v>
      </c>
      <c r="H241" s="33" t="str">
        <f>IF(ISBLANK('6桁'!H241)=TRUE,"",VLOOKUP(パターン表!H241, 'パターン別掛け率（入力）'!$C$3:$I$148, 6, FALSE))</f>
        <v/>
      </c>
      <c r="I241" s="185">
        <f>'6桁'!I241</f>
        <v>0</v>
      </c>
      <c r="J241" s="33">
        <f>IF(ISBLANK('6桁'!J241)=TRUE,"",VLOOKUP(パターン表!J241, 'パターン別掛け率（入力）'!$C$3:$I$148, 6, FALSE))</f>
        <v>100</v>
      </c>
      <c r="K241" s="58" t="str">
        <f>'6桁'!K241</f>
        <v>⑨</v>
      </c>
      <c r="M241" s="451"/>
      <c r="N241" s="435" t="s">
        <v>406</v>
      </c>
      <c r="O241" s="436"/>
      <c r="P241" s="435" t="s">
        <v>488</v>
      </c>
      <c r="Q241" s="436"/>
      <c r="R241" s="5">
        <f>IF(ISBLANK('6桁'!R241)=TRUE,"",VLOOKUP(パターン表!R241, 'パターン別掛け率（入力）'!$C$3:$I$148, 6, FALSE))</f>
        <v>100</v>
      </c>
      <c r="S241" s="231">
        <f>'6桁'!S241</f>
        <v>0</v>
      </c>
      <c r="T241" s="5" t="str">
        <f>IF(ISBLANK('6桁'!T241)=TRUE,"",VLOOKUP(パターン表!T241, 'パターン別掛け率（入力）'!$C$3:$I$148, 6, FALSE))</f>
        <v/>
      </c>
      <c r="U241" s="364">
        <f>'6桁'!U241</f>
        <v>0</v>
      </c>
      <c r="V241" s="5" t="str">
        <f>IF(ISBLANK('6桁'!V241)=TRUE,"",VLOOKUP(パターン表!V241, 'パターン別掛け率（入力）'!$C$3:$I$148, 6, FALSE))</f>
        <v/>
      </c>
      <c r="W241" s="201">
        <f>'6桁'!W241</f>
        <v>0</v>
      </c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>
        <f>IF(ISBLANK('6桁'!F242)=TRUE,"",VLOOKUP(パターン表!F242, 'パターン別掛け率（入力）'!$C$3:$I$148, 6, FALSE))</f>
        <v>100</v>
      </c>
      <c r="G242" s="184">
        <f>'6桁'!G242</f>
        <v>0</v>
      </c>
      <c r="H242" s="6">
        <f>IF(ISBLANK('6桁'!H242)=TRUE,"",VLOOKUP(パターン表!H242, 'パターン別掛け率（入力）'!$C$3:$I$148, 6, FALSE))</f>
        <v>100</v>
      </c>
      <c r="I242" s="184" t="str">
        <f>'6桁'!I242</f>
        <v>※</v>
      </c>
      <c r="J242" s="6" t="str">
        <f>IF(ISBLANK('6桁'!J242)=TRUE,"",VLOOKUP(パターン表!J242, 'パターン別掛け率（入力）'!$C$3:$I$148, 6, FALSE))</f>
        <v/>
      </c>
      <c r="K242" s="70">
        <f>'6桁'!K242</f>
        <v>0</v>
      </c>
      <c r="M242" s="453"/>
      <c r="N242" s="456" t="s">
        <v>407</v>
      </c>
      <c r="O242" s="457"/>
      <c r="P242" s="456" t="s">
        <v>402</v>
      </c>
      <c r="Q242" s="457"/>
      <c r="R242" s="16" t="str">
        <f>IF(ISBLANK('6桁'!R242)=TRUE,"",VLOOKUP(パターン表!R242, 'パターン別掛け率（入力）'!$C$3:$I$148, 6, FALSE))</f>
        <v/>
      </c>
      <c r="S242" s="233">
        <f>'6桁'!S242</f>
        <v>0</v>
      </c>
      <c r="T242" s="16">
        <f>IF(ISBLANK('6桁'!T242)=TRUE,"",VLOOKUP(パターン表!T242, 'パターン別掛け率（入力）'!$C$3:$I$148, 6, FALSE))</f>
        <v>100</v>
      </c>
      <c r="U242" s="233" t="str">
        <f>'6桁'!U242</f>
        <v>※</v>
      </c>
      <c r="V242" s="16" t="str">
        <f>IF(ISBLANK('6桁'!V242)=TRUE,"",VLOOKUP(パターン表!V242, 'パターン別掛け率（入力）'!$C$3:$I$148, 6, FALSE))</f>
        <v/>
      </c>
      <c r="W242" s="207">
        <f>'6桁'!W242</f>
        <v>0</v>
      </c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f>IF(ISBLANK('6桁'!F243)=TRUE,"",VLOOKUP(パターン表!F243, 'パターン別掛け率（入力）'!$C$3:$I$148, 6, FALSE))</f>
        <v>100</v>
      </c>
      <c r="G243" s="148" t="str">
        <f>'6桁'!G243</f>
        <v>◎</v>
      </c>
      <c r="H243" s="5" t="str">
        <f>IF(ISBLANK('6桁'!H243)=TRUE,"",VLOOKUP(パターン表!H243, 'パターン別掛け率（入力）'!$C$3:$I$148, 6, FALSE))</f>
        <v/>
      </c>
      <c r="I243" s="148">
        <f>'6桁'!I243</f>
        <v>0</v>
      </c>
      <c r="J243" s="5" t="str">
        <f>IF(ISBLANK('6桁'!J243)=TRUE,"",VLOOKUP(パターン表!J243, 'パターン別掛け率（入力）'!$C$3:$I$148, 6, FALSE))</f>
        <v/>
      </c>
      <c r="K243" s="62">
        <f>'6桁'!K243</f>
        <v>0</v>
      </c>
      <c r="M243" s="447" t="s">
        <v>814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f>IF(ISBLANK('6桁'!F244)=TRUE,"",VLOOKUP(パターン表!F244, 'パターン別掛け率（入力）'!$C$3:$I$148, 6, FALSE))</f>
        <v>100</v>
      </c>
      <c r="G244" s="148" t="str">
        <f>'6桁'!G244</f>
        <v>◎</v>
      </c>
      <c r="H244" s="5">
        <f>IF(ISBLANK('6桁'!H244)=TRUE,"",VLOOKUP(パターン表!H244, 'パターン別掛け率（入力）'!$C$3:$I$148, 6, FALSE))</f>
        <v>100</v>
      </c>
      <c r="I244" s="148" t="str">
        <f>'6桁'!I244</f>
        <v>※</v>
      </c>
      <c r="J244" s="5" t="str">
        <f>IF(ISBLANK('6桁'!J244)=TRUE,"",VLOOKUP(パターン表!J244, 'パターン別掛け率（入力）'!$C$3:$I$148, 6, FALSE))</f>
        <v/>
      </c>
      <c r="K244" s="62">
        <f>'6桁'!K244</f>
        <v>0</v>
      </c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f>IF(ISBLANK('6桁'!F245)=TRUE,"",VLOOKUP(パターン表!F245, 'パターン別掛け率（入力）'!$C$3:$I$148, 6, FALSE))</f>
        <v>100</v>
      </c>
      <c r="G245" s="148" t="str">
        <f>'6桁'!G245</f>
        <v>◎</v>
      </c>
      <c r="H245" s="5" t="str">
        <f>IF(ISBLANK('6桁'!H245)=TRUE,"",VLOOKUP(パターン表!H245, 'パターン別掛け率（入力）'!$C$3:$I$148, 6, FALSE))</f>
        <v/>
      </c>
      <c r="I245" s="148">
        <f>'6桁'!I245</f>
        <v>0</v>
      </c>
      <c r="J245" s="5" t="str">
        <f>IF(ISBLANK('6桁'!J245)=TRUE,"",VLOOKUP(パターン表!J245, 'パターン別掛け率（入力）'!$C$3:$I$148, 6, FALSE))</f>
        <v/>
      </c>
      <c r="K245" s="62">
        <f>'6桁'!K245</f>
        <v>0</v>
      </c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f>IF(ISBLANK('6桁'!F246)=TRUE,"",VLOOKUP(パターン表!F246, 'パターン別掛け率（入力）'!$C$3:$I$148, 6, FALSE))</f>
        <v>100</v>
      </c>
      <c r="G246" s="148" t="str">
        <f>'6桁'!G246</f>
        <v>◎</v>
      </c>
      <c r="H246" s="5" t="str">
        <f>IF(ISBLANK('6桁'!H246)=TRUE,"",VLOOKUP(パターン表!H246, 'パターン別掛け率（入力）'!$C$3:$I$148, 6, FALSE))</f>
        <v/>
      </c>
      <c r="I246" s="148">
        <f>'6桁'!I246</f>
        <v>0</v>
      </c>
      <c r="J246" s="5" t="str">
        <f>IF(ISBLANK('6桁'!J246)=TRUE,"",VLOOKUP(パターン表!J246, 'パターン別掛け率（入力）'!$C$3:$I$148, 6, FALSE))</f>
        <v/>
      </c>
      <c r="K246" s="62">
        <f>'6桁'!K246</f>
        <v>0</v>
      </c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f>IF(ISBLANK('6桁'!F247)=TRUE,"",VLOOKUP(パターン表!F247, 'パターン別掛け率（入力）'!$C$3:$I$148, 6, FALSE))</f>
        <v>100</v>
      </c>
      <c r="G247" s="148" t="str">
        <f>'6桁'!G247</f>
        <v>◎</v>
      </c>
      <c r="H247" s="5">
        <f>IF(ISBLANK('6桁'!H247)=TRUE,"",VLOOKUP(パターン表!H247, 'パターン別掛け率（入力）'!$C$3:$I$148, 6, FALSE))</f>
        <v>100</v>
      </c>
      <c r="I247" s="62" t="str">
        <f>'6桁'!I247</f>
        <v>※</v>
      </c>
      <c r="J247" s="5" t="str">
        <f>IF(ISBLANK('6桁'!J247)=TRUE,"",VLOOKUP(パターン表!J247, 'パターン別掛け率（入力）'!$C$3:$I$148, 6, FALSE))</f>
        <v/>
      </c>
      <c r="K247" s="62">
        <f>'6桁'!K247</f>
        <v>0</v>
      </c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f>IF(ISBLANK('6桁'!F248)=TRUE,"",VLOOKUP(パターン表!F248, 'パターン別掛け率（入力）'!$C$3:$I$148, 6, FALSE))</f>
        <v>100</v>
      </c>
      <c r="G248" s="148" t="str">
        <f>'6桁'!G248</f>
        <v>◎</v>
      </c>
      <c r="H248" s="317" t="str">
        <f>IF(ISBLANK('6桁'!H248)=TRUE,"",VLOOKUP(パターン表!H248, 'パターン別掛け率（入力）'!$C$3:$I$148, 6, FALSE))</f>
        <v/>
      </c>
      <c r="I248" s="318">
        <f>'6桁'!I248</f>
        <v>0</v>
      </c>
      <c r="J248" s="139" t="str">
        <f>IF(ISBLANK('6桁'!J248)=TRUE,"",VLOOKUP(パターン表!J248, 'パターン別掛け率（入力）'!$C$3:$I$148, 6, FALSE))</f>
        <v/>
      </c>
      <c r="K248" s="138">
        <f>'6桁'!K248</f>
        <v>0</v>
      </c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>
        <f>IF(ISBLANK('6桁'!F249)=TRUE,"",VLOOKUP(パターン表!F249, 'パターン別掛け率（入力）'!$C$3:$I$148, 6, FALSE))</f>
        <v>100</v>
      </c>
      <c r="G249" s="268">
        <f>'6桁'!G249</f>
        <v>0</v>
      </c>
      <c r="H249" s="245" t="str">
        <f>IF(ISBLANK('6桁'!H249)=TRUE,"",VLOOKUP(パターン表!H249, 'パターン別掛け率（入力）'!$C$3:$I$148, 6, FALSE))</f>
        <v/>
      </c>
      <c r="I249" s="149">
        <f>'6桁'!I249</f>
        <v>0</v>
      </c>
      <c r="J249" s="268" t="str">
        <f>IF(ISBLANK('6桁'!J249)=TRUE,"",VLOOKUP(パターン表!J249, 'パターン別掛け率（入力）'!$C$3:$I$148, 6, FALSE))</f>
        <v/>
      </c>
      <c r="K249" s="149">
        <f>'6桁'!K249</f>
        <v>0</v>
      </c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407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IF(ISBLANK('6桁'!F257)=TRUE,"",VLOOKUP(パターン表!F257, 'パターン別掛け率（入力）'!$C$3:$I$148, 6, FALSE))</f>
        <v/>
      </c>
      <c r="G257" s="110">
        <f>'6桁'!G257</f>
        <v>0</v>
      </c>
      <c r="H257" s="4" t="str">
        <f>IF(ISBLANK('6桁'!H257)=TRUE,"",VLOOKUP(パターン表!H257, 'パターン別掛け率（入力）'!$C$3:$I$148, 6, FALSE))</f>
        <v/>
      </c>
      <c r="I257" s="110">
        <f>'6桁'!I257</f>
        <v>0</v>
      </c>
      <c r="J257" s="4" t="str">
        <f>IF(ISBLANK('6桁'!J257)=TRUE,"",VLOOKUP(パターン表!J257, 'パターン別掛け率（入力）'!$C$3:$I$148, 6, FALSE))</f>
        <v/>
      </c>
      <c r="K257" s="61">
        <f>'6桁'!K257</f>
        <v>0</v>
      </c>
      <c r="L257" s="4">
        <f>IF(ISBLANK('6桁'!L257)=TRUE,"",VLOOKUP(パターン表!L257, 'パターン別掛け率（入力）'!$C$3:$I$148, 6, FALSE))</f>
        <v>100</v>
      </c>
      <c r="M257" s="189" t="str">
        <f>'6桁'!M257</f>
        <v>※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IF(ISBLANK('6桁'!T257)=TRUE,"",VLOOKUP(パターン表!T257, 'パターン別掛け率（入力）'!$C$3:$I$148, 6, FALSE))</f>
        <v/>
      </c>
      <c r="U257" s="61">
        <f>'6桁'!U257</f>
        <v>0</v>
      </c>
      <c r="V257" s="4" t="str">
        <f>IF(ISBLANK('6桁'!V257)=TRUE,"",VLOOKUP(パターン表!V257, 'パターン別掛け率（入力）'!$C$3:$I$148, 6, FALSE))</f>
        <v/>
      </c>
      <c r="W257" s="61">
        <f>'6桁'!W257</f>
        <v>0</v>
      </c>
      <c r="X257" s="4" t="str">
        <f>IF(ISBLANK('6桁'!X257)=TRUE,"",VLOOKUP(パターン表!X257, 'パターン別掛け率（入力）'!$C$3:$I$148, 6, FALSE))</f>
        <v/>
      </c>
      <c r="Y257" s="61">
        <f>'6桁'!Y257</f>
        <v>0</v>
      </c>
      <c r="Z257" s="4">
        <f>IF(ISBLANK('6桁'!Z257)=TRUE,"",VLOOKUP(パターン表!Z257, 'パターン別掛け率（入力）'!$C$3:$I$148, 6, FALSE))</f>
        <v>100</v>
      </c>
      <c r="AA257" s="368" t="str">
        <f>'6桁'!AA257</f>
        <v>※</v>
      </c>
    </row>
    <row r="258" spans="2:27" ht="30" customHeight="1">
      <c r="B258" s="497"/>
      <c r="C258" s="388" t="s">
        <v>85</v>
      </c>
      <c r="D258" s="435" t="s">
        <v>389</v>
      </c>
      <c r="E258" s="489"/>
      <c r="F258" s="5">
        <f>IF(ISBLANK('6桁'!F258)=TRUE,"",VLOOKUP(パターン表!F258, 'パターン別掛け率（入力）'!$C$3:$I$148, 6, FALSE))</f>
        <v>100</v>
      </c>
      <c r="G258" s="111">
        <f>'6桁'!G258</f>
        <v>0</v>
      </c>
      <c r="H258" s="5" t="str">
        <f>IF(ISBLANK('6桁'!H258)=TRUE,"",VLOOKUP(パターン表!H258, 'パターン別掛け率（入力）'!$C$3:$I$148, 6, FALSE))</f>
        <v/>
      </c>
      <c r="I258" s="111">
        <f>'6桁'!I258</f>
        <v>0</v>
      </c>
      <c r="J258" s="5" t="str">
        <f>IF(ISBLANK('6桁'!J258)=TRUE,"",VLOOKUP(パターン表!J258, 'パターン別掛け率（入力）'!$C$3:$I$148, 6, FALSE))</f>
        <v/>
      </c>
      <c r="K258" s="62">
        <f>'6桁'!K258</f>
        <v>0</v>
      </c>
      <c r="L258" s="5" t="str">
        <f>IF(ISBLANK('6桁'!L258)=TRUE,"",VLOOKUP(パターン表!L258, 'パターン別掛け率（入力）'!$C$3:$I$148, 6, FALSE))</f>
        <v/>
      </c>
      <c r="M258" s="62">
        <f>'6桁'!M258</f>
        <v>0</v>
      </c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IF(ISBLANK('6桁'!T258)=TRUE,"",VLOOKUP(パターン表!T258, 'パターン別掛け率（入力）'!$C$3:$I$148, 6, FALSE))</f>
        <v/>
      </c>
      <c r="U258" s="59">
        <f>'6桁'!U258</f>
        <v>0</v>
      </c>
      <c r="V258" s="5" t="str">
        <f>IF(ISBLANK('6桁'!V258)=TRUE,"",VLOOKUP(パターン表!V258, 'パターン別掛け率（入力）'!$C$3:$I$148, 6, FALSE))</f>
        <v/>
      </c>
      <c r="W258" s="59">
        <f>'6桁'!W258</f>
        <v>0</v>
      </c>
      <c r="X258" s="5" t="str">
        <f>IF(ISBLANK('6桁'!X258)=TRUE,"",VLOOKUP(パターン表!X258, 'パターン別掛け率（入力）'!$C$3:$I$148, 6, FALSE))</f>
        <v/>
      </c>
      <c r="Y258" s="59">
        <f>'6桁'!Y258</f>
        <v>0</v>
      </c>
      <c r="Z258" s="5">
        <f>IF(ISBLANK('6桁'!Z258)=TRUE,"",VLOOKUP(パターン表!Z258, 'パターン別掛け率（入力）'!$C$3:$I$148, 6, FALSE))</f>
        <v>100</v>
      </c>
      <c r="AA258" s="190" t="str">
        <f>'6桁'!AA258</f>
        <v>※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IF(ISBLANK('6桁'!F259)=TRUE,"",VLOOKUP(パターン表!F259, 'パターン別掛け率（入力）'!$C$3:$I$148, 6, FALSE))</f>
        <v/>
      </c>
      <c r="G259" s="112">
        <f>'6桁'!G259</f>
        <v>0</v>
      </c>
      <c r="H259" s="5">
        <f>IF(ISBLANK('6桁'!H259)=TRUE,"",VLOOKUP(パターン表!H259, 'パターン別掛け率（入力）'!$C$3:$I$148, 6, FALSE))</f>
        <v>100</v>
      </c>
      <c r="I259" s="112">
        <f>'6桁'!I259</f>
        <v>0</v>
      </c>
      <c r="J259" s="5" t="str">
        <f>IF(ISBLANK('6桁'!J259)=TRUE,"",VLOOKUP(パターン表!J259, 'パターン別掛け率（入力）'!$C$3:$I$148, 6, FALSE))</f>
        <v/>
      </c>
      <c r="K259" s="62">
        <f>'6桁'!K259</f>
        <v>0</v>
      </c>
      <c r="L259" s="5" t="str">
        <f>IF(ISBLANK('6桁'!L259)=TRUE,"",VLOOKUP(パターン表!L259, 'パターン別掛け率（入力）'!$C$3:$I$148, 6, FALSE))</f>
        <v/>
      </c>
      <c r="M259" s="62">
        <f>'6桁'!M259</f>
        <v>0</v>
      </c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IF(ISBLANK('6桁'!T259)=TRUE,"",VLOOKUP(パターン表!T259, 'パターン別掛け率（入力）'!$C$3:$I$148, 6, FALSE))</f>
        <v/>
      </c>
      <c r="U259" s="58">
        <f>'6桁'!U259</f>
        <v>0</v>
      </c>
      <c r="V259" s="33" t="str">
        <f>IF(ISBLANK('6桁'!V259)=TRUE,"",VLOOKUP(パターン表!V259, 'パターン別掛け率（入力）'!$C$3:$I$148, 6, FALSE))</f>
        <v/>
      </c>
      <c r="W259" s="58">
        <f>'6桁'!W259</f>
        <v>0</v>
      </c>
      <c r="X259" s="33">
        <f>IF(ISBLANK('6桁'!X259)=TRUE,"",VLOOKUP(パターン表!X259, 'パターン別掛け率（入力）'!$C$3:$I$148, 6, FALSE))</f>
        <v>100</v>
      </c>
      <c r="Y259" s="58">
        <f>'6桁'!Y259</f>
        <v>0</v>
      </c>
      <c r="Z259" s="33" t="str">
        <f>IF(ISBLANK('6桁'!Z259)=TRUE,"",VLOOKUP(パターン表!Z259, 'パターン別掛け率（入力）'!$C$3:$I$148, 6, FALSE))</f>
        <v/>
      </c>
      <c r="AA259" s="58">
        <f>'6桁'!AA259</f>
        <v>0</v>
      </c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IF(ISBLANK('6桁'!F260)=TRUE,"",VLOOKUP(パターン表!F260, 'パターン別掛け率（入力）'!$C$3:$I$148, 6, FALSE))</f>
        <v/>
      </c>
      <c r="G260" s="111">
        <f>'6桁'!G260</f>
        <v>0</v>
      </c>
      <c r="H260" s="5">
        <f>IF(ISBLANK('6桁'!H260)=TRUE,"",VLOOKUP(パターン表!H260, 'パターン別掛け率（入力）'!$C$3:$I$148, 6, FALSE))</f>
        <v>100</v>
      </c>
      <c r="I260" s="111" t="str">
        <f>'6桁'!I260</f>
        <v>SPLT02</v>
      </c>
      <c r="J260" s="5" t="str">
        <f>IF(ISBLANK('6桁'!J260)=TRUE,"",VLOOKUP(パターン表!J260, 'パターン別掛け率（入力）'!$C$3:$I$148, 6, FALSE))</f>
        <v/>
      </c>
      <c r="K260" s="62">
        <f>'6桁'!K260</f>
        <v>0</v>
      </c>
      <c r="L260" s="5" t="str">
        <f>IF(ISBLANK('6桁'!L260)=TRUE,"",VLOOKUP(パターン表!L260, 'パターン別掛け率（入力）'!$C$3:$I$148, 6, FALSE))</f>
        <v/>
      </c>
      <c r="M260" s="62">
        <f>'6桁'!M260</f>
        <v>0</v>
      </c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IF(ISBLANK('6桁'!T260)=TRUE,"",VLOOKUP(パターン表!T260, 'パターン別掛け率（入力）'!$C$3:$I$148, 6, FALSE))</f>
        <v/>
      </c>
      <c r="U260" s="78">
        <f>'6桁'!U260</f>
        <v>0</v>
      </c>
      <c r="V260" s="32" t="str">
        <f>IF(ISBLANK('6桁'!V260)=TRUE,"",VLOOKUP(パターン表!V260, 'パターン別掛け率（入力）'!$C$3:$I$148, 6, FALSE))</f>
        <v/>
      </c>
      <c r="W260" s="78">
        <f>'6桁'!W260</f>
        <v>0</v>
      </c>
      <c r="X260" s="32">
        <f>IF(ISBLANK('6桁'!X260)=TRUE,"",VLOOKUP(パターン表!X260, 'パターン別掛け率（入力）'!$C$3:$I$148, 6, FALSE))</f>
        <v>100</v>
      </c>
      <c r="Y260" s="78">
        <f>'6桁'!Y260</f>
        <v>0</v>
      </c>
      <c r="Z260" s="32" t="str">
        <f>IF(ISBLANK('6桁'!Z260)=TRUE,"",VLOOKUP(パターン表!Z260, 'パターン別掛け率（入力）'!$C$3:$I$148, 6, FALSE))</f>
        <v/>
      </c>
      <c r="AA260" s="78">
        <f>'6桁'!AA260</f>
        <v>0</v>
      </c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>
        <f>IF(ISBLANK('6桁'!F261)=TRUE,"",VLOOKUP(パターン表!F261, 'パターン別掛け率（入力）'!$C$3:$I$148, 6, FALSE))</f>
        <v>100</v>
      </c>
      <c r="G261" s="111">
        <f>'6桁'!G261</f>
        <v>0</v>
      </c>
      <c r="H261" s="5" t="str">
        <f>IF(ISBLANK('6桁'!H261)=TRUE,"",VLOOKUP(パターン表!H261, 'パターン別掛け率（入力）'!$C$3:$I$148, 6, FALSE))</f>
        <v/>
      </c>
      <c r="I261" s="111">
        <f>'6桁'!I261</f>
        <v>0</v>
      </c>
      <c r="J261" s="5" t="str">
        <f>IF(ISBLANK('6桁'!J261)=TRUE,"",VLOOKUP(パターン表!J261, 'パターン別掛け率（入力）'!$C$3:$I$148, 6, FALSE))</f>
        <v/>
      </c>
      <c r="K261" s="62">
        <f>'6桁'!K261</f>
        <v>0</v>
      </c>
      <c r="L261" s="5" t="str">
        <f>IF(ISBLANK('6桁'!L261)=TRUE,"",VLOOKUP(パターン表!L261, 'パターン別掛け率（入力）'!$C$3:$I$148, 6, FALSE))</f>
        <v/>
      </c>
      <c r="M261" s="62">
        <f>'6桁'!M261</f>
        <v>0</v>
      </c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IF(ISBLANK('6桁'!T261)=TRUE,"",VLOOKUP(パターン表!T261, 'パターン別掛け率（入力）'!$C$3:$I$148, 6, FALSE))</f>
        <v/>
      </c>
      <c r="U261" s="58">
        <f>'6桁'!U261</f>
        <v>0</v>
      </c>
      <c r="V261" s="33" t="str">
        <f>IF(ISBLANK('6桁'!V261)=TRUE,"",VLOOKUP(パターン表!V261, 'パターン別掛け率（入力）'!$C$3:$I$148, 6, FALSE))</f>
        <v/>
      </c>
      <c r="W261" s="58">
        <f>'6桁'!W261</f>
        <v>0</v>
      </c>
      <c r="X261" s="33">
        <f>IF(ISBLANK('6桁'!X261)=TRUE,"",VLOOKUP(パターン表!X261, 'パターン別掛け率（入力）'!$C$3:$I$148, 6, FALSE))</f>
        <v>100</v>
      </c>
      <c r="Y261" s="58">
        <f>'6桁'!Y261</f>
        <v>0</v>
      </c>
      <c r="Z261" s="33" t="str">
        <f>IF(ISBLANK('6桁'!Z261)=TRUE,"",VLOOKUP(パターン表!Z261, 'パターン別掛け率（入力）'!$C$3:$I$148, 6, FALSE))</f>
        <v/>
      </c>
      <c r="AA261" s="58">
        <f>'6桁'!AA261</f>
        <v>0</v>
      </c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>
        <f>IF(ISBLANK('6桁'!F262)=TRUE,"",VLOOKUP(パターン表!F262, 'パターン別掛け率（入力）'!$C$3:$I$148, 6, FALSE))</f>
        <v>100</v>
      </c>
      <c r="G262" s="111">
        <f>'6桁'!G262</f>
        <v>0</v>
      </c>
      <c r="H262" s="5" t="str">
        <f>IF(ISBLANK('6桁'!H262)=TRUE,"",VLOOKUP(パターン表!H262, 'パターン別掛け率（入力）'!$C$3:$I$148, 6, FALSE))</f>
        <v/>
      </c>
      <c r="I262" s="111">
        <f>'6桁'!I262</f>
        <v>0</v>
      </c>
      <c r="J262" s="5" t="str">
        <f>IF(ISBLANK('6桁'!J262)=TRUE,"",VLOOKUP(パターン表!J262, 'パターン別掛け率（入力）'!$C$3:$I$148, 6, FALSE))</f>
        <v/>
      </c>
      <c r="K262" s="62">
        <f>'6桁'!K262</f>
        <v>0</v>
      </c>
      <c r="L262" s="5" t="str">
        <f>IF(ISBLANK('6桁'!L262)=TRUE,"",VLOOKUP(パターン表!L262, 'パターン別掛け率（入力）'!$C$3:$I$148, 6, FALSE))</f>
        <v/>
      </c>
      <c r="M262" s="62">
        <f>'6桁'!M262</f>
        <v>0</v>
      </c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IF(ISBLANK('6桁'!T262)=TRUE,"",VLOOKUP(パターン表!T262, 'パターン別掛け率（入力）'!$C$3:$I$148, 6, FALSE))</f>
        <v/>
      </c>
      <c r="U262" s="78">
        <f>'6桁'!U262</f>
        <v>0</v>
      </c>
      <c r="V262" s="32" t="str">
        <f>IF(ISBLANK('6桁'!V262)=TRUE,"",VLOOKUP(パターン表!V262, 'パターン別掛け率（入力）'!$C$3:$I$148, 6, FALSE))</f>
        <v/>
      </c>
      <c r="W262" s="78">
        <f>'6桁'!W262</f>
        <v>0</v>
      </c>
      <c r="X262" s="32">
        <f>IF(ISBLANK('6桁'!X262)=TRUE,"",VLOOKUP(パターン表!X262, 'パターン別掛け率（入力）'!$C$3:$I$148, 6, FALSE))</f>
        <v>100</v>
      </c>
      <c r="Y262" s="78" t="str">
        <f>'6桁'!Y262</f>
        <v>※</v>
      </c>
      <c r="Z262" s="32" t="str">
        <f>IF(ISBLANK('6桁'!Z262)=TRUE,"",VLOOKUP(パターン表!Z262, 'パターン別掛け率（入力）'!$C$3:$I$148, 6, FALSE))</f>
        <v/>
      </c>
      <c r="AA262" s="78">
        <f>'6桁'!AA262</f>
        <v>0</v>
      </c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>
        <f>IF(ISBLANK('6桁'!F263)=TRUE,"",VLOOKUP(パターン表!F263, 'パターン別掛け率（入力）'!$C$3:$I$148, 6, FALSE))</f>
        <v>100</v>
      </c>
      <c r="G263" s="111">
        <f>'6桁'!G263</f>
        <v>0</v>
      </c>
      <c r="H263" s="5" t="str">
        <f>IF(ISBLANK('6桁'!H263)=TRUE,"",VLOOKUP(パターン表!H263, 'パターン別掛け率（入力）'!$C$3:$I$148, 6, FALSE))</f>
        <v/>
      </c>
      <c r="I263" s="111">
        <f>'6桁'!I263</f>
        <v>0</v>
      </c>
      <c r="J263" s="5" t="str">
        <f>IF(ISBLANK('6桁'!J263)=TRUE,"",VLOOKUP(パターン表!J263, 'パターン別掛け率（入力）'!$C$3:$I$148, 6, FALSE))</f>
        <v/>
      </c>
      <c r="K263" s="62">
        <f>'6桁'!K263</f>
        <v>0</v>
      </c>
      <c r="L263" s="5" t="str">
        <f>IF(ISBLANK('6桁'!L263)=TRUE,"",VLOOKUP(パターン表!L263, 'パターン別掛け率（入力）'!$C$3:$I$148, 6, FALSE))</f>
        <v/>
      </c>
      <c r="M263" s="62">
        <f>'6桁'!M263</f>
        <v>0</v>
      </c>
      <c r="N263" s="127"/>
      <c r="O263" s="497"/>
      <c r="P263" s="501" t="s">
        <v>419</v>
      </c>
      <c r="Q263" s="502"/>
      <c r="R263" s="501" t="s">
        <v>433</v>
      </c>
      <c r="S263" s="502"/>
      <c r="T263" s="5">
        <f>IF(ISBLANK('6桁'!T263)=TRUE,"",VLOOKUP(パターン表!T263, 'パターン別掛け率（入力）'!$C$3:$I$148, 6, FALSE))</f>
        <v>100</v>
      </c>
      <c r="U263" s="62">
        <f>'6桁'!U263</f>
        <v>0</v>
      </c>
      <c r="V263" s="5" t="str">
        <f>IF(ISBLANK('6桁'!V263)=TRUE,"",VLOOKUP(パターン表!V263, 'パターン別掛け率（入力）'!$C$3:$I$148, 6, FALSE))</f>
        <v/>
      </c>
      <c r="W263" s="62">
        <f>'6桁'!W263</f>
        <v>0</v>
      </c>
      <c r="X263" s="5" t="str">
        <f>IF(ISBLANK('6桁'!X263)=TRUE,"",VLOOKUP(パターン表!X263, 'パターン別掛け率（入力）'!$C$3:$I$148, 6, FALSE))</f>
        <v/>
      </c>
      <c r="Y263" s="62">
        <f>'6桁'!Y263</f>
        <v>0</v>
      </c>
      <c r="Z263" s="5" t="str">
        <f>IF(ISBLANK('6桁'!Z263)=TRUE,"",VLOOKUP(パターン表!Z263, 'パターン別掛け率（入力）'!$C$3:$I$148, 6, FALSE))</f>
        <v/>
      </c>
      <c r="AA263" s="62">
        <f>'6桁'!AA263</f>
        <v>0</v>
      </c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f>IF(ISBLANK('6桁'!F264)=TRUE,"",VLOOKUP(パターン表!F264, 'パターン別掛け率（入力）'!$C$3:$I$148, 6, FALSE))</f>
        <v>100</v>
      </c>
      <c r="G264" s="111">
        <f>'6桁'!G264</f>
        <v>0</v>
      </c>
      <c r="H264" s="5" t="str">
        <f>IF(ISBLANK('6桁'!H264)=TRUE,"",VLOOKUP(パターン表!H264, 'パターン別掛け率（入力）'!$C$3:$I$148, 6, FALSE))</f>
        <v/>
      </c>
      <c r="I264" s="111">
        <f>'6桁'!I264</f>
        <v>0</v>
      </c>
      <c r="J264" s="5" t="str">
        <f>IF(ISBLANK('6桁'!J264)=TRUE,"",VLOOKUP(パターン表!J264, 'パターン別掛け率（入力）'!$C$3:$I$148, 6, FALSE))</f>
        <v/>
      </c>
      <c r="K264" s="59">
        <f>'6桁'!K264</f>
        <v>0</v>
      </c>
      <c r="L264" s="5" t="str">
        <f>IF(ISBLANK('6桁'!L264)=TRUE,"",VLOOKUP(パターン表!L264, 'パターン別掛け率（入力）'!$C$3:$I$148, 6, FALSE))</f>
        <v/>
      </c>
      <c r="M264" s="62">
        <f>'6桁'!M264</f>
        <v>0</v>
      </c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IF(ISBLANK('6桁'!T264)=TRUE,"",VLOOKUP(パターン表!T264, 'パターン別掛け率（入力）'!$C$3:$I$148, 6, FALSE))</f>
        <v/>
      </c>
      <c r="U264" s="59">
        <f>'6桁'!U264</f>
        <v>0</v>
      </c>
      <c r="V264" s="5">
        <f>IF(ISBLANK('6桁'!V264)=TRUE,"",VLOOKUP(パターン表!V264, 'パターン別掛け率（入力）'!$C$3:$I$148, 6, FALSE))</f>
        <v>100</v>
      </c>
      <c r="W264" s="59" t="str">
        <f>'6桁'!W264</f>
        <v>LT03</v>
      </c>
      <c r="X264" s="5" t="str">
        <f>IF(ISBLANK('6桁'!X264)=TRUE,"",VLOOKUP(パターン表!X264, 'パターン別掛け率（入力）'!$C$3:$I$148, 6, FALSE))</f>
        <v/>
      </c>
      <c r="Y264" s="59">
        <f>'6桁'!Y264</f>
        <v>0</v>
      </c>
      <c r="Z264" s="5" t="str">
        <f>IF(ISBLANK('6桁'!Z264)=TRUE,"",VLOOKUP(パターン表!Z264, 'パターン別掛け率（入力）'!$C$3:$I$148, 6, FALSE))</f>
        <v/>
      </c>
      <c r="AA264" s="59">
        <f>'6桁'!AA264</f>
        <v>0</v>
      </c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>
        <f>IF(ISBLANK('6桁'!F265)=TRUE,"",VLOOKUP(パターン表!F265, 'パターン別掛け率（入力）'!$C$3:$I$148, 6, FALSE))</f>
        <v>100</v>
      </c>
      <c r="G265" s="111">
        <f>'6桁'!G265</f>
        <v>0</v>
      </c>
      <c r="H265" s="5" t="str">
        <f>IF(ISBLANK('6桁'!H265)=TRUE,"",VLOOKUP(パターン表!H265, 'パターン別掛け率（入力）'!$C$3:$I$148, 6, FALSE))</f>
        <v/>
      </c>
      <c r="I265" s="111">
        <f>'6桁'!I265</f>
        <v>0</v>
      </c>
      <c r="J265" s="5" t="str">
        <f>IF(ISBLANK('6桁'!J265)=TRUE,"",VLOOKUP(パターン表!J265, 'パターン別掛け率（入力）'!$C$3:$I$148, 6, FALSE))</f>
        <v/>
      </c>
      <c r="K265" s="62">
        <f>'6桁'!K265</f>
        <v>0</v>
      </c>
      <c r="L265" s="5" t="str">
        <f>IF(ISBLANK('6桁'!L265)=TRUE,"",VLOOKUP(パターン表!L265, 'パターン別掛け率（入力）'!$C$3:$I$148, 6, FALSE))</f>
        <v/>
      </c>
      <c r="M265" s="62">
        <f>'6桁'!M265</f>
        <v>0</v>
      </c>
      <c r="N265" s="127"/>
      <c r="O265" s="497"/>
      <c r="P265" s="501" t="s">
        <v>421</v>
      </c>
      <c r="Q265" s="502"/>
      <c r="R265" s="501" t="s">
        <v>463</v>
      </c>
      <c r="S265" s="502"/>
      <c r="T265" s="5">
        <f>IF(ISBLANK('6桁'!T265)=TRUE,"",VLOOKUP(パターン表!T265, 'パターン別掛け率（入力）'!$C$3:$I$148, 6, FALSE))</f>
        <v>100</v>
      </c>
      <c r="U265" s="62">
        <f>'6桁'!U265</f>
        <v>0</v>
      </c>
      <c r="V265" s="5" t="str">
        <f>IF(ISBLANK('6桁'!V265)=TRUE,"",VLOOKUP(パターン表!V265, 'パターン別掛け率（入力）'!$C$3:$I$148, 6, FALSE))</f>
        <v/>
      </c>
      <c r="W265" s="62">
        <f>'6桁'!W265</f>
        <v>0</v>
      </c>
      <c r="X265" s="5" t="str">
        <f>IF(ISBLANK('6桁'!X265)=TRUE,"",VLOOKUP(パターン表!X265, 'パターン別掛け率（入力）'!$C$3:$I$148, 6, FALSE))</f>
        <v/>
      </c>
      <c r="Y265" s="62">
        <f>'6桁'!Y265</f>
        <v>0</v>
      </c>
      <c r="Z265" s="5" t="str">
        <f>IF(ISBLANK('6桁'!Z265)=TRUE,"",VLOOKUP(パターン表!Z265, 'パターン別掛け率（入力）'!$C$3:$I$148, 6, FALSE))</f>
        <v/>
      </c>
      <c r="AA265" s="62">
        <f>'6桁'!AA265</f>
        <v>0</v>
      </c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>
        <f>IF(ISBLANK('6桁'!F266)=TRUE,"",VLOOKUP(パターン表!F266, 'パターン別掛け率（入力）'!$C$3:$I$148, 6, FALSE))</f>
        <v>100</v>
      </c>
      <c r="G266" s="111">
        <f>'6桁'!G266</f>
        <v>0</v>
      </c>
      <c r="H266" s="5" t="str">
        <f>IF(ISBLANK('6桁'!H266)=TRUE,"",VLOOKUP(パターン表!H266, 'パターン別掛け率（入力）'!$C$3:$I$148, 6, FALSE))</f>
        <v/>
      </c>
      <c r="I266" s="111">
        <f>'6桁'!I266</f>
        <v>0</v>
      </c>
      <c r="J266" s="5" t="str">
        <f>IF(ISBLANK('6桁'!J266)=TRUE,"",VLOOKUP(パターン表!J266, 'パターン別掛け率（入力）'!$C$3:$I$148, 6, FALSE))</f>
        <v/>
      </c>
      <c r="K266" s="62">
        <f>'6桁'!K266</f>
        <v>0</v>
      </c>
      <c r="L266" s="5" t="str">
        <f>IF(ISBLANK('6桁'!L266)=TRUE,"",VLOOKUP(パターン表!L266, 'パターン別掛け率（入力）'!$C$3:$I$148, 6, FALSE))</f>
        <v/>
      </c>
      <c r="M266" s="62">
        <f>'6桁'!M266</f>
        <v>0</v>
      </c>
      <c r="N266" s="127"/>
      <c r="O266" s="497"/>
      <c r="P266" s="501" t="s">
        <v>422</v>
      </c>
      <c r="Q266" s="502"/>
      <c r="R266" s="501" t="s">
        <v>464</v>
      </c>
      <c r="S266" s="502"/>
      <c r="T266" s="5">
        <f>IF(ISBLANK('6桁'!T266)=TRUE,"",VLOOKUP(パターン表!T266, 'パターン別掛け率（入力）'!$C$3:$I$148, 6, FALSE))</f>
        <v>100</v>
      </c>
      <c r="U266" s="59">
        <f>'6桁'!U266</f>
        <v>0</v>
      </c>
      <c r="V266" s="5" t="str">
        <f>IF(ISBLANK('6桁'!V266)=TRUE,"",VLOOKUP(パターン表!V266, 'パターン別掛け率（入力）'!$C$3:$I$148, 6, FALSE))</f>
        <v/>
      </c>
      <c r="W266" s="59">
        <f>'6桁'!W266</f>
        <v>0</v>
      </c>
      <c r="X266" s="5" t="str">
        <f>IF(ISBLANK('6桁'!X266)=TRUE,"",VLOOKUP(パターン表!X266, 'パターン別掛け率（入力）'!$C$3:$I$148, 6, FALSE))</f>
        <v/>
      </c>
      <c r="Y266" s="59">
        <f>'6桁'!Y266</f>
        <v>0</v>
      </c>
      <c r="Z266" s="5" t="str">
        <f>IF(ISBLANK('6桁'!Z266)=TRUE,"",VLOOKUP(パターン表!Z266, 'パターン別掛け率（入力）'!$C$3:$I$148, 6, FALSE))</f>
        <v/>
      </c>
      <c r="AA266" s="59">
        <f>'6桁'!AA266</f>
        <v>0</v>
      </c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>
        <f>IF(ISBLANK('6桁'!F267)=TRUE,"",VLOOKUP(パターン表!F267, 'パターン別掛け率（入力）'!$C$3:$I$148, 6, FALSE))</f>
        <v>100</v>
      </c>
      <c r="G267" s="111">
        <f>'6桁'!G267</f>
        <v>0</v>
      </c>
      <c r="H267" s="5" t="str">
        <f>IF(ISBLANK('6桁'!H267)=TRUE,"",VLOOKUP(パターン表!H267, 'パターン別掛け率（入力）'!$C$3:$I$148, 6, FALSE))</f>
        <v/>
      </c>
      <c r="I267" s="111">
        <f>'6桁'!I267</f>
        <v>0</v>
      </c>
      <c r="J267" s="5" t="str">
        <f>IF(ISBLANK('6桁'!J267)=TRUE,"",VLOOKUP(パターン表!J267, 'パターン別掛け率（入力）'!$C$3:$I$148, 6, FALSE))</f>
        <v/>
      </c>
      <c r="K267" s="62">
        <f>'6桁'!K267</f>
        <v>0</v>
      </c>
      <c r="L267" s="5" t="str">
        <f>IF(ISBLANK('6桁'!L267)=TRUE,"",VLOOKUP(パターン表!L267, 'パターン別掛け率（入力）'!$C$3:$I$148, 6, FALSE))</f>
        <v/>
      </c>
      <c r="M267" s="62">
        <f>'6桁'!M267</f>
        <v>0</v>
      </c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IF(ISBLANK('6桁'!T267)=TRUE,"",VLOOKUP(パターン表!T267, 'パターン別掛け率（入力）'!$C$3:$I$148, 6, FALSE))</f>
        <v/>
      </c>
      <c r="U267" s="62">
        <f>'6桁'!U267</f>
        <v>0</v>
      </c>
      <c r="V267" s="5" t="str">
        <f>IF(ISBLANK('6桁'!V267)=TRUE,"",VLOOKUP(パターン表!V267, 'パターン別掛け率（入力）'!$C$3:$I$148, 6, FALSE))</f>
        <v/>
      </c>
      <c r="W267" s="62">
        <f>'6桁'!W267</f>
        <v>0</v>
      </c>
      <c r="X267" s="5">
        <f>IF(ISBLANK('6桁'!X267)=TRUE,"",VLOOKUP(パターン表!X267, 'パターン別掛け率（入力）'!$C$3:$I$148, 6, FALSE))</f>
        <v>100</v>
      </c>
      <c r="Y267" s="62" t="str">
        <f>'6桁'!Y267</f>
        <v>※◎</v>
      </c>
      <c r="Z267" s="5" t="str">
        <f>IF(ISBLANK('6桁'!Z267)=TRUE,"",VLOOKUP(パターン表!Z267, 'パターン別掛け率（入力）'!$C$3:$I$148, 6, FALSE))</f>
        <v/>
      </c>
      <c r="AA267" s="62">
        <f>'6桁'!AA267</f>
        <v>0</v>
      </c>
    </row>
    <row r="268" spans="2:27" ht="30" customHeight="1">
      <c r="B268" s="497"/>
      <c r="C268" s="388" t="s">
        <v>443</v>
      </c>
      <c r="D268" s="435" t="s">
        <v>445</v>
      </c>
      <c r="E268" s="489"/>
      <c r="F268" s="5">
        <f>IF(ISBLANK('6桁'!F268)=TRUE,"",VLOOKUP(パターン表!F268, 'パターン別掛け率（入力）'!$C$3:$I$148, 6, FALSE))</f>
        <v>100</v>
      </c>
      <c r="G268" s="111">
        <f>'6桁'!G268</f>
        <v>0</v>
      </c>
      <c r="H268" s="5" t="str">
        <f>IF(ISBLANK('6桁'!H268)=TRUE,"",VLOOKUP(パターン表!H268, 'パターン別掛け率（入力）'!$C$3:$I$148, 6, FALSE))</f>
        <v/>
      </c>
      <c r="I268" s="111">
        <f>'6桁'!I268</f>
        <v>0</v>
      </c>
      <c r="J268" s="5" t="str">
        <f>IF(ISBLANK('6桁'!J268)=TRUE,"",VLOOKUP(パターン表!J268, 'パターン別掛け率（入力）'!$C$3:$I$148, 6, FALSE))</f>
        <v/>
      </c>
      <c r="K268" s="62">
        <f>'6桁'!K268</f>
        <v>0</v>
      </c>
      <c r="L268" s="5" t="str">
        <f>IF(ISBLANK('6桁'!L268)=TRUE,"",VLOOKUP(パターン表!L268, 'パターン別掛け率（入力）'!$C$3:$I$148, 6, FALSE))</f>
        <v/>
      </c>
      <c r="M268" s="62">
        <f>'6桁'!M268</f>
        <v>0</v>
      </c>
      <c r="N268" s="127"/>
      <c r="O268" s="497"/>
      <c r="P268" s="507"/>
      <c r="Q268" s="508"/>
      <c r="R268" s="501" t="s">
        <v>438</v>
      </c>
      <c r="S268" s="502"/>
      <c r="T268" s="5">
        <f>IF(ISBLANK('6桁'!T268)=TRUE,"",VLOOKUP(パターン表!T268, 'パターン別掛け率（入力）'!$C$3:$I$148, 6, FALSE))</f>
        <v>100</v>
      </c>
      <c r="U268" s="59" t="str">
        <f>'6桁'!U268</f>
        <v>◎</v>
      </c>
      <c r="V268" s="5" t="str">
        <f>IF(ISBLANK('6桁'!V268)=TRUE,"",VLOOKUP(パターン表!V268, 'パターン別掛け率（入力）'!$C$3:$I$148, 6, FALSE))</f>
        <v/>
      </c>
      <c r="W268" s="59">
        <f>'6桁'!W268</f>
        <v>0</v>
      </c>
      <c r="X268" s="5" t="str">
        <f>IF(ISBLANK('6桁'!X268)=TRUE,"",VLOOKUP(パターン表!X268, 'パターン別掛け率（入力）'!$C$3:$I$148, 6, FALSE))</f>
        <v/>
      </c>
      <c r="Y268" s="59">
        <f>'6桁'!Y268</f>
        <v>0</v>
      </c>
      <c r="Z268" s="5" t="str">
        <f>IF(ISBLANK('6桁'!Z268)=TRUE,"",VLOOKUP(パターン表!Z268, 'パターン別掛け率（入力）'!$C$3:$I$148, 6, FALSE))</f>
        <v/>
      </c>
      <c r="AA268" s="59">
        <f>'6桁'!AA268</f>
        <v>0</v>
      </c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IF(ISBLANK('6桁'!F269)=TRUE,"",VLOOKUP(パターン表!F269, 'パターン別掛け率（入力）'!$C$3:$I$148, 6, FALSE))</f>
        <v/>
      </c>
      <c r="G269" s="111">
        <f>'6桁'!G269</f>
        <v>0</v>
      </c>
      <c r="H269" s="5" t="str">
        <f>IF(ISBLANK('6桁'!H269)=TRUE,"",VLOOKUP(パターン表!H269, 'パターン別掛け率（入力）'!$C$3:$I$148, 6, FALSE))</f>
        <v/>
      </c>
      <c r="I269" s="111">
        <f>'6桁'!I269</f>
        <v>0</v>
      </c>
      <c r="J269" s="5">
        <f>IF(ISBLANK('6桁'!J269)=TRUE,"",VLOOKUP(パターン表!J269, 'パターン別掛け率（入力）'!$C$3:$I$148, 6, FALSE))</f>
        <v>100</v>
      </c>
      <c r="K269" s="59" t="str">
        <f>'6桁'!K269</f>
        <v>※
SP LT01M</v>
      </c>
      <c r="L269" s="5" t="str">
        <f>IF(ISBLANK('6桁'!L269)=TRUE,"",VLOOKUP(パターン表!L269, 'パターン別掛け率（入力）'!$C$3:$I$148, 6, FALSE))</f>
        <v/>
      </c>
      <c r="M269" s="62">
        <f>'6桁'!M269</f>
        <v>0</v>
      </c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IF(ISBLANK('6桁'!T269)=TRUE,"",VLOOKUP(パターン表!T269, 'パターン別掛け率（入力）'!$C$3:$I$148, 6, FALSE))</f>
        <v/>
      </c>
      <c r="U269" s="62">
        <f>'6桁'!U269</f>
        <v>0</v>
      </c>
      <c r="V269" s="5">
        <f>IF(ISBLANK('6桁'!V269)=TRUE,"",VLOOKUP(パターン表!V269, 'パターン別掛け率（入力）'!$C$3:$I$148, 6, FALSE))</f>
        <v>100</v>
      </c>
      <c r="W269" s="59" t="str">
        <f>'6桁'!W269</f>
        <v>※◎
SPLT02</v>
      </c>
      <c r="X269" s="5" t="str">
        <f>IF(ISBLANK('6桁'!X269)=TRUE,"",VLOOKUP(パターン表!X269, 'パターン別掛け率（入力）'!$C$3:$I$148, 6, FALSE))</f>
        <v/>
      </c>
      <c r="Y269" s="62">
        <f>'6桁'!Y269</f>
        <v>0</v>
      </c>
      <c r="Z269" s="5" t="str">
        <f>IF(ISBLANK('6桁'!Z269)=TRUE,"",VLOOKUP(パターン表!Z269, 'パターン別掛け率（入力）'!$C$3:$I$148, 6, FALSE))</f>
        <v/>
      </c>
      <c r="AA269" s="62">
        <f>'6桁'!AA269</f>
        <v>0</v>
      </c>
    </row>
    <row r="270" spans="2:27" ht="30" customHeight="1">
      <c r="B270" s="498"/>
      <c r="C270" s="498"/>
      <c r="D270" s="437" t="s">
        <v>448</v>
      </c>
      <c r="E270" s="549"/>
      <c r="F270" s="33">
        <f>IF(ISBLANK('6桁'!F270)=TRUE,"",VLOOKUP(パターン表!F270, 'パターン別掛け率（入力）'!$C$3:$I$148, 6, FALSE))</f>
        <v>100</v>
      </c>
      <c r="G270" s="113">
        <f>'6桁'!G270</f>
        <v>0</v>
      </c>
      <c r="H270" s="33" t="str">
        <f>IF(ISBLANK('6桁'!H270)=TRUE,"",VLOOKUP(パターン表!H270, 'パターン別掛け率（入力）'!$C$3:$I$148, 6, FALSE))</f>
        <v/>
      </c>
      <c r="I270" s="113">
        <f>'6桁'!I270</f>
        <v>0</v>
      </c>
      <c r="J270" s="33" t="str">
        <f>IF(ISBLANK('6桁'!J270)=TRUE,"",VLOOKUP(パターン表!J270, 'パターン別掛け率（入力）'!$C$3:$I$148, 6, FALSE))</f>
        <v/>
      </c>
      <c r="K270" s="58">
        <f>'6桁'!K270</f>
        <v>0</v>
      </c>
      <c r="L270" s="33" t="str">
        <f>IF(ISBLANK('6桁'!L270)=TRUE,"",VLOOKUP(パターン表!L270, 'パターン別掛け率（入力）'!$C$3:$I$148, 6, FALSE))</f>
        <v/>
      </c>
      <c r="M270" s="58">
        <f>'6桁'!M270</f>
        <v>0</v>
      </c>
      <c r="N270" s="127"/>
      <c r="O270" s="497"/>
      <c r="P270" s="509"/>
      <c r="Q270" s="510"/>
      <c r="R270" s="501" t="s">
        <v>444</v>
      </c>
      <c r="S270" s="502"/>
      <c r="T270" s="5" t="str">
        <f>IF(ISBLANK('6桁'!T270)=TRUE,"",VLOOKUP(パターン表!T270, 'パターン別掛け率（入力）'!$C$3:$I$148, 6, FALSE))</f>
        <v/>
      </c>
      <c r="U270" s="59">
        <f>'6桁'!U270</f>
        <v>0</v>
      </c>
      <c r="V270" s="5">
        <f>IF(ISBLANK('6桁'!V270)=TRUE,"",VLOOKUP(パターン表!V270, 'パターン別掛け率（入力）'!$C$3:$I$148, 6, FALSE))</f>
        <v>100</v>
      </c>
      <c r="W270" s="59" t="str">
        <f>'6桁'!W270</f>
        <v>※◎
LT03</v>
      </c>
      <c r="X270" s="5" t="str">
        <f>IF(ISBLANK('6桁'!X270)=TRUE,"",VLOOKUP(パターン表!X270, 'パターン別掛け率（入力）'!$C$3:$I$148, 6, FALSE))</f>
        <v/>
      </c>
      <c r="Y270" s="59">
        <f>'6桁'!Y270</f>
        <v>0</v>
      </c>
      <c r="Z270" s="5" t="str">
        <f>IF(ISBLANK('6桁'!Z270)=TRUE,"",VLOOKUP(パターン表!Z270, 'パターン別掛け率（入力）'!$C$3:$I$148, 6, FALSE))</f>
        <v/>
      </c>
      <c r="AA270" s="59">
        <f>'6桁'!AA270</f>
        <v>0</v>
      </c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IF(ISBLANK('6桁'!F271)=TRUE,"",VLOOKUP(パターン表!F271, 'パターン別掛け率（入力）'!$C$3:$I$148, 6, FALSE))</f>
        <v/>
      </c>
      <c r="G271" s="125">
        <f>'6桁'!G271</f>
        <v>0</v>
      </c>
      <c r="H271" s="6">
        <f>IF(ISBLANK('6桁'!H271)=TRUE,"",VLOOKUP(パターン表!H271, 'パターン別掛け率（入力）'!$C$3:$I$148, 6, FALSE))</f>
        <v>100</v>
      </c>
      <c r="I271" s="125">
        <f>'6桁'!I271</f>
        <v>0</v>
      </c>
      <c r="J271" s="6" t="str">
        <f>IF(ISBLANK('6桁'!J271)=TRUE,"",VLOOKUP(パターン表!J271, 'パターン別掛け率（入力）'!$C$3:$I$148, 6, FALSE))</f>
        <v/>
      </c>
      <c r="K271" s="190">
        <f>'6桁'!K271</f>
        <v>0</v>
      </c>
      <c r="L271" s="6" t="str">
        <f>IF(ISBLANK('6桁'!L271)=TRUE,"",VLOOKUP(パターン表!L271, 'パターン別掛け率（入力）'!$C$3:$I$148, 6, FALSE))</f>
        <v/>
      </c>
      <c r="M271" s="70">
        <f>'6桁'!M271</f>
        <v>0</v>
      </c>
      <c r="N271" s="127"/>
      <c r="O271" s="498"/>
      <c r="P271" s="511"/>
      <c r="Q271" s="512"/>
      <c r="R271" s="503" t="s">
        <v>445</v>
      </c>
      <c r="S271" s="504"/>
      <c r="T271" s="33">
        <f>IF(ISBLANK('6桁'!T271)=TRUE,"",VLOOKUP(パターン表!T271, 'パターン別掛け率（入力）'!$C$3:$I$148, 6, FALSE))</f>
        <v>100</v>
      </c>
      <c r="U271" s="58" t="str">
        <f>'6桁'!U271</f>
        <v>⑧</v>
      </c>
      <c r="V271" s="33" t="str">
        <f>IF(ISBLANK('6桁'!V271)=TRUE,"",VLOOKUP(パターン表!V271, 'パターン別掛け率（入力）'!$C$3:$I$148, 6, FALSE))</f>
        <v/>
      </c>
      <c r="W271" s="58">
        <f>'6桁'!W271</f>
        <v>0</v>
      </c>
      <c r="X271" s="33" t="str">
        <f>IF(ISBLANK('6桁'!X271)=TRUE,"",VLOOKUP(パターン表!X271, 'パターン別掛け率（入力）'!$C$3:$I$148, 6, FALSE))</f>
        <v/>
      </c>
      <c r="Y271" s="58">
        <f>'6桁'!Y271</f>
        <v>0</v>
      </c>
      <c r="Z271" s="33" t="str">
        <f>IF(ISBLANK('6桁'!Z271)=TRUE,"",VLOOKUP(パターン表!Z271, 'パターン別掛け率（入力）'!$C$3:$I$148, 6, FALSE))</f>
        <v/>
      </c>
      <c r="AA271" s="58">
        <f>'6桁'!AA271</f>
        <v>0</v>
      </c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IF(ISBLANK('6桁'!F272)=TRUE,"",VLOOKUP(パターン表!F272, 'パターン別掛け率（入力）'!$C$3:$I$148, 6, FALSE))</f>
        <v/>
      </c>
      <c r="G272" s="111">
        <f>'6桁'!G272</f>
        <v>0</v>
      </c>
      <c r="H272" s="5">
        <f>IF(ISBLANK('6桁'!H272)=TRUE,"",VLOOKUP(パターン表!H272, 'パターン別掛け率（入力）'!$C$3:$I$148, 6, FALSE))</f>
        <v>100</v>
      </c>
      <c r="I272" s="111">
        <f>'6桁'!I272</f>
        <v>0</v>
      </c>
      <c r="J272" s="5" t="str">
        <f>IF(ISBLANK('6桁'!J272)=TRUE,"",VLOOKUP(パターン表!J272, 'パターン別掛け率（入力）'!$C$3:$I$148, 6, FALSE))</f>
        <v/>
      </c>
      <c r="K272" s="62">
        <f>'6桁'!K272</f>
        <v>0</v>
      </c>
      <c r="L272" s="5" t="str">
        <f>IF(ISBLANK('6桁'!L272)=TRUE,"",VLOOKUP(パターン表!L272, 'パターン別掛け率（入力）'!$C$3:$I$148, 6, FALSE))</f>
        <v/>
      </c>
      <c r="M272" s="62">
        <f>'6桁'!M272</f>
        <v>0</v>
      </c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IF(ISBLANK('6桁'!T272)=TRUE,"",VLOOKUP(パターン表!T272, 'パターン別掛け率（入力）'!$C$3:$I$148, 6, FALSE))</f>
        <v/>
      </c>
      <c r="U272" s="190">
        <f>'6桁'!U272</f>
        <v>0</v>
      </c>
      <c r="V272" s="6">
        <f>IF(ISBLANK('6桁'!V272)=TRUE,"",VLOOKUP(パターン表!V272, 'パターン別掛け率（入力）'!$C$3:$I$148, 6, FALSE))</f>
        <v>100</v>
      </c>
      <c r="W272" s="190" t="str">
        <f>'6桁'!W272</f>
        <v>SPLT02</v>
      </c>
      <c r="X272" s="6" t="str">
        <f>IF(ISBLANK('6桁'!X272)=TRUE,"",VLOOKUP(パターン表!X272, 'パターン別掛け率（入力）'!$C$3:$I$148, 6, FALSE))</f>
        <v/>
      </c>
      <c r="Y272" s="190">
        <f>'6桁'!Y272</f>
        <v>0</v>
      </c>
      <c r="Z272" s="6" t="str">
        <f>IF(ISBLANK('6桁'!Z272)=TRUE,"",VLOOKUP(パターン表!Z272, 'パターン別掛け率（入力）'!$C$3:$I$148, 6, FALSE))</f>
        <v/>
      </c>
      <c r="AA272" s="190">
        <f>'6桁'!AA272</f>
        <v>0</v>
      </c>
    </row>
    <row r="273" spans="1:27" ht="30" customHeight="1">
      <c r="B273" s="497"/>
      <c r="C273" s="388" t="s">
        <v>22</v>
      </c>
      <c r="D273" s="435" t="s">
        <v>451</v>
      </c>
      <c r="E273" s="489"/>
      <c r="F273" s="5">
        <f>IF(ISBLANK('6桁'!F273)=TRUE,"",VLOOKUP(パターン表!F273, 'パターン別掛け率（入力）'!$C$3:$I$148, 6, FALSE))</f>
        <v>100</v>
      </c>
      <c r="G273" s="111">
        <f>'6桁'!G273</f>
        <v>0</v>
      </c>
      <c r="H273" s="5" t="str">
        <f>IF(ISBLANK('6桁'!H273)=TRUE,"",VLOOKUP(パターン表!H273, 'パターン別掛け率（入力）'!$C$3:$I$148, 6, FALSE))</f>
        <v/>
      </c>
      <c r="I273" s="111">
        <f>'6桁'!I273</f>
        <v>0</v>
      </c>
      <c r="J273" s="5" t="str">
        <f>IF(ISBLANK('6桁'!J273)=TRUE,"",VLOOKUP(パターン表!J273, 'パターン別掛け率（入力）'!$C$3:$I$148, 6, FALSE))</f>
        <v/>
      </c>
      <c r="K273" s="62">
        <f>'6桁'!K273</f>
        <v>0</v>
      </c>
      <c r="L273" s="5" t="str">
        <f>IF(ISBLANK('6桁'!L273)=TRUE,"",VLOOKUP(パターン表!L273, 'パターン別掛け率（入力）'!$C$3:$I$148, 6, FALSE))</f>
        <v/>
      </c>
      <c r="M273" s="62">
        <f>'6桁'!M273</f>
        <v>0</v>
      </c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IF(ISBLANK('6桁'!T273)=TRUE,"",VLOOKUP(パターン表!T273, 'パターン別掛け率（入力）'!$C$3:$I$148, 6, FALSE))</f>
        <v/>
      </c>
      <c r="U273" s="62">
        <f>'6桁'!U273</f>
        <v>0</v>
      </c>
      <c r="V273" s="5">
        <f>IF(ISBLANK('6桁'!V273)=TRUE,"",VLOOKUP(パターン表!V273, 'パターン別掛け率（入力）'!$C$3:$I$148, 6, FALSE))</f>
        <v>100</v>
      </c>
      <c r="W273" s="59" t="str">
        <f>'6桁'!W273</f>
        <v>SPLT02</v>
      </c>
      <c r="X273" s="5" t="str">
        <f>IF(ISBLANK('6桁'!X273)=TRUE,"",VLOOKUP(パターン表!X273, 'パターン別掛け率（入力）'!$C$3:$I$148, 6, FALSE))</f>
        <v/>
      </c>
      <c r="Y273" s="62">
        <f>'6桁'!Y273</f>
        <v>0</v>
      </c>
      <c r="Z273" s="5" t="str">
        <f>IF(ISBLANK('6桁'!Z273)=TRUE,"",VLOOKUP(パターン表!Z273, 'パターン別掛け率（入力）'!$C$3:$I$148, 6, FALSE))</f>
        <v/>
      </c>
      <c r="AA273" s="62">
        <f>'6桁'!AA273</f>
        <v>0</v>
      </c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IF(ISBLANK('6桁'!F274)=TRUE,"",VLOOKUP(パターン表!F274, 'パターン別掛け率（入力）'!$C$3:$I$148, 6, FALSE))</f>
        <v/>
      </c>
      <c r="G274" s="111">
        <f>'6桁'!G274</f>
        <v>0</v>
      </c>
      <c r="H274" s="5" t="str">
        <f>IF(ISBLANK('6桁'!H274)=TRUE,"",VLOOKUP(パターン表!H274, 'パターン別掛け率（入力）'!$C$3:$I$148, 6, FALSE))</f>
        <v/>
      </c>
      <c r="I274" s="111">
        <f>'6桁'!I274</f>
        <v>0</v>
      </c>
      <c r="J274" s="5">
        <f>IF(ISBLANK('6桁'!J274)=TRUE,"",VLOOKUP(パターン表!J274, 'パターン別掛け率（入力）'!$C$3:$I$148, 6, FALSE))</f>
        <v>100</v>
      </c>
      <c r="K274" s="62">
        <f>'6桁'!K274</f>
        <v>0</v>
      </c>
      <c r="L274" s="5" t="str">
        <f>IF(ISBLANK('6桁'!L274)=TRUE,"",VLOOKUP(パターン表!L274, 'パターン別掛け率（入力）'!$C$3:$I$148, 6, FALSE))</f>
        <v/>
      </c>
      <c r="M274" s="62">
        <f>'6桁'!M274</f>
        <v>0</v>
      </c>
      <c r="N274" s="127"/>
      <c r="O274" s="498"/>
      <c r="P274" s="503" t="s">
        <v>427</v>
      </c>
      <c r="Q274" s="504"/>
      <c r="R274" s="503" t="s">
        <v>383</v>
      </c>
      <c r="S274" s="504"/>
      <c r="T274" s="5">
        <f>IF(ISBLANK('6桁'!T274)=TRUE,"",VLOOKUP(パターン表!T274, 'パターン別掛け率（入力）'!$C$3:$I$148, 6, FALSE))</f>
        <v>100</v>
      </c>
      <c r="U274" s="59">
        <f>'6桁'!U274</f>
        <v>0</v>
      </c>
      <c r="V274" s="5" t="str">
        <f>IF(ISBLANK('6桁'!V274)=TRUE,"",VLOOKUP(パターン表!V274, 'パターン別掛け率（入力）'!$C$3:$I$148, 6, FALSE))</f>
        <v/>
      </c>
      <c r="W274" s="59">
        <f>'6桁'!W274</f>
        <v>0</v>
      </c>
      <c r="X274" s="161" t="str">
        <f>IF(ISBLANK('6桁'!X274)=TRUE,"",VLOOKUP(パターン表!X274, 'パターン別掛け率（入力）'!$C$3:$I$148, 6, FALSE))</f>
        <v/>
      </c>
      <c r="Y274" s="189">
        <f>'6桁'!Y274</f>
        <v>0</v>
      </c>
      <c r="Z274" s="161" t="str">
        <f>IF(ISBLANK('6桁'!Z274)=TRUE,"",VLOOKUP(パターン表!Z274, 'パターン別掛け率（入力）'!$C$3:$I$148, 6, FALSE))</f>
        <v/>
      </c>
      <c r="AA274" s="189">
        <f>'6桁'!AA274</f>
        <v>0</v>
      </c>
    </row>
    <row r="275" spans="1:27" ht="30" customHeight="1">
      <c r="B275" s="497"/>
      <c r="C275" s="388" t="s">
        <v>452</v>
      </c>
      <c r="D275" s="435" t="s">
        <v>396</v>
      </c>
      <c r="E275" s="489"/>
      <c r="F275" s="5">
        <f>IF(ISBLANK('6桁'!F275)=TRUE,"",VLOOKUP(パターン表!F275, 'パターン別掛け率（入力）'!$C$3:$I$148, 6, FALSE))</f>
        <v>100</v>
      </c>
      <c r="G275" s="111">
        <f>'6桁'!G275</f>
        <v>0</v>
      </c>
      <c r="H275" s="5">
        <f>IF(ISBLANK('6桁'!H275)=TRUE,"",VLOOKUP(パターン表!H275, 'パターン別掛け率（入力）'!$C$3:$I$148, 6, FALSE))</f>
        <v>100</v>
      </c>
      <c r="I275" s="189" t="str">
        <f>'6桁'!I275</f>
        <v>※</v>
      </c>
      <c r="J275" s="5" t="str">
        <f>IF(ISBLANK('6桁'!J275)=TRUE,"",VLOOKUP(パターン表!J275, 'パターン別掛け率（入力）'!$C$3:$I$148, 6, FALSE))</f>
        <v/>
      </c>
      <c r="K275" s="62">
        <f>'6桁'!K275</f>
        <v>0</v>
      </c>
      <c r="L275" s="5" t="str">
        <f>IF(ISBLANK('6桁'!L275)=TRUE,"",VLOOKUP(パターン表!L275, 'パターン別掛け率（入力）'!$C$3:$I$148, 6, FALSE))</f>
        <v/>
      </c>
      <c r="M275" s="62">
        <f>'6桁'!M275</f>
        <v>0</v>
      </c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IF(ISBLANK('6桁'!T275)=TRUE,"",VLOOKUP(パターン表!T275, 'パターン別掛け率（入力）'!$C$3:$I$148, 6, FALSE))</f>
        <v/>
      </c>
      <c r="U275" s="365">
        <f>'6桁'!U275</f>
        <v>0</v>
      </c>
      <c r="V275" s="77" t="str">
        <f>IF(ISBLANK('6桁'!V275)=TRUE,"",VLOOKUP(パターン表!V275, 'パターン別掛け率（入力）'!$C$3:$I$148, 6, FALSE))</f>
        <v/>
      </c>
      <c r="W275" s="365">
        <f>'6桁'!W275</f>
        <v>0</v>
      </c>
      <c r="X275" s="77">
        <f>IF(ISBLANK('6桁'!X275)=TRUE,"",VLOOKUP(パターン表!X275, 'パターン別掛け率（入力）'!$C$3:$I$148, 6, FALSE))</f>
        <v>100</v>
      </c>
      <c r="Y275" s="72" t="str">
        <f>'6桁'!Y275</f>
        <v>※</v>
      </c>
      <c r="Z275" s="77" t="str">
        <f>IF(ISBLANK('6桁'!Z275)=TRUE,"",VLOOKUP(パターン表!Z275, 'パターン別掛け率（入力）'!$C$3:$I$148, 6, FALSE))</f>
        <v/>
      </c>
      <c r="AA275" s="72">
        <f>'6桁'!AA275</f>
        <v>0</v>
      </c>
    </row>
    <row r="276" spans="1:27" ht="30" customHeight="1">
      <c r="B276" s="497"/>
      <c r="C276" s="388" t="s">
        <v>453</v>
      </c>
      <c r="D276" s="435" t="s">
        <v>391</v>
      </c>
      <c r="E276" s="489"/>
      <c r="F276" s="5">
        <f>IF(ISBLANK('6桁'!F276)=TRUE,"",VLOOKUP(パターン表!F276, 'パターン別掛け率（入力）'!$C$3:$I$148, 6, FALSE))</f>
        <v>100</v>
      </c>
      <c r="G276" s="111">
        <f>'6桁'!G276</f>
        <v>0</v>
      </c>
      <c r="H276" s="5" t="str">
        <f>IF(ISBLANK('6桁'!H276)=TRUE,"",VLOOKUP(パターン表!H276, 'パターン別掛け率（入力）'!$C$3:$I$148, 6, FALSE))</f>
        <v/>
      </c>
      <c r="I276" s="111">
        <f>'6桁'!I276</f>
        <v>0</v>
      </c>
      <c r="J276" s="5" t="str">
        <f>IF(ISBLANK('6桁'!J276)=TRUE,"",VLOOKUP(パターン表!J276, 'パターン別掛け率（入力）'!$C$3:$I$148, 6, FALSE))</f>
        <v/>
      </c>
      <c r="K276" s="62">
        <f>'6桁'!K276</f>
        <v>0</v>
      </c>
      <c r="L276" s="5" t="str">
        <f>IF(ISBLANK('6桁'!L276)=TRUE,"",VLOOKUP(パターン表!L276, 'パターン別掛け率（入力）'!$C$3:$I$148, 6, FALSE))</f>
        <v/>
      </c>
      <c r="M276" s="62">
        <f>'6桁'!M276</f>
        <v>0</v>
      </c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IF(ISBLANK('6桁'!T276)=TRUE,"",VLOOKUP(パターン表!T276, 'パターン別掛け率（入力）'!$C$3:$I$148, 6, FALSE))</f>
        <v/>
      </c>
      <c r="U276" s="72">
        <f>'6桁'!U276</f>
        <v>0</v>
      </c>
      <c r="V276" s="77" t="str">
        <f>IF(ISBLANK('6桁'!V276)=TRUE,"",VLOOKUP(パターン表!V276, 'パターン別掛け率（入力）'!$C$3:$I$148, 6, FALSE))</f>
        <v/>
      </c>
      <c r="W276" s="72">
        <f>'6桁'!W276</f>
        <v>0</v>
      </c>
      <c r="X276" s="77">
        <f>IF(ISBLANK('6桁'!X276)=TRUE,"",VLOOKUP(パターン表!X276, 'パターン別掛け率（入力）'!$C$3:$I$148, 6, FALSE))</f>
        <v>100</v>
      </c>
      <c r="Y276" s="365">
        <f>'6桁'!Y276</f>
        <v>0</v>
      </c>
      <c r="Z276" s="77" t="str">
        <f>IF(ISBLANK('6桁'!Z276)=TRUE,"",VLOOKUP(パターン表!Z276, 'パターン別掛け率（入力）'!$C$3:$I$148, 6, FALSE))</f>
        <v/>
      </c>
      <c r="AA276" s="365">
        <f>'6桁'!AA276</f>
        <v>0</v>
      </c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>
        <f>IF(ISBLANK('6桁'!F277)=TRUE,"",VLOOKUP(パターン表!F277, 'パターン別掛け率（入力）'!$C$3:$I$148, 6, FALSE))</f>
        <v>100</v>
      </c>
      <c r="G277" s="111">
        <f>'6桁'!G277</f>
        <v>0</v>
      </c>
      <c r="H277" s="5" t="str">
        <f>IF(ISBLANK('6桁'!H277)=TRUE,"",VLOOKUP(パターン表!H277, 'パターン別掛け率（入力）'!$C$3:$I$148, 6, FALSE))</f>
        <v/>
      </c>
      <c r="I277" s="111">
        <f>'6桁'!I277</f>
        <v>0</v>
      </c>
      <c r="J277" s="5" t="str">
        <f>IF(ISBLANK('6桁'!J277)=TRUE,"",VLOOKUP(パターン表!J277, 'パターン別掛け率（入力）'!$C$3:$I$148, 6, FALSE))</f>
        <v/>
      </c>
      <c r="K277" s="62">
        <f>'6桁'!K277</f>
        <v>0</v>
      </c>
      <c r="L277" s="5" t="str">
        <f>IF(ISBLANK('6桁'!L277)=TRUE,"",VLOOKUP(パターン表!L277, 'パターン別掛け率（入力）'!$C$3:$I$148, 6, FALSE))</f>
        <v/>
      </c>
      <c r="M277" s="62">
        <f>'6桁'!M277</f>
        <v>0</v>
      </c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IF(ISBLANK('6桁'!T277)=TRUE,"",VLOOKUP(パターン表!T277, 'パターン別掛け率（入力）'!$C$3:$I$148, 6, FALSE))</f>
        <v/>
      </c>
      <c r="U277" s="366">
        <f>'6桁'!U277</f>
        <v>0</v>
      </c>
      <c r="V277" s="38" t="str">
        <f>IF(ISBLANK('6桁'!V277)=TRUE,"",VLOOKUP(パターン表!V277, 'パターン別掛け率（入力）'!$C$3:$I$148, 6, FALSE))</f>
        <v/>
      </c>
      <c r="W277" s="366">
        <f>'6桁'!W277</f>
        <v>0</v>
      </c>
      <c r="X277" s="38">
        <f>IF(ISBLANK('6桁'!X277)=TRUE,"",VLOOKUP(パターン表!X277, 'パターン別掛け率（入力）'!$C$3:$I$148, 6, FALSE))</f>
        <v>100</v>
      </c>
      <c r="Y277" s="366" t="str">
        <f>'6桁'!Y277</f>
        <v>※</v>
      </c>
      <c r="Z277" s="38" t="str">
        <f>IF(ISBLANK('6桁'!Z277)=TRUE,"",VLOOKUP(パターン表!Z277, 'パターン別掛け率（入力）'!$C$3:$I$148, 6, FALSE))</f>
        <v/>
      </c>
      <c r="AA277" s="366">
        <f>'6桁'!AA277</f>
        <v>0</v>
      </c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IF(ISBLANK('6桁'!F278)=TRUE,"",VLOOKUP(パターン表!F278, 'パターン別掛け率（入力）'!$C$3:$I$148, 6, FALSE))</f>
        <v/>
      </c>
      <c r="G278" s="318">
        <f>'6桁'!G278</f>
        <v>0</v>
      </c>
      <c r="H278" s="86" t="str">
        <f>IF(ISBLANK('6桁'!H278)=TRUE,"",VLOOKUP(パターン表!H278, 'パターン別掛け率（入力）'!$C$3:$I$148, 6, FALSE))</f>
        <v/>
      </c>
      <c r="I278" s="27">
        <f>'6桁'!I278</f>
        <v>0</v>
      </c>
      <c r="J278" s="5">
        <f>IF(ISBLANK('6桁'!J278)=TRUE,"",VLOOKUP(パターン表!J278, 'パターン別掛け率（入力）'!$C$3:$I$148, 6, FALSE))</f>
        <v>100</v>
      </c>
      <c r="K278" s="189" t="str">
        <f>'6桁'!K278</f>
        <v>※</v>
      </c>
      <c r="L278" s="5" t="str">
        <f>IF(ISBLANK('6桁'!L278)=TRUE,"",VLOOKUP(パターン表!L278, 'パターン別掛け率（入力）'!$C$3:$I$148, 6, FALSE))</f>
        <v/>
      </c>
      <c r="M278" s="62">
        <f>'6桁'!M278</f>
        <v>0</v>
      </c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IF(ISBLANK('6桁'!F279)=TRUE,"",VLOOKUP(パターン表!F279, 'パターン別掛け率（入力）'!$C$3:$I$148, 6, FALSE))</f>
        <v/>
      </c>
      <c r="G279" s="111">
        <f>'6桁'!G279</f>
        <v>0</v>
      </c>
      <c r="H279" s="5" t="str">
        <f>IF(ISBLANK('6桁'!H279)=TRUE,"",VLOOKUP(パターン表!H279, 'パターン別掛け率（入力）'!$C$3:$I$148, 6, FALSE))</f>
        <v/>
      </c>
      <c r="I279" s="111">
        <f>'6桁'!I279</f>
        <v>0</v>
      </c>
      <c r="J279" s="5">
        <f>IF(ISBLANK('6桁'!J279)=TRUE,"",VLOOKUP(パターン表!J279, 'パターン別掛け率（入力）'!$C$3:$I$148, 6, FALSE))</f>
        <v>100</v>
      </c>
      <c r="K279" s="59" t="str">
        <f>'6桁'!K279</f>
        <v>※
SP LT01M</v>
      </c>
      <c r="L279" s="5" t="str">
        <f>IF(ISBLANK('6桁'!L279)=TRUE,"",VLOOKUP(パターン表!L279, 'パターン別掛け率（入力）'!$C$3:$I$148, 6, FALSE))</f>
        <v/>
      </c>
      <c r="M279" s="62">
        <f>'6桁'!M279</f>
        <v>0</v>
      </c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f>IF(ISBLANK('6桁'!F280)=TRUE,"",VLOOKUP(パターン表!F280, 'パターン別掛け率（入力）'!$C$3:$I$148, 6, FALSE))</f>
        <v>100</v>
      </c>
      <c r="G280" s="111">
        <f>'6桁'!G280</f>
        <v>0</v>
      </c>
      <c r="H280" s="5" t="str">
        <f>IF(ISBLANK('6桁'!H280)=TRUE,"",VLOOKUP(パターン表!H280, 'パターン別掛け率（入力）'!$C$3:$I$148, 6, FALSE))</f>
        <v/>
      </c>
      <c r="I280" s="111">
        <f>'6桁'!I280</f>
        <v>0</v>
      </c>
      <c r="J280" s="5" t="str">
        <f>IF(ISBLANK('6桁'!J280)=TRUE,"",VLOOKUP(パターン表!J280, 'パターン別掛け率（入力）'!$C$3:$I$148, 6, FALSE))</f>
        <v/>
      </c>
      <c r="K280" s="62">
        <f>'6桁'!K280</f>
        <v>0</v>
      </c>
      <c r="L280" s="5" t="str">
        <f>IF(ISBLANK('6桁'!L280)=TRUE,"",VLOOKUP(パターン表!L280, 'パターン別掛け率（入力）'!$C$3:$I$148, 6, FALSE))</f>
        <v/>
      </c>
      <c r="M280" s="62">
        <f>'6桁'!M280</f>
        <v>0</v>
      </c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IF(ISBLANK('6桁'!F281)=TRUE,"",VLOOKUP(パターン表!F281, 'パターン別掛け率（入力）'!$C$3:$I$148, 6, FALSE))</f>
        <v/>
      </c>
      <c r="G281" s="111">
        <f>'6桁'!G281</f>
        <v>0</v>
      </c>
      <c r="H281" s="5" t="str">
        <f>IF(ISBLANK('6桁'!H281)=TRUE,"",VLOOKUP(パターン表!H281, 'パターン別掛け率（入力）'!$C$3:$I$148, 6, FALSE))</f>
        <v/>
      </c>
      <c r="I281" s="111">
        <f>'6桁'!I281</f>
        <v>0</v>
      </c>
      <c r="J281" s="5">
        <f>IF(ISBLANK('6桁'!J281)=TRUE,"",VLOOKUP(パターン表!J281, 'パターン別掛け率（入力）'!$C$3:$I$148, 6, FALSE))</f>
        <v>100</v>
      </c>
      <c r="K281" s="62">
        <f>'6桁'!K281</f>
        <v>0</v>
      </c>
      <c r="L281" s="5" t="str">
        <f>IF(ISBLANK('6桁'!L281)=TRUE,"",VLOOKUP(パターン表!L281, 'パターン別掛け率（入力）'!$C$3:$I$148, 6, FALSE))</f>
        <v/>
      </c>
      <c r="M281" s="62">
        <f>'6桁'!M281</f>
        <v>0</v>
      </c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IF(ISBLANK('6桁'!F282)=TRUE,"",VLOOKUP(パターン表!F282, 'パターン別掛け率（入力）'!$C$3:$I$148, 6, FALSE))</f>
        <v/>
      </c>
      <c r="G282" s="186">
        <f>'6桁'!G282</f>
        <v>0</v>
      </c>
      <c r="H282" s="161" t="str">
        <f>IF(ISBLANK('6桁'!H282)=TRUE,"",VLOOKUP(パターン表!H282, 'パターン別掛け率（入力）'!$C$3:$I$148, 6, FALSE))</f>
        <v/>
      </c>
      <c r="I282" s="186">
        <f>'6桁'!I282</f>
        <v>0</v>
      </c>
      <c r="J282" s="161">
        <f>IF(ISBLANK('6桁'!J282)=TRUE,"",VLOOKUP(パターン表!J282, 'パターン別掛け率（入力）'!$C$3:$I$148, 6, FALSE))</f>
        <v>100</v>
      </c>
      <c r="K282" s="189" t="str">
        <f>'6桁'!K282</f>
        <v>※
SP LT01M</v>
      </c>
      <c r="L282" s="161" t="str">
        <f>IF(ISBLANK('6桁'!L282)=TRUE,"",VLOOKUP(パターン表!L282, 'パターン別掛け率（入力）'!$C$3:$I$148, 6, FALSE))</f>
        <v/>
      </c>
      <c r="M282" s="162">
        <f>'6桁'!M282</f>
        <v>0</v>
      </c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f>IF(ISBLANK('6桁'!F283)=TRUE,"",VLOOKUP(パターン表!F283, 'パターン別掛け率（入力）'!$C$3:$I$148, 6, FALSE))</f>
        <v>100</v>
      </c>
      <c r="G283" s="186">
        <f>'6桁'!G283</f>
        <v>0</v>
      </c>
      <c r="H283" s="161" t="str">
        <f>IF(ISBLANK('6桁'!H283)=TRUE,"",VLOOKUP(パターン表!H283, 'パターン別掛け率（入力）'!$C$3:$I$148, 6, FALSE))</f>
        <v/>
      </c>
      <c r="I283" s="186">
        <f>'6桁'!I283</f>
        <v>0</v>
      </c>
      <c r="J283" s="161" t="str">
        <f>IF(ISBLANK('6桁'!J283)=TRUE,"",VLOOKUP(パターン表!J283, 'パターン別掛け率（入力）'!$C$3:$I$148, 6, FALSE))</f>
        <v/>
      </c>
      <c r="K283" s="162">
        <f>'6桁'!K283</f>
        <v>0</v>
      </c>
      <c r="L283" s="161" t="str">
        <f>IF(ISBLANK('6桁'!L283)=TRUE,"",VLOOKUP(パターン表!L283, 'パターン別掛け率（入力）'!$C$3:$I$148, 6, FALSE))</f>
        <v/>
      </c>
      <c r="M283" s="162">
        <f>'6桁'!M283</f>
        <v>0</v>
      </c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IF(ISBLANK('6桁'!F284)=TRUE,"",VLOOKUP(パターン表!F284, 'パターン別掛け率（入力）'!$C$3:$I$148, 6, FALSE))</f>
        <v/>
      </c>
      <c r="G284" s="186">
        <f>'6桁'!G284</f>
        <v>0</v>
      </c>
      <c r="H284" s="161" t="str">
        <f>IF(ISBLANK('6桁'!H284)=TRUE,"",VLOOKUP(パターン表!H284, 'パターン別掛け率（入力）'!$C$3:$I$148, 6, FALSE))</f>
        <v/>
      </c>
      <c r="I284" s="186">
        <f>'6桁'!I284</f>
        <v>0</v>
      </c>
      <c r="J284" s="161">
        <f>IF(ISBLANK('6桁'!J284)=TRUE,"",VLOOKUP(パターン表!J284, 'パターン別掛け率（入力）'!$C$3:$I$148, 6, FALSE))</f>
        <v>100</v>
      </c>
      <c r="K284" s="162">
        <f>'6桁'!K284</f>
        <v>0</v>
      </c>
      <c r="L284" s="161" t="str">
        <f>IF(ISBLANK('6桁'!L284)=TRUE,"",VLOOKUP(パターン表!L284, 'パターン別掛け率（入力）'!$C$3:$I$148, 6, FALSE))</f>
        <v/>
      </c>
      <c r="M284" s="162">
        <f>'6桁'!M284</f>
        <v>0</v>
      </c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f>IF(ISBLANK('6桁'!F285)=TRUE,"",VLOOKUP(パターン表!F285, 'パターン別掛け率（入力）'!$C$3:$I$148, 6, FALSE))</f>
        <v>100</v>
      </c>
      <c r="G285" s="114">
        <f>'6桁'!G285</f>
        <v>0</v>
      </c>
      <c r="H285" s="16" t="str">
        <f>IF(ISBLANK('6桁'!H285)=TRUE,"",VLOOKUP(パターン表!H285, 'パターン別掛け率（入力）'!$C$3:$I$148, 6, FALSE))</f>
        <v/>
      </c>
      <c r="I285" s="114">
        <f>'6桁'!I285</f>
        <v>0</v>
      </c>
      <c r="J285" s="16" t="str">
        <f>IF(ISBLANK('6桁'!J285)=TRUE,"",VLOOKUP(パターン表!J285, 'パターン別掛け率（入力）'!$C$3:$I$148, 6, FALSE))</f>
        <v/>
      </c>
      <c r="K285" s="68">
        <f>'6桁'!K285</f>
        <v>0</v>
      </c>
      <c r="L285" s="16" t="str">
        <f>IF(ISBLANK('6桁'!L285)=TRUE,"",VLOOKUP(パターン表!L285, 'パターン別掛け率（入力）'!$C$3:$I$148, 6, FALSE))</f>
        <v/>
      </c>
      <c r="M285" s="68">
        <f>'6桁'!M285</f>
        <v>0</v>
      </c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f>IF(ISBLANK('6桁'!F296)=TRUE,"",VLOOKUP(パターン表!F296, 'パターン別掛け率（入力）'!$C$3:$I$148, 6, FALSE))</f>
        <v>100</v>
      </c>
      <c r="G296" s="61">
        <f>'6桁'!G296</f>
        <v>0</v>
      </c>
      <c r="H296" s="4" t="str">
        <f>IF(ISBLANK('6桁'!H296)=TRUE,"",VLOOKUP(パターン表!H296, 'パターン別掛け率（入力）'!$C$3:$I$148, 6, FALSE))</f>
        <v/>
      </c>
      <c r="I296" s="61">
        <f>'6桁'!I296</f>
        <v>0</v>
      </c>
      <c r="J296" s="4" t="str">
        <f>IF(ISBLANK('6桁'!J296)=TRUE,"",VLOOKUP(パターン表!J296, 'パターン別掛け率（入力）'!$C$3:$I$148, 6, FALSE))</f>
        <v/>
      </c>
      <c r="K296" s="61">
        <f>'6桁'!K296</f>
        <v>0</v>
      </c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IF(ISBLANK('6桁'!F297)=TRUE,"",VLOOKUP(パターン表!F297, 'パターン別掛け率（入力）'!$C$3:$I$148, 6, FALSE))</f>
        <v/>
      </c>
      <c r="G297" s="62">
        <f>'6桁'!G297</f>
        <v>0</v>
      </c>
      <c r="H297" s="5">
        <f>IF(ISBLANK('6桁'!H297)=TRUE,"",VLOOKUP(パターン表!H297, 'パターン別掛け率（入力）'!$C$3:$I$148, 6, FALSE))</f>
        <v>100</v>
      </c>
      <c r="I297" s="62">
        <f>'6桁'!I297</f>
        <v>0</v>
      </c>
      <c r="J297" s="5" t="str">
        <f>IF(ISBLANK('6桁'!J297)=TRUE,"",VLOOKUP(パターン表!J297, 'パターン別掛け率（入力）'!$C$3:$I$148, 6, FALSE))</f>
        <v/>
      </c>
      <c r="K297" s="62">
        <f>'6桁'!K297</f>
        <v>0</v>
      </c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IF(ISBLANK('6桁'!F298)=TRUE,"",VLOOKUP(パターン表!F298, 'パターン別掛け率（入力）'!$C$3:$I$148, 6, FALSE))</f>
        <v/>
      </c>
      <c r="G298" s="62">
        <f>'6桁'!G298</f>
        <v>0</v>
      </c>
      <c r="H298" s="5">
        <f>IF(ISBLANK('6桁'!H298)=TRUE,"",VLOOKUP(パターン表!H298, 'パターン別掛け率（入力）'!$C$3:$I$148, 6, FALSE))</f>
        <v>100</v>
      </c>
      <c r="I298" s="62" t="str">
        <f>'6桁'!I298</f>
        <v>※</v>
      </c>
      <c r="J298" s="5" t="str">
        <f>IF(ISBLANK('6桁'!J298)=TRUE,"",VLOOKUP(パターン表!J298, 'パターン別掛け率（入力）'!$C$3:$I$148, 6, FALSE))</f>
        <v/>
      </c>
      <c r="K298" s="62">
        <f>'6桁'!K298</f>
        <v>0</v>
      </c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f>IF(ISBLANK('6桁'!F299)=TRUE,"",VLOOKUP(パターン表!F299, 'パターン別掛け率（入力）'!$C$3:$I$148, 6, FALSE))</f>
        <v>100</v>
      </c>
      <c r="G299" s="62">
        <f>'6桁'!G299</f>
        <v>0</v>
      </c>
      <c r="H299" s="5" t="str">
        <f>IF(ISBLANK('6桁'!H299)=TRUE,"",VLOOKUP(パターン表!H299, 'パターン別掛け率（入力）'!$C$3:$I$148, 6, FALSE))</f>
        <v/>
      </c>
      <c r="I299" s="62">
        <f>'6桁'!I299</f>
        <v>0</v>
      </c>
      <c r="J299" s="5" t="str">
        <f>IF(ISBLANK('6桁'!J299)=TRUE,"",VLOOKUP(パターン表!J299, 'パターン別掛け率（入力）'!$C$3:$I$148, 6, FALSE))</f>
        <v/>
      </c>
      <c r="K299" s="62">
        <f>'6桁'!K299</f>
        <v>0</v>
      </c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f>IF(ISBLANK('6桁'!F300)=TRUE,"",VLOOKUP(パターン表!F300, 'パターン別掛け率（入力）'!$C$3:$I$148, 6, FALSE))</f>
        <v>100</v>
      </c>
      <c r="G300" s="62">
        <f>'6桁'!G300</f>
        <v>0</v>
      </c>
      <c r="H300" s="5" t="str">
        <f>IF(ISBLANK('6桁'!H300)=TRUE,"",VLOOKUP(パターン表!H300, 'パターン別掛け率（入力）'!$C$3:$I$148, 6, FALSE))</f>
        <v/>
      </c>
      <c r="I300" s="62">
        <f>'6桁'!I300</f>
        <v>0</v>
      </c>
      <c r="J300" s="5" t="str">
        <f>IF(ISBLANK('6桁'!J300)=TRUE,"",VLOOKUP(パターン表!J300, 'パターン別掛け率（入力）'!$C$3:$I$148, 6, FALSE))</f>
        <v/>
      </c>
      <c r="K300" s="62">
        <f>'6桁'!K300</f>
        <v>0</v>
      </c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IF(ISBLANK('6桁'!F301)=TRUE,"",VLOOKUP(パターン表!F301, 'パターン別掛け率（入力）'!$C$3:$I$148, 6, FALSE))</f>
        <v/>
      </c>
      <c r="G301" s="62">
        <f>'6桁'!G301</f>
        <v>0</v>
      </c>
      <c r="H301" s="5" t="str">
        <f>IF(ISBLANK('6桁'!H301)=TRUE,"",VLOOKUP(パターン表!H301, 'パターン別掛け率（入力）'!$C$3:$I$148, 6, FALSE))</f>
        <v/>
      </c>
      <c r="I301" s="62">
        <f>'6桁'!I301</f>
        <v>0</v>
      </c>
      <c r="J301" s="5">
        <f>IF(ISBLANK('6桁'!J301)=TRUE,"",VLOOKUP(パターン表!J301, 'パターン別掛け率（入力）'!$C$3:$I$148, 6, FALSE))</f>
        <v>100</v>
      </c>
      <c r="K301" s="62" t="str">
        <f>'6桁'!K301</f>
        <v>※</v>
      </c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IF(ISBLANK('6桁'!F302)=TRUE,"",VLOOKUP(パターン表!F302, 'パターン別掛け率（入力）'!$C$3:$I$148, 6, FALSE))</f>
        <v/>
      </c>
      <c r="G302" s="58">
        <f>'6桁'!G302</f>
        <v>0</v>
      </c>
      <c r="H302" s="33" t="str">
        <f>IF(ISBLANK('6桁'!H302)=TRUE,"",VLOOKUP(パターン表!H302, 'パターン別掛け率（入力）'!$C$3:$I$148, 6, FALSE))</f>
        <v/>
      </c>
      <c r="I302" s="58">
        <f>'6桁'!I302</f>
        <v>0</v>
      </c>
      <c r="J302" s="33">
        <f>IF(ISBLANK('6桁'!J302)=TRUE,"",VLOOKUP(パターン表!J302, 'パターン別掛け率（入力）'!$C$3:$I$148, 6, FALSE))</f>
        <v>100</v>
      </c>
      <c r="K302" s="58">
        <f>'6桁'!K302</f>
        <v>0</v>
      </c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IF(ISBLANK('6桁'!F303)=TRUE,"",VLOOKUP(パターン表!F303, 'パターン別掛け率（入力）'!$C$3:$I$148, 6, FALSE))</f>
        <v/>
      </c>
      <c r="G303" s="70">
        <f>'6桁'!G303</f>
        <v>0</v>
      </c>
      <c r="H303" s="6">
        <f>IF(ISBLANK('6桁'!H303)=TRUE,"",VLOOKUP(パターン表!H303, 'パターン別掛け率（入力）'!$C$3:$I$148, 6, FALSE))</f>
        <v>100</v>
      </c>
      <c r="I303" s="70" t="str">
        <f>'6桁'!I303</f>
        <v>※</v>
      </c>
      <c r="J303" s="6" t="str">
        <f>IF(ISBLANK('6桁'!J303)=TRUE,"",VLOOKUP(パターン表!J303, 'パターン別掛け率（入力）'!$C$3:$I$148, 6, FALSE))</f>
        <v/>
      </c>
      <c r="K303" s="70">
        <f>'6桁'!K303</f>
        <v>0</v>
      </c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IF(ISBLANK('6桁'!F304)=TRUE,"",VLOOKUP(パターン表!F304, 'パターン別掛け率（入力）'!$C$3:$I$148, 6, FALSE))</f>
        <v/>
      </c>
      <c r="G304" s="62">
        <f>'6桁'!G304</f>
        <v>0</v>
      </c>
      <c r="H304" s="5">
        <f>IF(ISBLANK('6桁'!H304)=TRUE,"",VLOOKUP(パターン表!H304, 'パターン別掛け率（入力）'!$C$3:$I$148, 6, FALSE))</f>
        <v>100</v>
      </c>
      <c r="I304" s="62">
        <f>'6桁'!I304</f>
        <v>0</v>
      </c>
      <c r="J304" s="5" t="str">
        <f>IF(ISBLANK('6桁'!J304)=TRUE,"",VLOOKUP(パターン表!J304, 'パターン別掛け率（入力）'!$C$3:$I$148, 6, FALSE))</f>
        <v/>
      </c>
      <c r="K304" s="62">
        <f>'6桁'!K304</f>
        <v>0</v>
      </c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IF(ISBLANK('6桁'!F305)=TRUE,"",VLOOKUP(パターン表!F305, 'パターン別掛け率（入力）'!$C$3:$I$148, 6, FALSE))</f>
        <v/>
      </c>
      <c r="G305" s="62">
        <f>'6桁'!G305</f>
        <v>0</v>
      </c>
      <c r="H305" s="5">
        <f>IF(ISBLANK('6桁'!H305)=TRUE,"",VLOOKUP(パターン表!H305, 'パターン別掛け率（入力）'!$C$3:$I$148, 6, FALSE))</f>
        <v>100</v>
      </c>
      <c r="I305" s="62">
        <f>'6桁'!I305</f>
        <v>0</v>
      </c>
      <c r="J305" s="5" t="str">
        <f>IF(ISBLANK('6桁'!J305)=TRUE,"",VLOOKUP(パターン表!J305, 'パターン別掛け率（入力）'!$C$3:$I$148, 6, FALSE))</f>
        <v/>
      </c>
      <c r="K305" s="62">
        <f>'6桁'!K305</f>
        <v>0</v>
      </c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IF(ISBLANK('6桁'!F306)=TRUE,"",VLOOKUP(パターン表!F306, 'パターン別掛け率（入力）'!$C$3:$I$148, 6, FALSE))</f>
        <v/>
      </c>
      <c r="G306" s="62">
        <f>'6桁'!G306</f>
        <v>0</v>
      </c>
      <c r="H306" s="5" t="str">
        <f>IF(ISBLANK('6桁'!H306)=TRUE,"",VLOOKUP(パターン表!H306, 'パターン別掛け率（入力）'!$C$3:$I$148, 6, FALSE))</f>
        <v/>
      </c>
      <c r="I306" s="62">
        <f>'6桁'!I306</f>
        <v>0</v>
      </c>
      <c r="J306" s="5">
        <f>IF(ISBLANK('6桁'!J306)=TRUE,"",VLOOKUP(パターン表!J306, 'パターン別掛け率（入力）'!$C$3:$I$148, 6, FALSE))</f>
        <v>100</v>
      </c>
      <c r="K306" s="62" t="str">
        <f>'6桁'!K306</f>
        <v>※</v>
      </c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IF(ISBLANK('6桁'!F307)=TRUE,"",VLOOKUP(パターン表!F307, 'パターン別掛け率（入力）'!$C$3:$I$148, 6, FALSE))</f>
        <v/>
      </c>
      <c r="G307" s="68">
        <f>'6桁'!G307</f>
        <v>0</v>
      </c>
      <c r="H307" s="16" t="str">
        <f>IF(ISBLANK('6桁'!H307)=TRUE,"",VLOOKUP(パターン表!H307, 'パターン別掛け率（入力）'!$C$3:$I$148, 6, FALSE))</f>
        <v/>
      </c>
      <c r="I307" s="68">
        <f>'6桁'!I307</f>
        <v>0</v>
      </c>
      <c r="J307" s="16">
        <f>IF(ISBLANK('6桁'!J307)=TRUE,"",VLOOKUP(パターン表!J307, 'パターン別掛け率（入力）'!$C$3:$I$148, 6, FALSE))</f>
        <v>100</v>
      </c>
      <c r="K307" s="62" t="str">
        <f>'6桁'!K307</f>
        <v>※</v>
      </c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f>IF(ISBLANK('6桁'!F315)=TRUE,"",VLOOKUP(パターン表!F315, 'パターン別掛け率（入力）'!$C$3:$I$148, 6, FALSE))</f>
        <v>100</v>
      </c>
      <c r="G315" s="61">
        <f>'6桁'!G315</f>
        <v>0</v>
      </c>
      <c r="H315" s="2"/>
      <c r="K315" s="458" t="s">
        <v>452</v>
      </c>
      <c r="L315" s="564"/>
      <c r="M315" s="459"/>
      <c r="N315" s="458" t="s">
        <v>396</v>
      </c>
      <c r="O315" s="459"/>
      <c r="P315" s="130" t="str">
        <f>IF(ISBLANK('6桁'!P315)=TRUE,"",VLOOKUP(パターン表!P315, 'パターン別掛け率（入力）'!$C$3:$I$148, 6, FALSE))</f>
        <v/>
      </c>
      <c r="Q315" s="378">
        <f>'6桁'!Q315</f>
        <v>0</v>
      </c>
      <c r="R315" s="4">
        <f>IF(ISBLANK('6桁'!R315)=TRUE,"",VLOOKUP(パターン表!R315, 'パターン別掛け率（入力）'!$C$3:$I$148, 6, FALSE))</f>
        <v>100</v>
      </c>
      <c r="S315" s="406">
        <f>'6桁'!S315</f>
        <v>0</v>
      </c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f>IF(ISBLANK('6桁'!F316)=TRUE,"",VLOOKUP(パターン表!F316, 'パターン別掛け率（入力）'!$C$3:$I$148, 6, FALSE))</f>
        <v>100</v>
      </c>
      <c r="G316" s="62">
        <f>'6桁'!G316</f>
        <v>0</v>
      </c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IF(ISBLANK('6桁'!P316)=TRUE,"",VLOOKUP(パターン表!P316, 'パターン別掛け率（入力）'!$C$3:$I$148, 6, FALSE))</f>
        <v/>
      </c>
      <c r="Q316" s="62">
        <f>'6桁'!Q316</f>
        <v>0</v>
      </c>
      <c r="R316" s="5">
        <f>IF(ISBLANK('6桁'!R316)=TRUE,"",VLOOKUP(パターン表!R316, 'パターン別掛け率（入力）'!$C$3:$I$148, 6, FALSE))</f>
        <v>100</v>
      </c>
      <c r="S316" s="201">
        <f>'6桁'!S316</f>
        <v>0</v>
      </c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f>IF(ISBLANK('6桁'!F317)=TRUE,"",VLOOKUP(パターン表!F317, 'パターン別掛け率（入力）'!$C$3:$I$148, 6, FALSE))</f>
        <v>100</v>
      </c>
      <c r="G317" s="62">
        <f>'6桁'!G317</f>
        <v>0</v>
      </c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IF(ISBLANK('6桁'!P317)=TRUE,"",VLOOKUP(パターン表!P317, 'パターン別掛け率（入力）'!$C$3:$I$148, 6, FALSE))</f>
        <v/>
      </c>
      <c r="Q317" s="62">
        <f>'6桁'!Q317</f>
        <v>0</v>
      </c>
      <c r="R317" s="5">
        <f>IF(ISBLANK('6桁'!R317)=TRUE,"",VLOOKUP(パターン表!R317, 'パターン別掛け率（入力）'!$C$3:$I$148, 6, FALSE))</f>
        <v>100</v>
      </c>
      <c r="S317" s="201">
        <f>'6桁'!S317</f>
        <v>0</v>
      </c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f>IF(ISBLANK('6桁'!F318)=TRUE,"",VLOOKUP(パターン表!F318, 'パターン別掛け率（入力）'!$C$3:$I$148, 6, FALSE))</f>
        <v>100</v>
      </c>
      <c r="G318" s="62">
        <f>'6桁'!G318</f>
        <v>0</v>
      </c>
      <c r="H318" s="2"/>
      <c r="K318" s="437" t="s">
        <v>160</v>
      </c>
      <c r="L318" s="549"/>
      <c r="M318" s="438"/>
      <c r="N318" s="437" t="s">
        <v>394</v>
      </c>
      <c r="O318" s="438"/>
      <c r="P318" s="33">
        <f>IF(ISBLANK('6桁'!P318)=TRUE,"",VLOOKUP(パターン表!P318, 'パターン別掛け率（入力）'!$C$3:$I$148, 6, FALSE))</f>
        <v>100</v>
      </c>
      <c r="Q318" s="58">
        <f>'6桁'!Q318</f>
        <v>0</v>
      </c>
      <c r="R318" s="33" t="str">
        <f>IF(ISBLANK('6桁'!R318)=TRUE,"",VLOOKUP(パターン表!R318, 'パターン別掛け率（入力）'!$C$3:$I$148, 6, FALSE))</f>
        <v/>
      </c>
      <c r="S318" s="202">
        <f>'6桁'!S318</f>
        <v>0</v>
      </c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f>IF(ISBLANK('6桁'!F319)=TRUE,"",VLOOKUP(パターン表!F319, 'パターン別掛け率（入力）'!$C$3:$I$148, 6, FALSE))</f>
        <v>100</v>
      </c>
      <c r="G319" s="62">
        <f>'6桁'!G319</f>
        <v>0</v>
      </c>
      <c r="H319" s="2"/>
      <c r="K319" s="439" t="s">
        <v>385</v>
      </c>
      <c r="L319" s="609"/>
      <c r="M319" s="440"/>
      <c r="N319" s="439" t="s">
        <v>397</v>
      </c>
      <c r="O319" s="440"/>
      <c r="P319" s="6">
        <f>IF(ISBLANK('6桁'!P319)=TRUE,"",VLOOKUP(パターン表!P319, 'パターン別掛け率（入力）'!$C$3:$I$148, 6, FALSE))</f>
        <v>100</v>
      </c>
      <c r="Q319" s="70">
        <f>'6桁'!Q319</f>
        <v>0</v>
      </c>
      <c r="R319" s="6" t="str">
        <f>IF(ISBLANK('6桁'!R319)=TRUE,"",VLOOKUP(パターン表!R319, 'パターン別掛け率（入力）'!$C$3:$I$148, 6, FALSE))</f>
        <v/>
      </c>
      <c r="S319" s="212">
        <f>'6桁'!S319</f>
        <v>0</v>
      </c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f>IF(ISBLANK('6桁'!F320)=TRUE,"",VLOOKUP(パターン表!F320, 'パターン別掛け率（入力）'!$C$3:$I$148, 6, FALSE))</f>
        <v>100</v>
      </c>
      <c r="G320" s="62">
        <f>'6桁'!G320</f>
        <v>0</v>
      </c>
      <c r="H320" s="2"/>
      <c r="K320" s="443" t="s">
        <v>386</v>
      </c>
      <c r="L320" s="656"/>
      <c r="M320" s="444"/>
      <c r="N320" s="443" t="s">
        <v>399</v>
      </c>
      <c r="O320" s="444"/>
      <c r="P320" s="33">
        <f>IF(ISBLANK('6桁'!P320)=TRUE,"",VLOOKUP(パターン表!P320, 'パターン別掛け率（入力）'!$C$3:$I$148, 6, FALSE))</f>
        <v>100</v>
      </c>
      <c r="Q320" s="58">
        <f>'6桁'!Q320</f>
        <v>0</v>
      </c>
      <c r="R320" s="33" t="str">
        <f>IF(ISBLANK('6桁'!R320)=TRUE,"",VLOOKUP(パターン表!R320, 'パターン別掛け率（入力）'!$C$3:$I$148, 6, FALSE))</f>
        <v/>
      </c>
      <c r="S320" s="202">
        <f>'6桁'!S320</f>
        <v>0</v>
      </c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f>IF(ISBLANK('6桁'!F321)=TRUE,"",VLOOKUP(パターン表!F321, 'パターン別掛け率（入力）'!$C$3:$I$148, 6, FALSE))</f>
        <v>100</v>
      </c>
      <c r="G321" s="62">
        <f>'6桁'!G321</f>
        <v>0</v>
      </c>
      <c r="H321" s="2"/>
      <c r="K321" s="484" t="s">
        <v>5</v>
      </c>
      <c r="L321" s="657"/>
      <c r="M321" s="485"/>
      <c r="N321" s="484" t="s">
        <v>410</v>
      </c>
      <c r="O321" s="485"/>
      <c r="P321" s="118">
        <f>IF(ISBLANK('6桁'!P321)=TRUE,"",VLOOKUP(パターン表!P321, 'パターン別掛け率（入力）'!$C$3:$I$148, 6, FALSE))</f>
        <v>100</v>
      </c>
      <c r="Q321" s="122">
        <f>'6桁'!Q321</f>
        <v>0</v>
      </c>
      <c r="R321" s="118" t="str">
        <f>IF(ISBLANK('6桁'!R321)=TRUE,"",VLOOKUP(パターン表!R321, 'パターン別掛け率（入力）'!$C$3:$I$148, 6, FALSE))</f>
        <v/>
      </c>
      <c r="S321" s="247">
        <f>'6桁'!S321</f>
        <v>0</v>
      </c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f>IF(ISBLANK('6桁'!F322)=TRUE,"",VLOOKUP(パターン表!F322, 'パターン別掛け率（入力）'!$C$3:$I$148, 6, FALSE))</f>
        <v>100</v>
      </c>
      <c r="G322" s="62">
        <f>'6桁'!G322</f>
        <v>0</v>
      </c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IF(ISBLANK('6桁'!P322)=TRUE,"",VLOOKUP(パターン表!P322, 'パターン別掛け率（入力）'!$C$3:$I$148, 6, FALSE))</f>
        <v/>
      </c>
      <c r="Q322" s="72">
        <f>'6桁'!Q322</f>
        <v>0</v>
      </c>
      <c r="R322" s="77">
        <f>IF(ISBLANK('6桁'!R322)=TRUE,"",VLOOKUP(パターン表!R322, 'パターン別掛け率（入力）'!$C$3:$I$148, 6, FALSE))</f>
        <v>100</v>
      </c>
      <c r="S322" s="240">
        <f>'6桁'!S322</f>
        <v>0</v>
      </c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f>IF(ISBLANK('6桁'!F323)=TRUE,"",VLOOKUP(パターン表!F323, 'パターン別掛け率（入力）'!$C$3:$I$148, 6, FALSE))</f>
        <v>100</v>
      </c>
      <c r="G323" s="62">
        <f>'6桁'!G323</f>
        <v>0</v>
      </c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IF(ISBLANK('6桁'!P323)=TRUE,"",VLOOKUP(パターン表!P323, 'パターン別掛け率（入力）'!$C$3:$I$148, 6, FALSE))</f>
        <v/>
      </c>
      <c r="Q323" s="70">
        <f>'6桁'!Q323</f>
        <v>0</v>
      </c>
      <c r="R323" s="6">
        <f>IF(ISBLANK('6桁'!R323)=TRUE,"",VLOOKUP(パターン表!R323, 'パターン別掛け率（入力）'!$C$3:$I$148, 6, FALSE))</f>
        <v>100</v>
      </c>
      <c r="S323" s="212">
        <f>'6桁'!S323</f>
        <v>0</v>
      </c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f>IF(ISBLANK('6桁'!F324)=TRUE,"",VLOOKUP(パターン表!F324, 'パターン別掛け率（入力）'!$C$3:$I$148, 6, FALSE))</f>
        <v>100</v>
      </c>
      <c r="G324" s="68">
        <f>'6桁'!G324</f>
        <v>0</v>
      </c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IF(ISBLANK('6桁'!P324)=TRUE,"",VLOOKUP(パターン表!P324, 'パターン別掛け率（入力）'!$C$3:$I$148, 6, FALSE))</f>
        <v/>
      </c>
      <c r="Q324" s="62">
        <f>'6桁'!Q324</f>
        <v>0</v>
      </c>
      <c r="R324" s="5">
        <f>IF(ISBLANK('6桁'!R324)=TRUE,"",VLOOKUP(パターン表!R324, 'パターン別掛け率（入力）'!$C$3:$I$148, 6, FALSE))</f>
        <v>100</v>
      </c>
      <c r="S324" s="201">
        <f>'6桁'!S324</f>
        <v>0</v>
      </c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IF(ISBLANK('6桁'!P325)=TRUE,"",VLOOKUP(パターン表!P325, 'パターン別掛け率（入力）'!$C$3:$I$148, 6, FALSE))</f>
        <v/>
      </c>
      <c r="Q325" s="62">
        <f>'6桁'!Q325</f>
        <v>0</v>
      </c>
      <c r="R325" s="5">
        <f>IF(ISBLANK('6桁'!R325)=TRUE,"",VLOOKUP(パターン表!R325, 'パターン別掛け率（入力）'!$C$3:$I$148, 6, FALSE))</f>
        <v>100</v>
      </c>
      <c r="S325" s="246">
        <f>'6桁'!S325</f>
        <v>0</v>
      </c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IF(ISBLANK('6桁'!P326)=TRUE,"",VLOOKUP(パターン表!P326, 'パターン別掛け率（入力）'!$C$3:$I$148, 6, FALSE))</f>
        <v/>
      </c>
      <c r="Q326" s="62">
        <f>'6桁'!Q326</f>
        <v>0</v>
      </c>
      <c r="R326" s="5">
        <f>IF(ISBLANK('6桁'!R326)=TRUE,"",VLOOKUP(パターン表!R326, 'パターン別掛け率（入力）'!$C$3:$I$148, 6, FALSE))</f>
        <v>100</v>
      </c>
      <c r="S326" s="201">
        <f>'6桁'!S326</f>
        <v>0</v>
      </c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IF(ISBLANK('6桁'!P327)=TRUE,"",VLOOKUP(パターン表!P327, 'パターン別掛け率（入力）'!$C$3:$I$148, 6, FALSE))</f>
        <v/>
      </c>
      <c r="Q327" s="62">
        <f>'6桁'!Q327</f>
        <v>0</v>
      </c>
      <c r="R327" s="5">
        <f>IF(ISBLANK('6桁'!R327)=TRUE,"",VLOOKUP(パターン表!R327, 'パターン別掛け率（入力）'!$C$3:$I$148, 6, FALSE))</f>
        <v>100</v>
      </c>
      <c r="S327" s="201">
        <f>'6桁'!S327</f>
        <v>0</v>
      </c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IF(ISBLANK('6桁'!P328)=TRUE,"",VLOOKUP(パターン表!P328, 'パターン別掛け率（入力）'!$C$3:$I$148, 6, FALSE))</f>
        <v/>
      </c>
      <c r="Q328" s="68">
        <f>'6桁'!Q328</f>
        <v>0</v>
      </c>
      <c r="R328" s="16">
        <f>IF(ISBLANK('6桁'!R328)=TRUE,"",VLOOKUP(パターン表!R328, 'パターン別掛け率（入力）'!$C$3:$I$148, 6, FALSE))</f>
        <v>100</v>
      </c>
      <c r="S328" s="207">
        <f>'6桁'!S328</f>
        <v>0</v>
      </c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f>IF(ISBLANK('6桁'!F345)=TRUE,"",VLOOKUP(パターン表!F345, 'パターン別掛け率（入力）'!$C$3:$I$148, 6, FALSE))</f>
        <v>100</v>
      </c>
      <c r="G345" s="61">
        <f>'6桁'!G345</f>
        <v>0</v>
      </c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f>IF(ISBLANK('6桁'!P345)=TRUE,"",VLOOKUP(パターン表!P345, 'パターン別掛け率（入力）'!$C$3:$I$148, 6, FALSE))</f>
        <v>100</v>
      </c>
      <c r="Q345" s="211" t="str">
        <f>'6桁'!Q345</f>
        <v>H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f>IF(ISBLANK('6桁'!F346)=TRUE,"",VLOOKUP(パターン表!F346, 'パターン別掛け率（入力）'!$C$3:$I$148, 6, FALSE))</f>
        <v>100</v>
      </c>
      <c r="G346" s="62">
        <f>'6桁'!G346</f>
        <v>0</v>
      </c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f>IF(ISBLANK('6桁'!P346)=TRUE,"",VLOOKUP(パターン表!P346, 'パターン別掛け率（入力）'!$C$3:$I$148, 6, FALSE))</f>
        <v>100</v>
      </c>
      <c r="Q346" s="201" t="str">
        <f>'6桁'!Q346</f>
        <v>H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f>IF(ISBLANK('6桁'!F347)=TRUE,"",VLOOKUP(パターン表!F347, 'パターン別掛け率（入力）'!$C$3:$I$148, 6, FALSE))</f>
        <v>100</v>
      </c>
      <c r="G347" s="58">
        <f>'6桁'!G347</f>
        <v>0</v>
      </c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f>IF(ISBLANK('6桁'!P347)=TRUE,"",VLOOKUP(パターン表!P347, 'パターン別掛け率（入力）'!$C$3:$I$148, 6, FALSE))</f>
        <v>100</v>
      </c>
      <c r="Q347" s="201" t="str">
        <f>'6桁'!Q347</f>
        <v>H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f>IF(ISBLANK('6桁'!F348)=TRUE,"",VLOOKUP(パターン表!F348, 'パターン別掛け率（入力）'!$C$3:$I$148, 6, FALSE))</f>
        <v>100</v>
      </c>
      <c r="G348" s="70">
        <f>'6桁'!G348</f>
        <v>0</v>
      </c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f>IF(ISBLANK('6桁'!P348)=TRUE,"",VLOOKUP(パターン表!P348, 'パターン別掛け率（入力）'!$C$3:$I$148, 6, FALSE))</f>
        <v>100</v>
      </c>
      <c r="Q348" s="202" t="str">
        <f>'6桁'!Q348</f>
        <v>S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f>IF(ISBLANK('6桁'!F349)=TRUE,"",VLOOKUP(パターン表!F349, 'パターン別掛け率（入力）'!$C$3:$I$148, 6, FALSE))</f>
        <v>100</v>
      </c>
      <c r="G349" s="68">
        <f>'6桁'!G349</f>
        <v>0</v>
      </c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f>IF(ISBLANK('6桁'!P349)=TRUE,"",VLOOKUP(パターン表!P349, 'パターン別掛け率（入力）'!$C$3:$I$148, 6, FALSE))</f>
        <v>100</v>
      </c>
      <c r="Q349" s="212" t="str">
        <f>'6桁'!Q349</f>
        <v>H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f>IF(ISBLANK('6桁'!P350)=TRUE,"",VLOOKUP(パターン表!P350, 'パターン別掛け率（入力）'!$C$3:$I$148, 6, FALSE))</f>
        <v>100</v>
      </c>
      <c r="Q350" s="201" t="str">
        <f>'6桁'!Q350</f>
        <v>H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f>IF(ISBLANK('6桁'!P351)=TRUE,"",VLOOKUP(パターン表!P351, 'パターン別掛け率（入力）'!$C$3:$I$148, 6, FALSE))</f>
        <v>100</v>
      </c>
      <c r="Q351" s="207" t="str">
        <f>'6桁'!Q351</f>
        <v>S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>
        <f>IF(ISBLANK('6桁'!F355)=TRUE,"",VLOOKUP(パターン表!F355, 'パターン別掛け率（入力）'!$C$3:$I$148, 6, FALSE))</f>
        <v>100</v>
      </c>
      <c r="G355" s="61" t="str">
        <f>'6桁'!G355</f>
        <v>★</v>
      </c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>
        <f>IF(ISBLANK('6桁'!F356)=TRUE,"",VLOOKUP(パターン表!F356, 'パターン別掛け率（入力）'!$C$3:$I$148, 6, FALSE))</f>
        <v>100</v>
      </c>
      <c r="G356" s="58" t="str">
        <f>'6桁'!G356</f>
        <v>★</v>
      </c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>
        <f>IF(ISBLANK('6桁'!F357)=TRUE,"",VLOOKUP(パターン表!F357, 'パターン別掛け率（入力）'!$C$3:$I$148, 6, FALSE))</f>
        <v>100</v>
      </c>
      <c r="G357" s="67">
        <f>'6桁'!G357</f>
        <v>0</v>
      </c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>
        <f>IF(ISBLANK('6桁'!F358)=TRUE,"",VLOOKUP(パターン表!F358, 'パターン別掛け率（入力）'!$C$3:$I$148, 6, FALSE))</f>
        <v>100</v>
      </c>
      <c r="G358" s="58">
        <f>'6桁'!G358</f>
        <v>0</v>
      </c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>
        <f>IF(ISBLANK('6桁'!F359)=TRUE,"",VLOOKUP(パターン表!F359, 'パターン別掛け率（入力）'!$C$3:$I$148, 6, FALSE))</f>
        <v>100</v>
      </c>
      <c r="G359" s="71">
        <f>'6桁'!G359</f>
        <v>0</v>
      </c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f>IF(ISBLANK('6桁'!D365)=TRUE,"",VLOOKUP(パターン表!D365, 'パターン別掛け率（入力）'!$C$3:$I$148, 6, FALSE))</f>
        <v>100</v>
      </c>
      <c r="E365" s="641" t="str">
        <f>IF(ISBLANK('6桁'!E365)=TRUE,"",VLOOKUP(パターン表!E365, 'パターン別掛け率（入力）'!$C$3:$I$148, 6, FALSE))</f>
        <v/>
      </c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f>IF(ISBLANK('6桁'!D366)=TRUE,"",VLOOKUP(パターン表!D366, 'パターン別掛け率（入力）'!$C$3:$I$148, 6, FALSE))</f>
        <v>100</v>
      </c>
      <c r="E366" s="645" t="str">
        <f>IF(ISBLANK('6桁'!E366)=TRUE,"",VLOOKUP(パターン表!E366, 'パターン別掛け率（入力）'!$C$3:$I$148, 6, FALSE))</f>
        <v/>
      </c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f>IF(ISBLANK('6桁'!D367)=TRUE,"",VLOOKUP(パターン表!D367, 'パターン別掛け率（入力）'!$C$3:$I$148, 6, FALSE))</f>
        <v>100</v>
      </c>
      <c r="E367" s="645" t="str">
        <f>IF(ISBLANK('6桁'!E367)=TRUE,"",VLOOKUP(パターン表!E367, 'パターン別掛け率（入力）'!$C$3:$I$148, 6, FALSE))</f>
        <v/>
      </c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f>IF(ISBLANK('6桁'!D368)=TRUE,"",VLOOKUP(パターン表!D368, 'パターン別掛け率（入力）'!$C$3:$I$148, 6, FALSE))</f>
        <v>100</v>
      </c>
      <c r="E368" s="645" t="str">
        <f>IF(ISBLANK('6桁'!E368)=TRUE,"",VLOOKUP(パターン表!E368, 'パターン別掛け率（入力）'!$C$3:$I$148, 6, FALSE))</f>
        <v/>
      </c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f>IF(ISBLANK('6桁'!D369)=TRUE,"",VLOOKUP(パターン表!D369, 'パターン別掛け率（入力）'!$C$3:$I$148, 6, FALSE))</f>
        <v>100</v>
      </c>
      <c r="E369" s="645" t="str">
        <f>IF(ISBLANK('6桁'!E369)=TRUE,"",VLOOKUP(パターン表!E369, 'パターン別掛け率（入力）'!$C$3:$I$148, 6, FALSE))</f>
        <v/>
      </c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f>IF(ISBLANK('6桁'!D370)=TRUE,"",VLOOKUP(パターン表!D370, 'パターン別掛け率（入力）'!$C$3:$I$148, 6, FALSE))</f>
        <v>100</v>
      </c>
      <c r="E370" s="637" t="str">
        <f>IF(ISBLANK('6桁'!E370)=TRUE,"",VLOOKUP(パターン表!E370, 'パターン別掛け率（入力）'!$C$3:$I$148, 6, FALSE))</f>
        <v/>
      </c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f>IF(ISBLANK('6桁'!D373)=TRUE,"",VLOOKUP(パターン表!D373, 'パターン別掛け率（入力）'!$C$3:$I$148, 6, FALSE))</f>
        <v>100</v>
      </c>
      <c r="E373" s="641" t="str">
        <f>IF(ISBLANK('6桁'!E373)=TRUE,"",VLOOKUP(パターン表!E373, 'パターン別掛け率（入力）'!$C$3:$I$148, 6, FALSE))</f>
        <v/>
      </c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f>IF(ISBLANK('6桁'!D374)=TRUE,"",VLOOKUP(パターン表!D374, 'パターン別掛け率（入力）'!$C$3:$I$148, 6, FALSE))</f>
        <v>100</v>
      </c>
      <c r="E374" s="645" t="str">
        <f>IF(ISBLANK('6桁'!E374)=TRUE,"",VLOOKUP(パターン表!E374, 'パターン別掛け率（入力）'!$C$3:$I$148, 6, FALSE))</f>
        <v/>
      </c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f>IF(ISBLANK('6桁'!D375)=TRUE,"",VLOOKUP(パターン表!D375, 'パターン別掛け率（入力）'!$C$3:$I$148, 6, FALSE))</f>
        <v>100</v>
      </c>
      <c r="E375" s="637" t="str">
        <f>IF(ISBLANK('6桁'!E375)=TRUE,"",VLOOKUP(パターン表!E375, 'パターン別掛け率（入力）'!$C$3:$I$148, 6, FALSE))</f>
        <v/>
      </c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R341:S341"/>
    <mergeCell ref="F342:G344"/>
    <mergeCell ref="P342:Q343"/>
    <mergeCell ref="H343:I344"/>
    <mergeCell ref="N343:N344"/>
    <mergeCell ref="O343:O344"/>
    <mergeCell ref="R343:S343"/>
    <mergeCell ref="P344:Q344"/>
    <mergeCell ref="R344:S344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B368:C368"/>
    <mergeCell ref="D368:E368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L380:M380"/>
    <mergeCell ref="L382:M382"/>
    <mergeCell ref="L383:M383"/>
    <mergeCell ref="K387:S388"/>
    <mergeCell ref="D374:E374"/>
    <mergeCell ref="L374:M374"/>
    <mergeCell ref="B375:C375"/>
    <mergeCell ref="D375:E375"/>
    <mergeCell ref="L375:M375"/>
    <mergeCell ref="L376:M376"/>
  </mergeCells>
  <phoneticPr fontId="15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12E7-3E75-4CC5-A7B8-0926668F83F8}">
  <sheetPr>
    <tabColor rgb="FF00B0F0"/>
    <pageSetUpPr fitToPage="1"/>
  </sheetPr>
  <dimension ref="A1:AA388"/>
  <sheetViews>
    <sheetView showGridLines="0" showZeros="0" view="pageBreakPreview" topLeftCell="A97" zoomScale="40" zoomScaleNormal="100" zoomScaleSheetLayoutView="40" workbookViewId="0">
      <selection activeCell="U33" sqref="U33"/>
    </sheetView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396"/>
      <c r="K10" s="536"/>
      <c r="L10" s="541"/>
      <c r="M10" s="542"/>
      <c r="N10" s="555"/>
      <c r="O10" s="566"/>
      <c r="P10" s="486" t="s">
        <v>125</v>
      </c>
      <c r="Q10" s="487"/>
      <c r="R10" s="513" t="s">
        <v>125</v>
      </c>
      <c r="S10" s="514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>
        <f>IF(ISBLANK('6桁'!F11)=TRUE,"",VLOOKUP(パターン表!F11, 'パターン別掛け率（入力）'!$C$3:$I$148, 7, FALSE))</f>
        <v>100</v>
      </c>
      <c r="G11" s="61">
        <f>'6桁'!G11</f>
        <v>0</v>
      </c>
      <c r="H11" s="4" t="str">
        <f>IF(ISBLANK('6桁'!H11)=TRUE,"",VLOOKUP(パターン表!H11, 'パターン別掛け率（入力）'!$C$3:$I$148, 7, FALSE))</f>
        <v/>
      </c>
      <c r="I11" s="61">
        <f>'6桁'!I11</f>
        <v>0</v>
      </c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f>IF(ISBLANK('6桁'!P11)=TRUE,"",VLOOKUP(パターン表!P11, 'パターン別掛け率（入力）'!$C$3:$I$148, 7, FALSE))</f>
        <v>100</v>
      </c>
      <c r="Q11" s="198">
        <f>'6桁'!Q11</f>
        <v>0</v>
      </c>
      <c r="R11" s="4" t="str">
        <f>IF(ISBLANK('6桁'!R11)=TRUE,"",VLOOKUP(パターン表!R11, 'パターン別掛け率（入力）'!$C$3:$I$148, 7, FALSE))</f>
        <v/>
      </c>
      <c r="S11" s="198">
        <f>'6桁'!S11</f>
        <v>0</v>
      </c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>
        <f>IF(ISBLANK('6桁'!F12)=TRUE,"",VLOOKUP(パターン表!F12, 'パターン別掛け率（入力）'!$C$3:$I$148, 7, FALSE))</f>
        <v>100</v>
      </c>
      <c r="G12" s="62">
        <f>'6桁'!G12</f>
        <v>0</v>
      </c>
      <c r="H12" s="5" t="str">
        <f>IF(ISBLANK('6桁'!H12)=TRUE,"",VLOOKUP(パターン表!H12, 'パターン別掛け率（入力）'!$C$3:$I$148, 7, FALSE))</f>
        <v/>
      </c>
      <c r="I12" s="62">
        <f>'6桁'!I12</f>
        <v>0</v>
      </c>
      <c r="J12" s="38"/>
      <c r="K12" s="451"/>
      <c r="L12" s="435" t="s">
        <v>215</v>
      </c>
      <c r="M12" s="436"/>
      <c r="N12" s="152"/>
      <c r="O12" s="153">
        <v>89</v>
      </c>
      <c r="P12" s="5">
        <f>IF(ISBLANK('6桁'!P12)=TRUE,"",VLOOKUP(パターン表!P12, 'パターン別掛け率（入力）'!$C$3:$I$148, 7, FALSE))</f>
        <v>100</v>
      </c>
      <c r="Q12" s="201" t="str">
        <f>'6桁'!Q12</f>
        <v>★</v>
      </c>
      <c r="R12" s="5" t="str">
        <f>IF(ISBLANK('6桁'!R12)=TRUE,"",VLOOKUP(パターン表!R12, 'パターン別掛け率（入力）'!$C$3:$I$148, 7, FALSE))</f>
        <v/>
      </c>
      <c r="S12" s="201">
        <f>'6桁'!S12</f>
        <v>0</v>
      </c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>
        <f>IF(ISBLANK('6桁'!F13)=TRUE,"",VLOOKUP(パターン表!F13, 'パターン別掛け率（入力）'!$C$3:$I$148, 7, FALSE))</f>
        <v>100</v>
      </c>
      <c r="G13" s="62">
        <f>'6桁'!G13</f>
        <v>0</v>
      </c>
      <c r="H13" s="5" t="str">
        <f>IF(ISBLANK('6桁'!H13)=TRUE,"",VLOOKUP(パターン表!H13, 'パターン別掛け率（入力）'!$C$3:$I$148, 7, FALSE))</f>
        <v/>
      </c>
      <c r="I13" s="62">
        <f>'6桁'!I13</f>
        <v>0</v>
      </c>
      <c r="J13" s="38"/>
      <c r="K13" s="451"/>
      <c r="L13" s="435" t="s">
        <v>114</v>
      </c>
      <c r="M13" s="436"/>
      <c r="N13" s="152"/>
      <c r="O13" s="160">
        <v>92</v>
      </c>
      <c r="P13" s="5">
        <f>IF(ISBLANK('6桁'!P13)=TRUE,"",VLOOKUP(パターン表!P13, 'パターン別掛け率（入力）'!$C$3:$I$148, 7, FALSE))</f>
        <v>100</v>
      </c>
      <c r="Q13" s="201" t="str">
        <f>'6桁'!Q13</f>
        <v>★</v>
      </c>
      <c r="R13" s="5" t="str">
        <f>IF(ISBLANK('6桁'!R13)=TRUE,"",VLOOKUP(パターン表!R13, 'パターン別掛け率（入力）'!$C$3:$I$148, 7, FALSE))</f>
        <v/>
      </c>
      <c r="S13" s="201">
        <f>'6桁'!S13</f>
        <v>0</v>
      </c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>
        <f>IF(ISBLANK('6桁'!F14)=TRUE,"",VLOOKUP(パターン表!F14, 'パターン別掛け率（入力）'!$C$3:$I$148, 7, FALSE))</f>
        <v>100</v>
      </c>
      <c r="G14" s="58">
        <f>'6桁'!G14</f>
        <v>0</v>
      </c>
      <c r="H14" s="33" t="str">
        <f>IF(ISBLANK('6桁'!H14)=TRUE,"",VLOOKUP(パターン表!H14, 'パターン別掛け率（入力）'!$C$3:$I$148, 7, FALSE))</f>
        <v/>
      </c>
      <c r="I14" s="58">
        <f>'6桁'!I14</f>
        <v>0</v>
      </c>
      <c r="J14" s="38"/>
      <c r="K14" s="451"/>
      <c r="L14" s="435"/>
      <c r="M14" s="436"/>
      <c r="N14" s="155">
        <v>88</v>
      </c>
      <c r="O14" s="156"/>
      <c r="P14" s="5">
        <f>IF(ISBLANK('6桁'!P14)=TRUE,"",VLOOKUP(パターン表!P14, 'パターン別掛け率（入力）'!$C$3:$I$148, 7, FALSE))</f>
        <v>100</v>
      </c>
      <c r="Q14" s="201">
        <f>'6桁'!Q14</f>
        <v>0</v>
      </c>
      <c r="R14" s="5" t="str">
        <f>IF(ISBLANK('6桁'!R14)=TRUE,"",VLOOKUP(パターン表!R14, 'パターン別掛け率（入力）'!$C$3:$I$148, 7, FALSE))</f>
        <v/>
      </c>
      <c r="S14" s="201">
        <f>'6桁'!S14</f>
        <v>0</v>
      </c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>
        <f>IF(ISBLANK('6桁'!F15)=TRUE,"",VLOOKUP(パターン表!F15, 'パターン別掛け率（入力）'!$C$3:$I$148, 7, FALSE))</f>
        <v>100</v>
      </c>
      <c r="G15" s="70">
        <f>'6桁'!G15</f>
        <v>0</v>
      </c>
      <c r="H15" s="6" t="str">
        <f>IF(ISBLANK('6桁'!H15)=TRUE,"",VLOOKUP(パターン表!H15, 'パターン別掛け率（入力）'!$C$3:$I$148, 7, FALSE))</f>
        <v/>
      </c>
      <c r="I15" s="70">
        <f>'6桁'!I15</f>
        <v>0</v>
      </c>
      <c r="J15" s="38"/>
      <c r="K15" s="451"/>
      <c r="L15" s="435" t="s">
        <v>216</v>
      </c>
      <c r="M15" s="436"/>
      <c r="N15" s="152"/>
      <c r="O15" s="153">
        <v>95</v>
      </c>
      <c r="P15" s="5">
        <f>IF(ISBLANK('6桁'!P15)=TRUE,"",VLOOKUP(パターン表!P15, 'パターン別掛け率（入力）'!$C$3:$I$148, 7, FALSE))</f>
        <v>100</v>
      </c>
      <c r="Q15" s="201" t="str">
        <f>'6桁'!Q15</f>
        <v>★</v>
      </c>
      <c r="R15" s="5" t="str">
        <f>IF(ISBLANK('6桁'!R15)=TRUE,"",VLOOKUP(パターン表!R15, 'パターン別掛け率（入力）'!$C$3:$I$148, 7, FALSE))</f>
        <v/>
      </c>
      <c r="S15" s="201">
        <f>'6桁'!S15</f>
        <v>0</v>
      </c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>
        <f>IF(ISBLANK('6桁'!F16)=TRUE,"",VLOOKUP(パターン表!F16, 'パターン別掛け率（入力）'!$C$3:$I$148, 7, FALSE))</f>
        <v>100</v>
      </c>
      <c r="G16" s="62" t="str">
        <f>'6桁'!G16</f>
        <v>★</v>
      </c>
      <c r="H16" s="5" t="str">
        <f>IF(ISBLANK('6桁'!H16)=TRUE,"",VLOOKUP(パターン表!H16, 'パターン別掛け率（入力）'!$C$3:$I$148, 7, FALSE))</f>
        <v/>
      </c>
      <c r="I16" s="62">
        <f>'6桁'!I16</f>
        <v>0</v>
      </c>
      <c r="J16" s="38"/>
      <c r="K16" s="451"/>
      <c r="L16" s="435" t="s">
        <v>51</v>
      </c>
      <c r="M16" s="436"/>
      <c r="N16" s="152">
        <v>93</v>
      </c>
      <c r="O16" s="153"/>
      <c r="P16" s="5">
        <f>IF(ISBLANK('6桁'!P16)=TRUE,"",VLOOKUP(パターン表!P16, 'パターン別掛け率（入力）'!$C$3:$I$148, 7, FALSE))</f>
        <v>100</v>
      </c>
      <c r="Q16" s="201">
        <f>'6桁'!Q16</f>
        <v>0</v>
      </c>
      <c r="R16" s="5" t="str">
        <f>IF(ISBLANK('6桁'!R16)=TRUE,"",VLOOKUP(パターン表!R16, 'パターン別掛け率（入力）'!$C$3:$I$148, 7, FALSE))</f>
        <v/>
      </c>
      <c r="S16" s="201">
        <f>'6桁'!S16</f>
        <v>0</v>
      </c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>
        <f>IF(ISBLANK('6桁'!F17)=TRUE,"",VLOOKUP(パターン表!F17, 'パターン別掛け率（入力）'!$C$3:$I$148, 7, FALSE))</f>
        <v>100</v>
      </c>
      <c r="G17" s="62" t="str">
        <f>'6桁'!G17</f>
        <v>★</v>
      </c>
      <c r="H17" s="5" t="str">
        <f>IF(ISBLANK('6桁'!H17)=TRUE,"",VLOOKUP(パターン表!H17, 'パターン別掛け率（入力）'!$C$3:$I$148, 7, FALSE))</f>
        <v/>
      </c>
      <c r="I17" s="62">
        <f>'6桁'!I17</f>
        <v>0</v>
      </c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f>IF(ISBLANK('6桁'!P17)=TRUE,"",VLOOKUP(パターン表!P17, 'パターン別掛け率（入力）'!$C$3:$I$148, 7, FALSE))</f>
        <v>100</v>
      </c>
      <c r="Q17" s="201" t="str">
        <f>'6桁'!Q17</f>
        <v>★</v>
      </c>
      <c r="R17" s="5" t="str">
        <f>IF(ISBLANK('6桁'!R17)=TRUE,"",VLOOKUP(パターン表!R17, 'パターン別掛け率（入力）'!$C$3:$I$148, 7, FALSE))</f>
        <v/>
      </c>
      <c r="S17" s="201">
        <f>'6桁'!S17</f>
        <v>0</v>
      </c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>
        <f>IF(ISBLANK('6桁'!F18)=TRUE,"",VLOOKUP(パターン表!F18, 'パターン別掛け率（入力）'!$C$3:$I$148, 7, FALSE))</f>
        <v>100</v>
      </c>
      <c r="G18" s="62" t="str">
        <f>'6桁'!G18</f>
        <v>★</v>
      </c>
      <c r="H18" s="5" t="str">
        <f>IF(ISBLANK('6桁'!H18)=TRUE,"",VLOOKUP(パターン表!H18, 'パターン別掛け率（入力）'!$C$3:$I$148, 7, FALSE))</f>
        <v/>
      </c>
      <c r="I18" s="62">
        <f>'6桁'!I18</f>
        <v>0</v>
      </c>
      <c r="J18" s="38"/>
      <c r="K18" s="451"/>
      <c r="L18" s="435" t="s">
        <v>92</v>
      </c>
      <c r="M18" s="436"/>
      <c r="N18" s="152">
        <v>89</v>
      </c>
      <c r="O18" s="153"/>
      <c r="P18" s="5">
        <f>IF(ISBLANK('6桁'!P18)=TRUE,"",VLOOKUP(パターン表!P18, 'パターン別掛け率（入力）'!$C$3:$I$148, 7, FALSE))</f>
        <v>100</v>
      </c>
      <c r="Q18" s="201">
        <f>'6桁'!Q18</f>
        <v>0</v>
      </c>
      <c r="R18" s="5" t="str">
        <f>IF(ISBLANK('6桁'!R18)=TRUE,"",VLOOKUP(パターン表!R18, 'パターン別掛け率（入力）'!$C$3:$I$148, 7, FALSE))</f>
        <v/>
      </c>
      <c r="S18" s="201">
        <f>'6桁'!S18</f>
        <v>0</v>
      </c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>
        <f>IF(ISBLANK('6桁'!F19)=TRUE,"",VLOOKUP(パターン表!F19, 'パターン別掛け率（入力）'!$C$3:$I$148, 7, FALSE))</f>
        <v>100</v>
      </c>
      <c r="G19" s="58">
        <f>'6桁'!G19</f>
        <v>0</v>
      </c>
      <c r="H19" s="33" t="str">
        <f>IF(ISBLANK('6桁'!H19)=TRUE,"",VLOOKUP(パターン表!H19, 'パターン別掛け率（入力）'!$C$3:$I$148, 7, FALSE))</f>
        <v/>
      </c>
      <c r="I19" s="58">
        <f>'6桁'!I19</f>
        <v>0</v>
      </c>
      <c r="J19" s="38"/>
      <c r="K19" s="451"/>
      <c r="L19" s="435" t="s">
        <v>93</v>
      </c>
      <c r="M19" s="436"/>
      <c r="N19" s="152">
        <v>91</v>
      </c>
      <c r="O19" s="153"/>
      <c r="P19" s="5">
        <f>IF(ISBLANK('6桁'!P19)=TRUE,"",VLOOKUP(パターン表!P19, 'パターン別掛け率（入力）'!$C$3:$I$148, 7, FALSE))</f>
        <v>100</v>
      </c>
      <c r="Q19" s="201">
        <f>'6桁'!Q19</f>
        <v>0</v>
      </c>
      <c r="R19" s="5">
        <f>IF(ISBLANK('6桁'!R19)=TRUE,"",VLOOKUP(パターン表!R19, 'パターン別掛け率（入力）'!$C$3:$I$148, 7, FALSE))</f>
        <v>100</v>
      </c>
      <c r="S19" s="201">
        <f>'6桁'!S19</f>
        <v>0</v>
      </c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f>IF(ISBLANK('6桁'!F20)=TRUE,"",VLOOKUP(パターン表!F20, 'パターン別掛け率（入力）'!$C$3:$I$148, 7, FALSE))</f>
        <v>100</v>
      </c>
      <c r="G20" s="67" t="str">
        <f>'6桁'!G20</f>
        <v>★</v>
      </c>
      <c r="H20" s="32" t="str">
        <f>IF(ISBLANK('6桁'!H20)=TRUE,"",VLOOKUP(パターン表!H20, 'パターン別掛け率（入力）'!$C$3:$I$148, 7, FALSE))</f>
        <v/>
      </c>
      <c r="I20" s="67">
        <f>'6桁'!I20</f>
        <v>0</v>
      </c>
      <c r="J20" s="38"/>
      <c r="K20" s="451"/>
      <c r="L20" s="435" t="s">
        <v>94</v>
      </c>
      <c r="M20" s="436"/>
      <c r="N20" s="152">
        <v>94</v>
      </c>
      <c r="O20" s="153"/>
      <c r="P20" s="5">
        <f>IF(ISBLANK('6桁'!P20)=TRUE,"",VLOOKUP(パターン表!P20, 'パターン別掛け率（入力）'!$C$3:$I$148, 7, FALSE))</f>
        <v>100</v>
      </c>
      <c r="Q20" s="201">
        <f>'6桁'!Q20</f>
        <v>0</v>
      </c>
      <c r="R20" s="5" t="str">
        <f>IF(ISBLANK('6桁'!R20)=TRUE,"",VLOOKUP(パターン表!R20, 'パターン別掛け率（入力）'!$C$3:$I$148, 7, FALSE))</f>
        <v/>
      </c>
      <c r="S20" s="201">
        <f>'6桁'!S20</f>
        <v>0</v>
      </c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>
        <f>IF(ISBLANK('6桁'!F21)=TRUE,"",VLOOKUP(パターン表!F21, 'パターン別掛け率（入力）'!$C$3:$I$148, 7, FALSE))</f>
        <v>100</v>
      </c>
      <c r="G21" s="62">
        <f>'6桁'!G21</f>
        <v>0</v>
      </c>
      <c r="H21" s="5" t="str">
        <f>IF(ISBLANK('6桁'!H21)=TRUE,"",VLOOKUP(パターン表!H21, 'パターン別掛け率（入力）'!$C$3:$I$148, 7, FALSE))</f>
        <v/>
      </c>
      <c r="I21" s="62">
        <f>'6桁'!I21</f>
        <v>0</v>
      </c>
      <c r="J21" s="38"/>
      <c r="K21" s="451"/>
      <c r="L21" s="435" t="s">
        <v>95</v>
      </c>
      <c r="M21" s="436"/>
      <c r="N21" s="152">
        <v>96</v>
      </c>
      <c r="O21" s="153"/>
      <c r="P21" s="5">
        <f>IF(ISBLANK('6桁'!P21)=TRUE,"",VLOOKUP(パターン表!P21, 'パターン別掛け率（入力）'!$C$3:$I$148, 7, FALSE))</f>
        <v>100</v>
      </c>
      <c r="Q21" s="201">
        <f>'6桁'!Q21</f>
        <v>0</v>
      </c>
      <c r="R21" s="5" t="str">
        <f>IF(ISBLANK('6桁'!R21)=TRUE,"",VLOOKUP(パターン表!R21, 'パターン別掛け率（入力）'!$C$3:$I$148, 7, FALSE))</f>
        <v/>
      </c>
      <c r="S21" s="201">
        <f>'6桁'!S21</f>
        <v>0</v>
      </c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>
        <f>IF(ISBLANK('6桁'!F22)=TRUE,"",VLOOKUP(パターン表!F22, 'パターン別掛け率（入力）'!$C$3:$I$148, 7, FALSE))</f>
        <v>100</v>
      </c>
      <c r="G22" s="62" t="str">
        <f>'6桁'!G22</f>
        <v>★</v>
      </c>
      <c r="H22" s="5" t="str">
        <f>IF(ISBLANK('6桁'!H22)=TRUE,"",VLOOKUP(パターン表!H22, 'パターン別掛け率（入力）'!$C$3:$I$148, 7, FALSE))</f>
        <v/>
      </c>
      <c r="I22" s="62">
        <f>'6桁'!I22</f>
        <v>0</v>
      </c>
      <c r="J22" s="38"/>
      <c r="K22" s="451"/>
      <c r="L22" s="435" t="s">
        <v>115</v>
      </c>
      <c r="M22" s="436"/>
      <c r="N22" s="152">
        <v>99</v>
      </c>
      <c r="O22" s="153"/>
      <c r="P22" s="5">
        <f>IF(ISBLANK('6桁'!P22)=TRUE,"",VLOOKUP(パターン表!P22, 'パターン別掛け率（入力）'!$C$3:$I$148, 7, FALSE))</f>
        <v>100</v>
      </c>
      <c r="Q22" s="201">
        <f>'6桁'!Q22</f>
        <v>0</v>
      </c>
      <c r="R22" s="5" t="str">
        <f>IF(ISBLANK('6桁'!R22)=TRUE,"",VLOOKUP(パターン表!R22, 'パターン別掛け率（入力）'!$C$3:$I$148, 7, FALSE))</f>
        <v/>
      </c>
      <c r="S22" s="201">
        <f>'6桁'!S22</f>
        <v>0</v>
      </c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>
        <f>IF(ISBLANK('6桁'!F23)=TRUE,"",VLOOKUP(パターン表!F23, 'パターン別掛け率（入力）'!$C$3:$I$148, 7, FALSE))</f>
        <v>100</v>
      </c>
      <c r="G23" s="62">
        <f>'6桁'!G23</f>
        <v>0</v>
      </c>
      <c r="H23" s="5" t="str">
        <f>IF(ISBLANK('6桁'!H23)=TRUE,"",VLOOKUP(パターン表!H23, 'パターン別掛け率（入力）'!$C$3:$I$148, 7, FALSE))</f>
        <v/>
      </c>
      <c r="I23" s="62">
        <f>'6桁'!I23</f>
        <v>0</v>
      </c>
      <c r="J23" s="38"/>
      <c r="K23" s="451"/>
      <c r="L23" s="435" t="s">
        <v>203</v>
      </c>
      <c r="M23" s="436"/>
      <c r="N23" s="152">
        <v>92</v>
      </c>
      <c r="O23" s="153"/>
      <c r="P23" s="5">
        <f>IF(ISBLANK('6桁'!P23)=TRUE,"",VLOOKUP(パターン表!P23, 'パターン別掛け率（入力）'!$C$3:$I$148, 7, FALSE))</f>
        <v>100</v>
      </c>
      <c r="Q23" s="201">
        <f>'6桁'!Q23</f>
        <v>0</v>
      </c>
      <c r="R23" s="5" t="str">
        <f>IF(ISBLANK('6桁'!R23)=TRUE,"",VLOOKUP(パターン表!R23, 'パターン別掛け率（入力）'!$C$3:$I$148, 7, FALSE))</f>
        <v/>
      </c>
      <c r="S23" s="201">
        <f>'6桁'!S23</f>
        <v>0</v>
      </c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>
        <f>IF(ISBLANK('6桁'!F24)=TRUE,"",VLOOKUP(パターン表!F24, 'パターン別掛け率（入力）'!$C$3:$I$148, 7, FALSE))</f>
        <v>100</v>
      </c>
      <c r="G24" s="62" t="str">
        <f>'6桁'!G24</f>
        <v>★</v>
      </c>
      <c r="H24" s="5">
        <f>IF(ISBLANK('6桁'!H24)=TRUE,"",VLOOKUP(パターン表!H24, 'パターン別掛け率（入力）'!$C$3:$I$148, 7, FALSE))</f>
        <v>100</v>
      </c>
      <c r="I24" s="62">
        <f>'6桁'!I24</f>
        <v>0</v>
      </c>
      <c r="J24" s="38"/>
      <c r="K24" s="451"/>
      <c r="L24" s="435" t="s">
        <v>98</v>
      </c>
      <c r="M24" s="436"/>
      <c r="N24" s="152">
        <v>95</v>
      </c>
      <c r="O24" s="153"/>
      <c r="P24" s="5">
        <f>IF(ISBLANK('6桁'!P24)=TRUE,"",VLOOKUP(パターン表!P24, 'パターン別掛け率（入力）'!$C$3:$I$148, 7, FALSE))</f>
        <v>100</v>
      </c>
      <c r="Q24" s="201">
        <f>'6桁'!Q24</f>
        <v>0</v>
      </c>
      <c r="R24" s="5">
        <f>IF(ISBLANK('6桁'!R24)=TRUE,"",VLOOKUP(パターン表!R24, 'パターン別掛け率（入力）'!$C$3:$I$148, 7, FALSE))</f>
        <v>100</v>
      </c>
      <c r="S24" s="201">
        <f>'6桁'!S24</f>
        <v>0</v>
      </c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f>IF(ISBLANK('6桁'!F25)=TRUE,"",VLOOKUP(パターン表!F25, 'パターン別掛け率（入力）'!$C$3:$I$148, 7, FALSE))</f>
        <v>100</v>
      </c>
      <c r="G25" s="62" t="str">
        <f>'6桁'!G25</f>
        <v>★</v>
      </c>
      <c r="H25" s="5" t="str">
        <f>IF(ISBLANK('6桁'!H25)=TRUE,"",VLOOKUP(パターン表!H25, 'パターン別掛け率（入力）'!$C$3:$I$148, 7, FALSE))</f>
        <v/>
      </c>
      <c r="I25" s="62">
        <f>'6桁'!I25</f>
        <v>0</v>
      </c>
      <c r="J25" s="38"/>
      <c r="K25" s="451"/>
      <c r="L25" s="435" t="s">
        <v>116</v>
      </c>
      <c r="M25" s="436"/>
      <c r="N25" s="152">
        <v>97</v>
      </c>
      <c r="O25" s="153"/>
      <c r="P25" s="5">
        <f>IF(ISBLANK('6桁'!P25)=TRUE,"",VLOOKUP(パターン表!P25, 'パターン別掛け率（入力）'!$C$3:$I$148, 7, FALSE))</f>
        <v>100</v>
      </c>
      <c r="Q25" s="201">
        <f>'6桁'!Q25</f>
        <v>0</v>
      </c>
      <c r="R25" s="5">
        <f>IF(ISBLANK('6桁'!R25)=TRUE,"",VLOOKUP(パターン表!R25, 'パターン別掛け率（入力）'!$C$3:$I$148, 7, FALSE))</f>
        <v>100</v>
      </c>
      <c r="S25" s="201">
        <f>'6桁'!S25</f>
        <v>0</v>
      </c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f>IF(ISBLANK('6桁'!F26)=TRUE,"",VLOOKUP(パターン表!F26, 'パターン別掛け率（入力）'!$C$3:$I$148, 7, FALSE))</f>
        <v>100</v>
      </c>
      <c r="G26" s="62">
        <f>'6桁'!G26</f>
        <v>0</v>
      </c>
      <c r="H26" s="5" t="str">
        <f>IF(ISBLANK('6桁'!H26)=TRUE,"",VLOOKUP(パターン表!H26, 'パターン別掛け率（入力）'!$C$3:$I$148, 7, FALSE))</f>
        <v/>
      </c>
      <c r="I26" s="62">
        <f>'6桁'!I26</f>
        <v>0</v>
      </c>
      <c r="J26" s="38"/>
      <c r="K26" s="451"/>
      <c r="L26" s="435" t="s">
        <v>217</v>
      </c>
      <c r="M26" s="436"/>
      <c r="N26" s="152">
        <v>100</v>
      </c>
      <c r="O26" s="153"/>
      <c r="P26" s="5">
        <f>IF(ISBLANK('6桁'!P26)=TRUE,"",VLOOKUP(パターン表!P26, 'パターン別掛け率（入力）'!$C$3:$I$148, 7, FALSE))</f>
        <v>100</v>
      </c>
      <c r="Q26" s="201">
        <f>'6桁'!Q26</f>
        <v>0</v>
      </c>
      <c r="R26" s="5" t="str">
        <f>IF(ISBLANK('6桁'!R26)=TRUE,"",VLOOKUP(パターン表!R26, 'パターン別掛け率（入力）'!$C$3:$I$148, 7, FALSE))</f>
        <v/>
      </c>
      <c r="S26" s="201">
        <f>'6桁'!S26</f>
        <v>0</v>
      </c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>
        <f>IF(ISBLANK('6桁'!F27)=TRUE,"",VLOOKUP(パターン表!F27, 'パターン別掛け率（入力）'!$C$3:$I$148, 7, FALSE))</f>
        <v>100</v>
      </c>
      <c r="G27" s="62" t="str">
        <f>'6桁'!G27</f>
        <v>★</v>
      </c>
      <c r="H27" s="5" t="str">
        <f>IF(ISBLANK('6桁'!H27)=TRUE,"",VLOOKUP(パターン表!H27, 'パターン別掛け率（入力）'!$C$3:$I$148, 7, FALSE))</f>
        <v/>
      </c>
      <c r="I27" s="62">
        <f>'6桁'!I27</f>
        <v>0</v>
      </c>
      <c r="J27" s="38"/>
      <c r="K27" s="451"/>
      <c r="L27" s="435" t="s">
        <v>117</v>
      </c>
      <c r="M27" s="436"/>
      <c r="N27" s="152">
        <v>95</v>
      </c>
      <c r="O27" s="153"/>
      <c r="P27" s="5">
        <f>IF(ISBLANK('6桁'!P27)=TRUE,"",VLOOKUP(パターン表!P27, 'パターン別掛け率（入力）'!$C$3:$I$148, 7, FALSE))</f>
        <v>100</v>
      </c>
      <c r="Q27" s="201">
        <f>'6桁'!Q27</f>
        <v>0</v>
      </c>
      <c r="R27" s="5" t="str">
        <f>IF(ISBLANK('6桁'!R27)=TRUE,"",VLOOKUP(パターン表!R27, 'パターン別掛け率（入力）'!$C$3:$I$148, 7, FALSE))</f>
        <v/>
      </c>
      <c r="S27" s="201">
        <f>'6桁'!S27</f>
        <v>0</v>
      </c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f>IF(ISBLANK('6桁'!F28)=TRUE,"",VLOOKUP(パターン表!F28, 'パターン別掛け率（入力）'!$C$3:$I$148, 7, FALSE))</f>
        <v>100</v>
      </c>
      <c r="G28" s="62">
        <f>'6桁'!G28</f>
        <v>0</v>
      </c>
      <c r="H28" s="5" t="str">
        <f>IF(ISBLANK('6桁'!H28)=TRUE,"",VLOOKUP(パターン表!H28, 'パターン別掛け率（入力）'!$C$3:$I$148, 7, FALSE))</f>
        <v/>
      </c>
      <c r="I28" s="62">
        <f>'6桁'!I28</f>
        <v>0</v>
      </c>
      <c r="J28" s="38"/>
      <c r="K28" s="451"/>
      <c r="L28" s="435" t="s">
        <v>97</v>
      </c>
      <c r="M28" s="436"/>
      <c r="N28" s="152">
        <v>98</v>
      </c>
      <c r="O28" s="153"/>
      <c r="P28" s="5">
        <f>IF(ISBLANK('6桁'!P28)=TRUE,"",VLOOKUP(パターン表!P28, 'パターン別掛け率（入力）'!$C$3:$I$148, 7, FALSE))</f>
        <v>100</v>
      </c>
      <c r="Q28" s="201">
        <f>'6桁'!Q28</f>
        <v>0</v>
      </c>
      <c r="R28" s="5" t="str">
        <f>IF(ISBLANK('6桁'!R28)=TRUE,"",VLOOKUP(パターン表!R28, 'パターン別掛け率（入力）'!$C$3:$I$148, 7, FALSE))</f>
        <v/>
      </c>
      <c r="S28" s="201">
        <f>'6桁'!S28</f>
        <v>0</v>
      </c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f>IF(ISBLANK('6桁'!F29)=TRUE,"",VLOOKUP(パターン表!F29, 'パターン別掛け率（入力）'!$C$3:$I$148, 7, FALSE))</f>
        <v>100</v>
      </c>
      <c r="G29" s="62" t="str">
        <f>'6桁'!G29</f>
        <v>★</v>
      </c>
      <c r="H29" s="5" t="str">
        <f>IF(ISBLANK('6桁'!H29)=TRUE,"",VLOOKUP(パターン表!H29, 'パターン別掛け率（入力）'!$C$3:$I$148, 7, FALSE))</f>
        <v/>
      </c>
      <c r="I29" s="62">
        <f>'6桁'!I29</f>
        <v>0</v>
      </c>
      <c r="J29" s="38"/>
      <c r="K29" s="451"/>
      <c r="L29" s="435" t="s">
        <v>175</v>
      </c>
      <c r="M29" s="436"/>
      <c r="N29" s="152">
        <v>100</v>
      </c>
      <c r="O29" s="153"/>
      <c r="P29" s="5">
        <f>IF(ISBLANK('6桁'!P29)=TRUE,"",VLOOKUP(パターン表!P29, 'パターン別掛け率（入力）'!$C$3:$I$148, 7, FALSE))</f>
        <v>100</v>
      </c>
      <c r="Q29" s="201">
        <f>'6桁'!Q29</f>
        <v>0</v>
      </c>
      <c r="R29" s="5" t="str">
        <f>IF(ISBLANK('6桁'!R29)=TRUE,"",VLOOKUP(パターン表!R29, 'パターン別掛け率（入力）'!$C$3:$I$148, 7, FALSE))</f>
        <v/>
      </c>
      <c r="S29" s="201">
        <f>'6桁'!S29</f>
        <v>0</v>
      </c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f>IF(ISBLANK('6桁'!F30)=TRUE,"",VLOOKUP(パターン表!F30, 'パターン別掛け率（入力）'!$C$3:$I$148, 7, FALSE))</f>
        <v>100</v>
      </c>
      <c r="G30" s="62">
        <f>'6桁'!G30</f>
        <v>0</v>
      </c>
      <c r="H30" s="5" t="str">
        <f>IF(ISBLANK('6桁'!H30)=TRUE,"",VLOOKUP(パターン表!H30, 'パターン別掛け率（入力）'!$C$3:$I$148, 7, FALSE))</f>
        <v/>
      </c>
      <c r="I30" s="62">
        <f>'6桁'!I30</f>
        <v>0</v>
      </c>
      <c r="J30" s="38"/>
      <c r="K30" s="451"/>
      <c r="L30" s="435" t="s">
        <v>172</v>
      </c>
      <c r="M30" s="436"/>
      <c r="N30" s="152">
        <v>100</v>
      </c>
      <c r="O30" s="153"/>
      <c r="P30" s="5">
        <f>IF(ISBLANK('6桁'!P30)=TRUE,"",VLOOKUP(パターン表!P30, 'パターン別掛け率（入力）'!$C$3:$I$148, 7, FALSE))</f>
        <v>100</v>
      </c>
      <c r="Q30" s="201">
        <f>'6桁'!Q30</f>
        <v>0</v>
      </c>
      <c r="R30" s="5" t="str">
        <f>IF(ISBLANK('6桁'!R30)=TRUE,"",VLOOKUP(パターン表!R30, 'パターン別掛け率（入力）'!$C$3:$I$148, 7, FALSE))</f>
        <v/>
      </c>
      <c r="S30" s="201">
        <f>'6桁'!S30</f>
        <v>0</v>
      </c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f>IF(ISBLANK('6桁'!F31)=TRUE,"",VLOOKUP(パターン表!F31, 'パターン別掛け率（入力）'!$C$3:$I$148, 7, FALSE))</f>
        <v>100</v>
      </c>
      <c r="G31" s="62">
        <f>'6桁'!G31</f>
        <v>0</v>
      </c>
      <c r="H31" s="5" t="str">
        <f>IF(ISBLANK('6桁'!H31)=TRUE,"",VLOOKUP(パターン表!H31, 'パターン別掛け率（入力）'!$C$3:$I$148, 7, FALSE))</f>
        <v/>
      </c>
      <c r="I31" s="62">
        <f>'6桁'!I31</f>
        <v>0</v>
      </c>
      <c r="J31" s="38"/>
      <c r="K31" s="451"/>
      <c r="L31" s="435" t="s">
        <v>171</v>
      </c>
      <c r="M31" s="436"/>
      <c r="N31" s="152"/>
      <c r="O31" s="160">
        <v>107</v>
      </c>
      <c r="P31" s="139">
        <f>IF(ISBLANK('6桁'!P31)=TRUE,"",VLOOKUP(パターン表!P31, 'パターン別掛け率（入力）'!$C$3:$I$148, 7, FALSE))</f>
        <v>100</v>
      </c>
      <c r="Q31" s="201" t="str">
        <f>'6桁'!Q31</f>
        <v>★</v>
      </c>
      <c r="R31" s="139" t="str">
        <f>IF(ISBLANK('6桁'!R31)=TRUE,"",VLOOKUP(パターン表!R31, 'パターン別掛け率（入力）'!$C$3:$I$148, 7, FALSE))</f>
        <v/>
      </c>
      <c r="S31" s="201">
        <f>'6桁'!S31</f>
        <v>0</v>
      </c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f>IF(ISBLANK('6桁'!F32)=TRUE,"",VLOOKUP(パターン表!F32, 'パターン別掛け率（入力）'!$C$3:$I$148, 7, FALSE))</f>
        <v>100</v>
      </c>
      <c r="G32" s="62">
        <f>'6桁'!G32</f>
        <v>0</v>
      </c>
      <c r="H32" s="5" t="str">
        <f>IF(ISBLANK('6桁'!H32)=TRUE,"",VLOOKUP(パターン表!H32, 'パターン別掛け率（入力）'!$C$3:$I$148, 7, FALSE))</f>
        <v/>
      </c>
      <c r="I32" s="62">
        <f>'6桁'!I32</f>
        <v>0</v>
      </c>
      <c r="J32" s="38"/>
      <c r="K32" s="452"/>
      <c r="L32" s="579" t="s">
        <v>155</v>
      </c>
      <c r="M32" s="570"/>
      <c r="N32" s="157">
        <v>106</v>
      </c>
      <c r="O32" s="158"/>
      <c r="P32" s="33">
        <f>IF(ISBLANK('6桁'!P32)=TRUE,"",VLOOKUP(パターン表!P32, 'パターン別掛け率（入力）'!$C$3:$I$148, 7, FALSE))</f>
        <v>100</v>
      </c>
      <c r="Q32" s="202">
        <f>'6桁'!Q32</f>
        <v>0</v>
      </c>
      <c r="R32" s="267" t="str">
        <f>IF(ISBLANK('6桁'!R32)=TRUE,"",VLOOKUP(パターン表!R32, 'パターン別掛け率（入力）'!$C$3:$I$148, 7, FALSE))</f>
        <v/>
      </c>
      <c r="S32" s="203">
        <f>'6桁'!S32</f>
        <v>0</v>
      </c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f>IF(ISBLANK('6桁'!F33)=TRUE,"",VLOOKUP(パターン表!F33, 'パターン別掛け率（入力）'!$C$3:$I$148, 7, FALSE))</f>
        <v>100</v>
      </c>
      <c r="G33" s="62">
        <f>'6桁'!G33</f>
        <v>0</v>
      </c>
      <c r="H33" s="5" t="str">
        <f>IF(ISBLANK('6桁'!H33)=TRUE,"",VLOOKUP(パターン表!H33, 'パターン別掛け率（入力）'!$C$3:$I$148, 7, FALSE))</f>
        <v/>
      </c>
      <c r="I33" s="62">
        <f>'6桁'!I33</f>
        <v>0</v>
      </c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f>IF(ISBLANK('6桁'!P33)=TRUE,"",VLOOKUP(パターン表!P33, 'パターン別掛け率（入力）'!$C$3:$I$148, 7, FALSE))</f>
        <v>100</v>
      </c>
      <c r="Q33" s="204">
        <f>'6桁'!Q33</f>
        <v>0</v>
      </c>
      <c r="R33" s="6">
        <f>IF(ISBLANK('6桁'!R33)=TRUE,"",VLOOKUP(パターン表!R33, 'パターン別掛け率（入力）'!$C$3:$I$148, 7, FALSE))</f>
        <v>100</v>
      </c>
      <c r="S33" s="204">
        <f>'6桁'!S33</f>
        <v>0</v>
      </c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>
        <f>IF(ISBLANK('6桁'!F34)=TRUE,"",VLOOKUP(パターン表!F34, 'パターン別掛け率（入力）'!$C$3:$I$148, 7, FALSE))</f>
        <v>100</v>
      </c>
      <c r="G34" s="62" t="str">
        <f>'6桁'!G34</f>
        <v>★</v>
      </c>
      <c r="H34" s="5" t="str">
        <f>IF(ISBLANK('6桁'!H34)=TRUE,"",VLOOKUP(パターン表!H34, 'パターン別掛け率（入力）'!$C$3:$I$148, 7, FALSE))</f>
        <v/>
      </c>
      <c r="I34" s="62">
        <f>'6桁'!I34</f>
        <v>0</v>
      </c>
      <c r="J34" s="38"/>
      <c r="K34" s="451"/>
      <c r="L34" s="435" t="s">
        <v>87</v>
      </c>
      <c r="M34" s="436"/>
      <c r="N34" s="152">
        <v>84</v>
      </c>
      <c r="O34" s="153"/>
      <c r="P34" s="5">
        <f>IF(ISBLANK('6桁'!P34)=TRUE,"",VLOOKUP(パターン表!P34, 'パターン別掛け率（入力）'!$C$3:$I$148, 7, FALSE))</f>
        <v>100</v>
      </c>
      <c r="Q34" s="205">
        <f>'6桁'!Q34</f>
        <v>0</v>
      </c>
      <c r="R34" s="137" t="str">
        <f>IF(ISBLANK('6桁'!R34)=TRUE,"",VLOOKUP(パターン表!R34, 'パターン別掛け率（入力）'!$C$3:$I$148, 7, FALSE))</f>
        <v/>
      </c>
      <c r="S34" s="205">
        <f>'6桁'!S34</f>
        <v>0</v>
      </c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f>IF(ISBLANK('6桁'!F35)=TRUE,"",VLOOKUP(パターン表!F35, 'パターン別掛け率（入力）'!$C$3:$I$148, 7, FALSE))</f>
        <v>100</v>
      </c>
      <c r="G35" s="62">
        <f>'6桁'!G35</f>
        <v>0</v>
      </c>
      <c r="H35" s="5" t="str">
        <f>IF(ISBLANK('6桁'!H35)=TRUE,"",VLOOKUP(パターン表!H35, 'パターン別掛け率（入力）'!$C$3:$I$148, 7, FALSE))</f>
        <v/>
      </c>
      <c r="I35" s="62">
        <f>'6桁'!I35</f>
        <v>0</v>
      </c>
      <c r="J35" s="38"/>
      <c r="K35" s="451"/>
      <c r="L35" s="435" t="s">
        <v>0</v>
      </c>
      <c r="M35" s="436"/>
      <c r="N35" s="152">
        <v>87</v>
      </c>
      <c r="O35" s="153"/>
      <c r="P35" s="5">
        <f>IF(ISBLANK('6桁'!P35)=TRUE,"",VLOOKUP(パターン表!P35, 'パターン別掛け率（入力）'!$C$3:$I$148, 7, FALSE))</f>
        <v>100</v>
      </c>
      <c r="Q35" s="201">
        <f>'6桁'!Q35</f>
        <v>0</v>
      </c>
      <c r="R35" s="5">
        <f>IF(ISBLANK('6桁'!R35)=TRUE,"",VLOOKUP(パターン表!R35, 'パターン別掛け率（入力）'!$C$3:$I$148, 7, FALSE))</f>
        <v>100</v>
      </c>
      <c r="S35" s="201">
        <f>'6桁'!S35</f>
        <v>0</v>
      </c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f>IF(ISBLANK('6桁'!F36)=TRUE,"",VLOOKUP(パターン表!F36, 'パターン別掛け率（入力）'!$C$3:$I$148, 7, FALSE))</f>
        <v>100</v>
      </c>
      <c r="G36" s="68">
        <f>'6桁'!G36</f>
        <v>0</v>
      </c>
      <c r="H36" s="16" t="str">
        <f>IF(ISBLANK('6桁'!H36)=TRUE,"",VLOOKUP(パターン表!H36, 'パターン別掛け率（入力）'!$C$3:$I$148, 7, FALSE))</f>
        <v/>
      </c>
      <c r="I36" s="68">
        <f>'6桁'!I36</f>
        <v>0</v>
      </c>
      <c r="J36" s="38"/>
      <c r="K36" s="451"/>
      <c r="L36" s="435" t="s">
        <v>3</v>
      </c>
      <c r="M36" s="436"/>
      <c r="N36" s="152">
        <v>91</v>
      </c>
      <c r="O36" s="153"/>
      <c r="P36" s="5">
        <f>IF(ISBLANK('6桁'!P36)=TRUE,"",VLOOKUP(パターン表!P36, 'パターン別掛け率（入力）'!$C$3:$I$148, 7, FALSE))</f>
        <v>100</v>
      </c>
      <c r="Q36" s="201">
        <f>'6桁'!Q36</f>
        <v>0</v>
      </c>
      <c r="R36" s="5" t="str">
        <f>IF(ISBLANK('6桁'!R36)=TRUE,"",VLOOKUP(パターン表!R36, 'パターン別掛け率（入力）'!$C$3:$I$148, 7, FALSE))</f>
        <v/>
      </c>
      <c r="S36" s="201">
        <f>'6桁'!S36</f>
        <v>0</v>
      </c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f>IF(ISBLANK('6桁'!P37)=TRUE,"",VLOOKUP(パターン表!P37, 'パターン別掛け率（入力）'!$C$3:$I$148, 7, FALSE))</f>
        <v>100</v>
      </c>
      <c r="Q37" s="201">
        <f>'6桁'!Q37</f>
        <v>0</v>
      </c>
      <c r="R37" s="5" t="str">
        <f>IF(ISBLANK('6桁'!R37)=TRUE,"",VLOOKUP(パターン表!R37, 'パターン別掛け率（入力）'!$C$3:$I$148, 7, FALSE))</f>
        <v/>
      </c>
      <c r="S37" s="201">
        <f>'6桁'!S37</f>
        <v>0</v>
      </c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f>IF(ISBLANK('6桁'!P38)=TRUE,"",VLOOKUP(パターン表!P38, 'パターン別掛け率（入力）'!$C$3:$I$148, 7, FALSE))</f>
        <v>100</v>
      </c>
      <c r="Q38" s="201">
        <f>'6桁'!Q38</f>
        <v>0</v>
      </c>
      <c r="R38" s="5" t="str">
        <f>IF(ISBLANK('6桁'!R38)=TRUE,"",VLOOKUP(パターン表!R38, 'パターン別掛け率（入力）'!$C$3:$I$148, 7, FALSE))</f>
        <v/>
      </c>
      <c r="S38" s="201">
        <f>'6桁'!S38</f>
        <v>0</v>
      </c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f>IF(ISBLANK('6桁'!P39)=TRUE,"",VLOOKUP(パターン表!P39, 'パターン別掛け率（入力）'!$C$3:$I$148, 7, FALSE))</f>
        <v>100</v>
      </c>
      <c r="Q39" s="201">
        <f>'6桁'!Q39</f>
        <v>0</v>
      </c>
      <c r="R39" s="5" t="str">
        <f>IF(ISBLANK('6桁'!R39)=TRUE,"",VLOOKUP(パターン表!R39, 'パターン別掛け率（入力）'!$C$3:$I$148, 7, FALSE))</f>
        <v/>
      </c>
      <c r="S39" s="201">
        <f>'6桁'!S39</f>
        <v>0</v>
      </c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f>IF(ISBLANK('6桁'!P40)=TRUE,"",VLOOKUP(パターン表!P40, 'パターン別掛け率（入力）'!$C$3:$I$148, 7, FALSE))</f>
        <v>100</v>
      </c>
      <c r="Q40" s="201">
        <f>'6桁'!Q40</f>
        <v>0</v>
      </c>
      <c r="R40" s="5">
        <f>IF(ISBLANK('6桁'!R40)=TRUE,"",VLOOKUP(パターン表!R40, 'パターン別掛け率（入力）'!$C$3:$I$148, 7, FALSE))</f>
        <v>100</v>
      </c>
      <c r="S40" s="201">
        <f>'6桁'!S40</f>
        <v>0</v>
      </c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f>IF(ISBLANK('6桁'!P41)=TRUE,"",VLOOKUP(パターン表!P41, 'パターン別掛け率（入力）'!$C$3:$I$148, 7, FALSE))</f>
        <v>100</v>
      </c>
      <c r="Q41" s="201">
        <f>'6桁'!Q41</f>
        <v>0</v>
      </c>
      <c r="R41" s="5">
        <f>IF(ISBLANK('6桁'!R41)=TRUE,"",VLOOKUP(パターン表!R41, 'パターン別掛け率（入力）'!$C$3:$I$148, 7, FALSE))</f>
        <v>100</v>
      </c>
      <c r="S41" s="201">
        <f>'6桁'!S41</f>
        <v>0</v>
      </c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f>IF(ISBLANK('6桁'!P42)=TRUE,"",VLOOKUP(パターン表!P42, 'パターン別掛け率（入力）'!$C$3:$I$148, 7, FALSE))</f>
        <v>100</v>
      </c>
      <c r="Q42" s="201">
        <f>'6桁'!Q42</f>
        <v>0</v>
      </c>
      <c r="R42" s="5" t="str">
        <f>IF(ISBLANK('6桁'!R42)=TRUE,"",VLOOKUP(パターン表!R42, 'パターン別掛け率（入力）'!$C$3:$I$148, 7, FALSE))</f>
        <v/>
      </c>
      <c r="S42" s="201">
        <f>'6桁'!S42</f>
        <v>0</v>
      </c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f>IF(ISBLANK('6桁'!P43)=TRUE,"",VLOOKUP(パターン表!P43, 'パターン別掛け率（入力）'!$C$3:$I$148, 7, FALSE))</f>
        <v>100</v>
      </c>
      <c r="Q43" s="201" t="str">
        <f>'6桁'!Q43</f>
        <v>★</v>
      </c>
      <c r="R43" s="5" t="str">
        <f>IF(ISBLANK('6桁'!R43)=TRUE,"",VLOOKUP(パターン表!R43, 'パターン別掛け率（入力）'!$C$3:$I$148, 7, FALSE))</f>
        <v/>
      </c>
      <c r="S43" s="201">
        <f>'6桁'!S43</f>
        <v>0</v>
      </c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f>IF(ISBLANK('6桁'!P44)=TRUE,"",VLOOKUP(パターン表!P44, 'パターン別掛け率（入力）'!$C$3:$I$148, 7, FALSE))</f>
        <v>100</v>
      </c>
      <c r="Q44" s="201">
        <f>'6桁'!Q44</f>
        <v>0</v>
      </c>
      <c r="R44" s="5">
        <f>IF(ISBLANK('6桁'!R44)=TRUE,"",VLOOKUP(パターン表!R44, 'パターン別掛け率（入力）'!$C$3:$I$148, 7, FALSE))</f>
        <v>100</v>
      </c>
      <c r="S44" s="201">
        <f>'6桁'!S44</f>
        <v>0</v>
      </c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f>IF(ISBLANK('6桁'!P45)=TRUE,"",VLOOKUP(パターン表!P45, 'パターン別掛け率（入力）'!$C$3:$I$148, 7, FALSE))</f>
        <v>100</v>
      </c>
      <c r="Q45" s="201">
        <f>'6桁'!Q45</f>
        <v>0</v>
      </c>
      <c r="R45" s="5">
        <f>IF(ISBLANK('6桁'!R45)=TRUE,"",VLOOKUP(パターン表!R45, 'パターン別掛け率（入力）'!$C$3:$I$148, 7, FALSE))</f>
        <v>100</v>
      </c>
      <c r="S45" s="201">
        <f>'6桁'!S45</f>
        <v>0</v>
      </c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f>IF(ISBLANK('6桁'!P46)=TRUE,"",VLOOKUP(パターン表!P46, 'パターン別掛け率（入力）'!$C$3:$I$148, 7, FALSE))</f>
        <v>100</v>
      </c>
      <c r="Q46" s="201">
        <f>'6桁'!Q46</f>
        <v>0</v>
      </c>
      <c r="R46" s="5" t="str">
        <f>IF(ISBLANK('6桁'!R46)=TRUE,"",VLOOKUP(パターン表!R46, 'パターン別掛け率（入力）'!$C$3:$I$148, 7, FALSE))</f>
        <v/>
      </c>
      <c r="S46" s="201">
        <f>'6桁'!S46</f>
        <v>0</v>
      </c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f>IF(ISBLANK('6桁'!P47)=TRUE,"",VLOOKUP(パターン表!P47, 'パターン別掛け率（入力）'!$C$3:$I$148, 7, FALSE))</f>
        <v>100</v>
      </c>
      <c r="Q47" s="201">
        <f>'6桁'!Q47</f>
        <v>0</v>
      </c>
      <c r="R47" s="5">
        <f>IF(ISBLANK('6桁'!R47)=TRUE,"",VLOOKUP(パターン表!R47, 'パターン別掛け率（入力）'!$C$3:$I$148, 7, FALSE))</f>
        <v>100</v>
      </c>
      <c r="S47" s="201">
        <f>'6桁'!S47</f>
        <v>0</v>
      </c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f>IF(ISBLANK('6桁'!P48)=TRUE,"",VLOOKUP(パターン表!P48, 'パターン別掛け率（入力）'!$C$3:$I$148, 7, FALSE))</f>
        <v>100</v>
      </c>
      <c r="Q48" s="201">
        <f>'6桁'!Q48</f>
        <v>0</v>
      </c>
      <c r="R48" s="5">
        <f>IF(ISBLANK('6桁'!R48)=TRUE,"",VLOOKUP(パターン表!R48, 'パターン別掛け率（入力）'!$C$3:$I$148, 7, FALSE))</f>
        <v>100</v>
      </c>
      <c r="S48" s="201">
        <f>'6桁'!S48</f>
        <v>0</v>
      </c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f>IF(ISBLANK('6桁'!P49)=TRUE,"",VLOOKUP(パターン表!P49, 'パターン別掛け率（入力）'!$C$3:$I$148, 7, FALSE))</f>
        <v>100</v>
      </c>
      <c r="Q49" s="201">
        <f>'6桁'!Q49</f>
        <v>0</v>
      </c>
      <c r="R49" s="5">
        <f>IF(ISBLANK('6桁'!R49)=TRUE,"",VLOOKUP(パターン表!R49, 'パターン別掛け率（入力）'!$C$3:$I$148, 7, FALSE))</f>
        <v>100</v>
      </c>
      <c r="S49" s="201">
        <f>'6桁'!S49</f>
        <v>0</v>
      </c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f>IF(ISBLANK('6桁'!P50)=TRUE,"",VLOOKUP(パターン表!P50, 'パターン別掛け率（入力）'!$C$3:$I$148, 7, FALSE))</f>
        <v>100</v>
      </c>
      <c r="Q50" s="354">
        <f>'6桁'!Q50</f>
        <v>0</v>
      </c>
      <c r="R50" s="161" t="str">
        <f>IF(ISBLANK('6桁'!R50)=TRUE,"",VLOOKUP(パターン表!R50, 'パターン別掛け率（入力）'!$C$3:$I$148, 7, FALSE))</f>
        <v/>
      </c>
      <c r="S50" s="354">
        <f>'6桁'!S50</f>
        <v>0</v>
      </c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>
        <f>IF(ISBLANK('6桁'!F67)=TRUE,"",VLOOKUP(パターン表!F67, 'パターン別掛け率（入力）'!$C$3:$I$148, 7, FALSE))</f>
        <v>100</v>
      </c>
      <c r="G67" s="61">
        <f>'6桁'!G67</f>
        <v>0</v>
      </c>
      <c r="H67" s="4" t="str">
        <f>IF(ISBLANK('6桁'!H67)=TRUE,"",VLOOKUP(パターン表!H67, 'パターン別掛け率（入力）'!$C$3:$I$148, 7, FALSE))</f>
        <v/>
      </c>
      <c r="I67" s="61">
        <f>'6桁'!I67</f>
        <v>0</v>
      </c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IF(ISBLANK('6桁'!P67)=TRUE,"",VLOOKUP(パターン表!P67, 'パターン別掛け率（入力）'!$C$3:$I$148, 7, FALSE))</f>
        <v/>
      </c>
      <c r="Q67" s="198">
        <f>'6桁'!Q67</f>
        <v>0</v>
      </c>
      <c r="R67" s="4">
        <f>IF(ISBLANK('6桁'!R67)=TRUE,"",VLOOKUP(パターン表!R67, 'パターン別掛け率（入力）'!$C$3:$I$148, 7, FALSE))</f>
        <v>100</v>
      </c>
      <c r="S67" s="198">
        <f>'6桁'!S67</f>
        <v>0</v>
      </c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>
        <f>IF(ISBLANK('6桁'!F68)=TRUE,"",VLOOKUP(パターン表!F68, 'パターン別掛け率（入力）'!$C$3:$I$148, 7, FALSE))</f>
        <v>100</v>
      </c>
      <c r="G68" s="62">
        <f>'6桁'!G68</f>
        <v>0</v>
      </c>
      <c r="H68" s="5" t="str">
        <f>IF(ISBLANK('6桁'!H68)=TRUE,"",VLOOKUP(パターン表!H68, 'パターン別掛け率（入力）'!$C$3:$I$148, 7, FALSE))</f>
        <v/>
      </c>
      <c r="I68" s="62">
        <f>'6桁'!I68</f>
        <v>0</v>
      </c>
      <c r="J68" s="131"/>
      <c r="K68" s="451"/>
      <c r="L68" s="435" t="s">
        <v>26</v>
      </c>
      <c r="M68" s="436"/>
      <c r="N68" s="435">
        <v>72</v>
      </c>
      <c r="O68" s="436"/>
      <c r="P68" s="5">
        <f>IF(ISBLANK('6桁'!P68)=TRUE,"",VLOOKUP(パターン表!P68, 'パターン別掛け率（入力）'!$C$3:$I$148, 7, FALSE))</f>
        <v>100</v>
      </c>
      <c r="Q68" s="201">
        <f>'6桁'!Q68</f>
        <v>0</v>
      </c>
      <c r="R68" s="5">
        <f>IF(ISBLANK('6桁'!R68)=TRUE,"",VLOOKUP(パターン表!R68, 'パターン別掛け率（入力）'!$C$3:$I$148, 7, FALSE))</f>
        <v>100</v>
      </c>
      <c r="S68" s="201">
        <f>'6桁'!S68</f>
        <v>0</v>
      </c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>
        <f>IF(ISBLANK('6桁'!F69)=TRUE,"",VLOOKUP(パターン表!F69, 'パターン別掛け率（入力）'!$C$3:$I$148, 7, FALSE))</f>
        <v>100</v>
      </c>
      <c r="G69" s="62">
        <f>'6桁'!G69</f>
        <v>0</v>
      </c>
      <c r="H69" s="5" t="str">
        <f>IF(ISBLANK('6桁'!H69)=TRUE,"",VLOOKUP(パターン表!H69, 'パターン別掛け率（入力）'!$C$3:$I$148, 7, FALSE))</f>
        <v/>
      </c>
      <c r="I69" s="62">
        <f>'6桁'!I69</f>
        <v>0</v>
      </c>
      <c r="J69" s="131"/>
      <c r="K69" s="451"/>
      <c r="L69" s="435" t="s">
        <v>40</v>
      </c>
      <c r="M69" s="436"/>
      <c r="N69" s="435">
        <v>75</v>
      </c>
      <c r="O69" s="436"/>
      <c r="P69" s="5">
        <f>IF(ISBLANK('6桁'!P69)=TRUE,"",VLOOKUP(パターン表!P69, 'パターン別掛け率（入力）'!$C$3:$I$148, 7, FALSE))</f>
        <v>100</v>
      </c>
      <c r="Q69" s="201">
        <f>'6桁'!Q69</f>
        <v>0</v>
      </c>
      <c r="R69" s="5" t="str">
        <f>IF(ISBLANK('6桁'!R69)=TRUE,"",VLOOKUP(パターン表!R69, 'パターン別掛け率（入力）'!$C$3:$I$148, 7, FALSE))</f>
        <v/>
      </c>
      <c r="S69" s="201">
        <f>'6桁'!S69</f>
        <v>0</v>
      </c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>
        <f>IF(ISBLANK('6桁'!F70)=TRUE,"",VLOOKUP(パターン表!F70, 'パターン別掛け率（入力）'!$C$3:$I$148, 7, FALSE))</f>
        <v>100</v>
      </c>
      <c r="G70" s="62">
        <f>'6桁'!G70</f>
        <v>0</v>
      </c>
      <c r="H70" s="5" t="str">
        <f>IF(ISBLANK('6桁'!H70)=TRUE,"",VLOOKUP(パターン表!H70, 'パターン別掛け率（入力）'!$C$3:$I$148, 7, FALSE))</f>
        <v/>
      </c>
      <c r="I70" s="62">
        <f>'6桁'!I70</f>
        <v>0</v>
      </c>
      <c r="J70" s="131"/>
      <c r="K70" s="451"/>
      <c r="L70" s="435" t="s">
        <v>42</v>
      </c>
      <c r="M70" s="436"/>
      <c r="N70" s="435">
        <v>79</v>
      </c>
      <c r="O70" s="436"/>
      <c r="P70" s="5" t="str">
        <f>IF(ISBLANK('6桁'!P70)=TRUE,"",VLOOKUP(パターン表!P70, 'パターン別掛け率（入力）'!$C$3:$I$148, 7, FALSE))</f>
        <v/>
      </c>
      <c r="Q70" s="201">
        <f>'6桁'!Q70</f>
        <v>0</v>
      </c>
      <c r="R70" s="5">
        <f>IF(ISBLANK('6桁'!R70)=TRUE,"",VLOOKUP(パターン表!R70, 'パターン別掛け率（入力）'!$C$3:$I$148, 7, FALSE))</f>
        <v>100</v>
      </c>
      <c r="S70" s="201">
        <f>'6桁'!S70</f>
        <v>0</v>
      </c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>
        <f>IF(ISBLANK('6桁'!F71)=TRUE,"",VLOOKUP(パターン表!F71, 'パターン別掛け率（入力）'!$C$3:$I$148, 7, FALSE))</f>
        <v>100</v>
      </c>
      <c r="G71" s="62">
        <f>'6桁'!G71</f>
        <v>0</v>
      </c>
      <c r="H71" s="5" t="str">
        <f>IF(ISBLANK('6桁'!H71)=TRUE,"",VLOOKUP(パターン表!H71, 'パターン別掛け率（入力）'!$C$3:$I$148, 7, FALSE))</f>
        <v/>
      </c>
      <c r="I71" s="62">
        <f>'6桁'!I71</f>
        <v>0</v>
      </c>
      <c r="J71" s="131"/>
      <c r="K71" s="451"/>
      <c r="L71" s="435" t="s">
        <v>44</v>
      </c>
      <c r="M71" s="436"/>
      <c r="N71" s="435">
        <v>82</v>
      </c>
      <c r="O71" s="436"/>
      <c r="P71" s="5" t="str">
        <f>IF(ISBLANK('6桁'!P71)=TRUE,"",VLOOKUP(パターン表!P71, 'パターン別掛け率（入力）'!$C$3:$I$148, 7, FALSE))</f>
        <v/>
      </c>
      <c r="Q71" s="201">
        <f>'6桁'!Q71</f>
        <v>0</v>
      </c>
      <c r="R71" s="5">
        <f>IF(ISBLANK('6桁'!R71)=TRUE,"",VLOOKUP(パターン表!R71, 'パターン別掛け率（入力）'!$C$3:$I$148, 7, FALSE))</f>
        <v>100</v>
      </c>
      <c r="S71" s="201">
        <f>'6桁'!S71</f>
        <v>0</v>
      </c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>
        <f>IF(ISBLANK('6桁'!F72)=TRUE,"",VLOOKUP(パターン表!F72, 'パターン別掛け率（入力）'!$C$3:$I$148, 7, FALSE))</f>
        <v>100</v>
      </c>
      <c r="G72" s="62">
        <f>'6桁'!G72</f>
        <v>0</v>
      </c>
      <c r="H72" s="5" t="str">
        <f>IF(ISBLANK('6桁'!H72)=TRUE,"",VLOOKUP(パターン表!H72, 'パターン別掛け率（入力）'!$C$3:$I$148, 7, FALSE))</f>
        <v/>
      </c>
      <c r="I72" s="62">
        <f>'6桁'!I72</f>
        <v>0</v>
      </c>
      <c r="J72" s="131"/>
      <c r="K72" s="451"/>
      <c r="L72" s="435" t="s">
        <v>77</v>
      </c>
      <c r="M72" s="436"/>
      <c r="N72" s="435">
        <v>75</v>
      </c>
      <c r="O72" s="436"/>
      <c r="P72" s="5">
        <f>IF(ISBLANK('6桁'!P72)=TRUE,"",VLOOKUP(パターン表!P72, 'パターン別掛け率（入力）'!$C$3:$I$148, 7, FALSE))</f>
        <v>100</v>
      </c>
      <c r="Q72" s="201">
        <f>'6桁'!Q72</f>
        <v>0</v>
      </c>
      <c r="R72" s="5">
        <f>IF(ISBLANK('6桁'!R72)=TRUE,"",VLOOKUP(パターン表!R72, 'パターン別掛け率（入力）'!$C$3:$I$148, 7, FALSE))</f>
        <v>100</v>
      </c>
      <c r="S72" s="201">
        <f>'6桁'!S72</f>
        <v>0</v>
      </c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>
        <f>IF(ISBLANK('6桁'!F73)=TRUE,"",VLOOKUP(パターン表!F73, 'パターン別掛け率（入力）'!$C$3:$I$148, 7, FALSE))</f>
        <v>100</v>
      </c>
      <c r="G73" s="62">
        <f>'6桁'!G73</f>
        <v>0</v>
      </c>
      <c r="H73" s="5">
        <f>IF(ISBLANK('6桁'!H73)=TRUE,"",VLOOKUP(パターン表!H73, 'パターン別掛け率（入力）'!$C$3:$I$148, 7, FALSE))</f>
        <v>100</v>
      </c>
      <c r="I73" s="62">
        <f>'6桁'!I73</f>
        <v>0</v>
      </c>
      <c r="J73" s="131"/>
      <c r="K73" s="451"/>
      <c r="L73" s="435" t="s">
        <v>7</v>
      </c>
      <c r="M73" s="436"/>
      <c r="N73" s="435">
        <v>79</v>
      </c>
      <c r="O73" s="436"/>
      <c r="P73" s="5">
        <f>IF(ISBLANK('6桁'!P73)=TRUE,"",VLOOKUP(パターン表!P73, 'パターン別掛け率（入力）'!$C$3:$I$148, 7, FALSE))</f>
        <v>100</v>
      </c>
      <c r="Q73" s="201">
        <f>'6桁'!Q73</f>
        <v>0</v>
      </c>
      <c r="R73" s="5">
        <f>IF(ISBLANK('6桁'!R73)=TRUE,"",VLOOKUP(パターン表!R73, 'パターン別掛け率（入力）'!$C$3:$I$148, 7, FALSE))</f>
        <v>100</v>
      </c>
      <c r="S73" s="201">
        <f>'6桁'!S73</f>
        <v>0</v>
      </c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>
        <f>IF(ISBLANK('6桁'!F74)=TRUE,"",VLOOKUP(パターン表!F74, 'パターン別掛け率（入力）'!$C$3:$I$148, 7, FALSE))</f>
        <v>100</v>
      </c>
      <c r="G74" s="62">
        <f>'6桁'!G74</f>
        <v>0</v>
      </c>
      <c r="H74" s="5">
        <f>IF(ISBLANK('6桁'!H74)=TRUE,"",VLOOKUP(パターン表!H74, 'パターン別掛け率（入力）'!$C$3:$I$148, 7, FALSE))</f>
        <v>100</v>
      </c>
      <c r="I74" s="62">
        <f>'6桁'!I74</f>
        <v>0</v>
      </c>
      <c r="J74" s="131"/>
      <c r="K74" s="451"/>
      <c r="L74" s="435" t="s">
        <v>9</v>
      </c>
      <c r="M74" s="436"/>
      <c r="N74" s="435">
        <v>82</v>
      </c>
      <c r="O74" s="436"/>
      <c r="P74" s="5">
        <f>IF(ISBLANK('6桁'!P74)=TRUE,"",VLOOKUP(パターン表!P74, 'パターン別掛け率（入力）'!$C$3:$I$148, 7, FALSE))</f>
        <v>100</v>
      </c>
      <c r="Q74" s="201">
        <f>'6桁'!Q74</f>
        <v>0</v>
      </c>
      <c r="R74" s="5">
        <f>IF(ISBLANK('6桁'!R74)=TRUE,"",VLOOKUP(パターン表!R74, 'パターン別掛け率（入力）'!$C$3:$I$148, 7, FALSE))</f>
        <v>100</v>
      </c>
      <c r="S74" s="201">
        <f>'6桁'!S74</f>
        <v>0</v>
      </c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>
        <f>IF(ISBLANK('6桁'!F75)=TRUE,"",VLOOKUP(パターン表!F75, 'パターン別掛け率（入力）'!$C$3:$I$148, 7, FALSE))</f>
        <v>100</v>
      </c>
      <c r="G75" s="62">
        <f>'6桁'!G75</f>
        <v>0</v>
      </c>
      <c r="H75" s="5" t="str">
        <f>IF(ISBLANK('6桁'!H75)=TRUE,"",VLOOKUP(パターン表!H75, 'パターン別掛け率（入力）'!$C$3:$I$148, 7, FALSE))</f>
        <v/>
      </c>
      <c r="I75" s="62">
        <f>'6桁'!I75</f>
        <v>0</v>
      </c>
      <c r="J75" s="131"/>
      <c r="K75" s="451"/>
      <c r="L75" s="435" t="s">
        <v>11</v>
      </c>
      <c r="M75" s="436"/>
      <c r="N75" s="435">
        <v>86</v>
      </c>
      <c r="O75" s="436"/>
      <c r="P75" s="5">
        <f>IF(ISBLANK('6桁'!P75)=TRUE,"",VLOOKUP(パターン表!P75, 'パターン別掛け率（入力）'!$C$3:$I$148, 7, FALSE))</f>
        <v>100</v>
      </c>
      <c r="Q75" s="201">
        <f>'6桁'!Q75</f>
        <v>0</v>
      </c>
      <c r="R75" s="5">
        <f>IF(ISBLANK('6桁'!R75)=TRUE,"",VLOOKUP(パターン表!R75, 'パターン別掛け率（入力）'!$C$3:$I$148, 7, FALSE))</f>
        <v>100</v>
      </c>
      <c r="S75" s="201">
        <f>'6桁'!S75</f>
        <v>0</v>
      </c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IF(ISBLANK('6桁'!F76)=TRUE,"",VLOOKUP(パターン表!F76, 'パターン別掛け率（入力）'!$C$3:$I$148, 7, FALSE))</f>
        <v/>
      </c>
      <c r="G76" s="62">
        <f>'6桁'!G76</f>
        <v>0</v>
      </c>
      <c r="H76" s="5">
        <f>IF(ISBLANK('6桁'!H76)=TRUE,"",VLOOKUP(パターン表!H76, 'パターン別掛け率（入力）'!$C$3:$I$148, 7, FALSE))</f>
        <v>100</v>
      </c>
      <c r="I76" s="62">
        <f>'6桁'!I76</f>
        <v>0</v>
      </c>
      <c r="J76" s="131"/>
      <c r="K76" s="451"/>
      <c r="L76" s="435" t="s">
        <v>13</v>
      </c>
      <c r="M76" s="436"/>
      <c r="N76" s="435">
        <v>89</v>
      </c>
      <c r="O76" s="436"/>
      <c r="P76" s="5" t="str">
        <f>IF(ISBLANK('6桁'!P76)=TRUE,"",VLOOKUP(パターン表!P76, 'パターン別掛け率（入力）'!$C$3:$I$148, 7, FALSE))</f>
        <v/>
      </c>
      <c r="Q76" s="201">
        <f>'6桁'!Q76</f>
        <v>0</v>
      </c>
      <c r="R76" s="5">
        <f>IF(ISBLANK('6桁'!R76)=TRUE,"",VLOOKUP(パターン表!R76, 'パターン別掛け率（入力）'!$C$3:$I$148, 7, FALSE))</f>
        <v>100</v>
      </c>
      <c r="S76" s="201">
        <f>'6桁'!S76</f>
        <v>0</v>
      </c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>
        <f>IF(ISBLANK('6桁'!F77)=TRUE,"",VLOOKUP(パターン表!F77, 'パターン別掛け率（入力）'!$C$3:$I$148, 7, FALSE))</f>
        <v>100</v>
      </c>
      <c r="G77" s="62">
        <f>'6桁'!G77</f>
        <v>0</v>
      </c>
      <c r="H77" s="5">
        <f>IF(ISBLANK('6桁'!H77)=TRUE,"",VLOOKUP(パターン表!H77, 'パターン別掛け率（入力）'!$C$3:$I$148, 7, FALSE))</f>
        <v>100</v>
      </c>
      <c r="I77" s="62">
        <f>'6桁'!I77</f>
        <v>0</v>
      </c>
      <c r="J77" s="131"/>
      <c r="K77" s="451"/>
      <c r="L77" s="435" t="s">
        <v>36</v>
      </c>
      <c r="M77" s="436"/>
      <c r="N77" s="435">
        <v>81</v>
      </c>
      <c r="O77" s="436"/>
      <c r="P77" s="5">
        <f>IF(ISBLANK('6桁'!P77)=TRUE,"",VLOOKUP(パターン表!P77, 'パターン別掛け率（入力）'!$C$3:$I$148, 7, FALSE))</f>
        <v>100</v>
      </c>
      <c r="Q77" s="201">
        <f>'6桁'!Q77</f>
        <v>0</v>
      </c>
      <c r="R77" s="5">
        <f>IF(ISBLANK('6桁'!R77)=TRUE,"",VLOOKUP(パターン表!R77, 'パターン別掛け率（入力）'!$C$3:$I$148, 7, FALSE))</f>
        <v>100</v>
      </c>
      <c r="S77" s="201">
        <f>'6桁'!S77</f>
        <v>0</v>
      </c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>
        <f>IF(ISBLANK('6桁'!F78)=TRUE,"",VLOOKUP(パターン表!F78, 'パターン別掛け率（入力）'!$C$3:$I$148, 7, FALSE))</f>
        <v>100</v>
      </c>
      <c r="G78" s="62">
        <f>'6桁'!G78</f>
        <v>0</v>
      </c>
      <c r="H78" s="5" t="str">
        <f>IF(ISBLANK('6桁'!H78)=TRUE,"",VLOOKUP(パターン表!H78, 'パターン別掛け率（入力）'!$C$3:$I$148, 7, FALSE))</f>
        <v/>
      </c>
      <c r="I78" s="62">
        <f>'6桁'!I78</f>
        <v>0</v>
      </c>
      <c r="J78" s="131"/>
      <c r="K78" s="451"/>
      <c r="L78" s="435" t="s">
        <v>37</v>
      </c>
      <c r="M78" s="436"/>
      <c r="N78" s="435">
        <v>84</v>
      </c>
      <c r="O78" s="436"/>
      <c r="P78" s="5">
        <f>IF(ISBLANK('6桁'!P78)=TRUE,"",VLOOKUP(パターン表!P78, 'パターン別掛け率（入力）'!$C$3:$I$148, 7, FALSE))</f>
        <v>100</v>
      </c>
      <c r="Q78" s="201">
        <f>'6桁'!Q78</f>
        <v>0</v>
      </c>
      <c r="R78" s="5">
        <f>IF(ISBLANK('6桁'!R78)=TRUE,"",VLOOKUP(パターン表!R78, 'パターン別掛け率（入力）'!$C$3:$I$148, 7, FALSE))</f>
        <v>100</v>
      </c>
      <c r="S78" s="201">
        <f>'6桁'!S78</f>
        <v>0</v>
      </c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>
        <f>IF(ISBLANK('6桁'!F79)=TRUE,"",VLOOKUP(パターン表!F79, 'パターン別掛け率（入力）'!$C$3:$I$148, 7, FALSE))</f>
        <v>100</v>
      </c>
      <c r="G79" s="62">
        <f>'6桁'!G79</f>
        <v>0</v>
      </c>
      <c r="H79" s="5">
        <f>IF(ISBLANK('6桁'!H79)=TRUE,"",VLOOKUP(パターン表!H79, 'パターン別掛け率（入力）'!$C$3:$I$148, 7, FALSE))</f>
        <v>100</v>
      </c>
      <c r="I79" s="62">
        <f>'6桁'!I79</f>
        <v>0</v>
      </c>
      <c r="J79" s="131"/>
      <c r="K79" s="451"/>
      <c r="L79" s="435" t="s">
        <v>38</v>
      </c>
      <c r="M79" s="436"/>
      <c r="N79" s="435">
        <v>88</v>
      </c>
      <c r="O79" s="436"/>
      <c r="P79" s="5">
        <f>IF(ISBLANK('6桁'!P79)=TRUE,"",VLOOKUP(パターン表!P79, 'パターン別掛け率（入力）'!$C$3:$I$148, 7, FALSE))</f>
        <v>100</v>
      </c>
      <c r="Q79" s="201">
        <f>'6桁'!Q79</f>
        <v>0</v>
      </c>
      <c r="R79" s="5">
        <f>IF(ISBLANK('6桁'!R79)=TRUE,"",VLOOKUP(パターン表!R79, 'パターン別掛け率（入力）'!$C$3:$I$148, 7, FALSE))</f>
        <v>100</v>
      </c>
      <c r="S79" s="201">
        <f>'6桁'!S79</f>
        <v>0</v>
      </c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IF(ISBLANK('6桁'!F80)=TRUE,"",VLOOKUP(パターン表!F80, 'パターン別掛け率（入力）'!$C$3:$I$148, 7, FALSE))</f>
        <v/>
      </c>
      <c r="G80" s="62">
        <f>'6桁'!G80</f>
        <v>0</v>
      </c>
      <c r="H80" s="5">
        <f>IF(ISBLANK('6桁'!H80)=TRUE,"",VLOOKUP(パターン表!H80, 'パターン別掛け率（入力）'!$C$3:$I$148, 7, FALSE))</f>
        <v>100</v>
      </c>
      <c r="I80" s="62">
        <f>'6桁'!I80</f>
        <v>0</v>
      </c>
      <c r="J80" s="131"/>
      <c r="K80" s="451"/>
      <c r="L80" s="435" t="s">
        <v>39</v>
      </c>
      <c r="M80" s="436"/>
      <c r="N80" s="435">
        <v>91</v>
      </c>
      <c r="O80" s="436"/>
      <c r="P80" s="5" t="str">
        <f>IF(ISBLANK('6桁'!P80)=TRUE,"",VLOOKUP(パターン表!P80, 'パターン別掛け率（入力）'!$C$3:$I$148, 7, FALSE))</f>
        <v/>
      </c>
      <c r="Q80" s="201">
        <f>'6桁'!Q80</f>
        <v>0</v>
      </c>
      <c r="R80" s="5">
        <f>IF(ISBLANK('6桁'!R80)=TRUE,"",VLOOKUP(パターン表!R80, 'パターン別掛け率（入力）'!$C$3:$I$148, 7, FALSE))</f>
        <v>100</v>
      </c>
      <c r="S80" s="201">
        <f>'6桁'!S80</f>
        <v>0</v>
      </c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f>IF(ISBLANK('6桁'!F81)=TRUE,"",VLOOKUP(パターン表!F81, 'パターン別掛け率（入力）'!$C$3:$I$148, 7, FALSE))</f>
        <v>100</v>
      </c>
      <c r="G81" s="62" t="str">
        <f>'6桁'!G81</f>
        <v>★</v>
      </c>
      <c r="H81" s="5" t="str">
        <f>IF(ISBLANK('6桁'!H81)=TRUE,"",VLOOKUP(パターン表!H81, 'パターン別掛け率（入力）'!$C$3:$I$148, 7, FALSE))</f>
        <v/>
      </c>
      <c r="I81" s="62">
        <f>'6桁'!I81</f>
        <v>0</v>
      </c>
      <c r="J81" s="131"/>
      <c r="K81" s="451"/>
      <c r="L81" s="435" t="s">
        <v>41</v>
      </c>
      <c r="M81" s="436"/>
      <c r="N81" s="435">
        <v>94</v>
      </c>
      <c r="O81" s="436"/>
      <c r="P81" s="5" t="str">
        <f>IF(ISBLANK('6桁'!P81)=TRUE,"",VLOOKUP(パターン表!P81, 'パターン別掛け率（入力）'!$C$3:$I$148, 7, FALSE))</f>
        <v/>
      </c>
      <c r="Q81" s="201">
        <f>'6桁'!Q81</f>
        <v>0</v>
      </c>
      <c r="R81" s="5">
        <f>IF(ISBLANK('6桁'!R81)=TRUE,"",VLOOKUP(パターン表!R81, 'パターン別掛け率（入力）'!$C$3:$I$148, 7, FALSE))</f>
        <v>100</v>
      </c>
      <c r="S81" s="201">
        <f>'6桁'!S81</f>
        <v>0</v>
      </c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>
        <f>IF(ISBLANK('6桁'!F82)=TRUE,"",VLOOKUP(パターン表!F82, 'パターン別掛け率（入力）'!$C$3:$I$148, 7, FALSE))</f>
        <v>100</v>
      </c>
      <c r="G82" s="62">
        <f>'6桁'!G82</f>
        <v>0</v>
      </c>
      <c r="H82" s="5">
        <f>IF(ISBLANK('6桁'!H82)=TRUE,"",VLOOKUP(パターン表!H82, 'パターン別掛け率（入力）'!$C$3:$I$148, 7, FALSE))</f>
        <v>100</v>
      </c>
      <c r="I82" s="62">
        <f>'6桁'!I82</f>
        <v>0</v>
      </c>
      <c r="J82" s="131"/>
      <c r="K82" s="452"/>
      <c r="L82" s="437" t="s">
        <v>227</v>
      </c>
      <c r="M82" s="438"/>
      <c r="N82" s="437">
        <v>88</v>
      </c>
      <c r="O82" s="438"/>
      <c r="P82" s="33">
        <f>IF(ISBLANK('6桁'!P82)=TRUE,"",VLOOKUP(パターン表!P82, 'パターン別掛け率（入力）'!$C$3:$I$148, 7, FALSE))</f>
        <v>100</v>
      </c>
      <c r="Q82" s="202">
        <f>'6桁'!Q82</f>
        <v>0</v>
      </c>
      <c r="R82" s="33">
        <f>IF(ISBLANK('6桁'!R82)=TRUE,"",VLOOKUP(パターン表!R82, 'パターン別掛け率（入力）'!$C$3:$I$148, 7, FALSE))</f>
        <v>100</v>
      </c>
      <c r="S82" s="202">
        <f>'6桁'!S82</f>
        <v>0</v>
      </c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>
        <f>IF(ISBLANK('6桁'!F83)=TRUE,"",VLOOKUP(パターン表!F83, 'パターン別掛け率（入力）'!$C$3:$I$148, 7, FALSE))</f>
        <v>100</v>
      </c>
      <c r="G83" s="62">
        <f>'6桁'!G83</f>
        <v>0</v>
      </c>
      <c r="H83" s="5" t="str">
        <f>IF(ISBLANK('6桁'!H83)=TRUE,"",VLOOKUP(パターン表!H83, 'パターン別掛け率（入力）'!$C$3:$I$148, 7, FALSE))</f>
        <v/>
      </c>
      <c r="I83" s="62">
        <f>'6桁'!I83</f>
        <v>0</v>
      </c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f>IF(ISBLANK('6桁'!P83)=TRUE,"",VLOOKUP(パターン表!P83, 'パターン別掛け率（入力）'!$C$3:$I$148, 7, FALSE))</f>
        <v>100</v>
      </c>
      <c r="Q83" s="211">
        <f>'6桁'!Q83</f>
        <v>0</v>
      </c>
      <c r="R83" s="32">
        <f>IF(ISBLANK('6桁'!R83)=TRUE,"",VLOOKUP(パターン表!R83, 'パターン別掛け率（入力）'!$C$3:$I$148, 7, FALSE))</f>
        <v>100</v>
      </c>
      <c r="S83" s="211">
        <f>'6桁'!S83</f>
        <v>0</v>
      </c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>
        <f>IF(ISBLANK('6桁'!F84)=TRUE,"",VLOOKUP(パターン表!F84, 'パターン別掛け率（入力）'!$C$3:$I$148, 7, FALSE))</f>
        <v>100</v>
      </c>
      <c r="G84" s="62">
        <f>'6桁'!G84</f>
        <v>0</v>
      </c>
      <c r="H84" s="5">
        <f>IF(ISBLANK('6桁'!H84)=TRUE,"",VLOOKUP(パターン表!H84, 'パターン別掛け率（入力）'!$C$3:$I$148, 7, FALSE))</f>
        <v>100</v>
      </c>
      <c r="I84" s="62">
        <f>'6桁'!I84</f>
        <v>0</v>
      </c>
      <c r="J84" s="131"/>
      <c r="K84" s="451"/>
      <c r="L84" s="435" t="s">
        <v>4</v>
      </c>
      <c r="M84" s="436"/>
      <c r="N84" s="435">
        <v>77</v>
      </c>
      <c r="O84" s="436"/>
      <c r="P84" s="5">
        <f>IF(ISBLANK('6桁'!P84)=TRUE,"",VLOOKUP(パターン表!P84, 'パターン別掛け率（入力）'!$C$3:$I$148, 7, FALSE))</f>
        <v>100</v>
      </c>
      <c r="Q84" s="201">
        <f>'6桁'!Q84</f>
        <v>0</v>
      </c>
      <c r="R84" s="5">
        <f>IF(ISBLANK('6桁'!R84)=TRUE,"",VLOOKUP(パターン表!R84, 'パターン別掛け率（入力）'!$C$3:$I$148, 7, FALSE))</f>
        <v>100</v>
      </c>
      <c r="S84" s="201">
        <f>'6桁'!S84</f>
        <v>0</v>
      </c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>
        <f>IF(ISBLANK('6桁'!F85)=TRUE,"",VLOOKUP(パターン表!F85, 'パターン別掛け率（入力）'!$C$3:$I$148, 7, FALSE))</f>
        <v>100</v>
      </c>
      <c r="G85" s="62">
        <f>'6桁'!G85</f>
        <v>0</v>
      </c>
      <c r="H85" s="5">
        <f>IF(ISBLANK('6桁'!H85)=TRUE,"",VLOOKUP(パターン表!H85, 'パターン別掛け率（入力）'!$C$3:$I$148, 7, FALSE))</f>
        <v>100</v>
      </c>
      <c r="I85" s="62">
        <f>'6桁'!I85</f>
        <v>0</v>
      </c>
      <c r="J85" s="131"/>
      <c r="K85" s="451"/>
      <c r="L85" s="435" t="s">
        <v>33</v>
      </c>
      <c r="M85" s="436"/>
      <c r="N85" s="435">
        <v>75</v>
      </c>
      <c r="O85" s="436"/>
      <c r="P85" s="5">
        <f>IF(ISBLANK('6桁'!P85)=TRUE,"",VLOOKUP(パターン表!P85, 'パターン別掛け率（入力）'!$C$3:$I$148, 7, FALSE))</f>
        <v>100</v>
      </c>
      <c r="Q85" s="201">
        <f>'6桁'!Q85</f>
        <v>0</v>
      </c>
      <c r="R85" s="5">
        <f>IF(ISBLANK('6桁'!R85)=TRUE,"",VLOOKUP(パターン表!R85, 'パターン別掛け率（入力）'!$C$3:$I$148, 7, FALSE))</f>
        <v>100</v>
      </c>
      <c r="S85" s="201">
        <f>'6桁'!S85</f>
        <v>0</v>
      </c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>
        <f>IF(ISBLANK('6桁'!F86)=TRUE,"",VLOOKUP(パターン表!F86, 'パターン別掛け率（入力）'!$C$3:$I$148, 7, FALSE))</f>
        <v>100</v>
      </c>
      <c r="G86" s="162">
        <f>'6桁'!G86</f>
        <v>0</v>
      </c>
      <c r="H86" s="161">
        <f>IF(ISBLANK('6桁'!H86)=TRUE,"",VLOOKUP(パターン表!H86, 'パターン別掛け率（入力）'!$C$3:$I$148, 7, FALSE))</f>
        <v>100</v>
      </c>
      <c r="I86" s="162">
        <f>'6桁'!I86</f>
        <v>0</v>
      </c>
      <c r="J86" s="131"/>
      <c r="K86" s="451"/>
      <c r="L86" s="435" t="s">
        <v>34</v>
      </c>
      <c r="M86" s="436"/>
      <c r="N86" s="435">
        <v>79</v>
      </c>
      <c r="O86" s="436"/>
      <c r="P86" s="5">
        <f>IF(ISBLANK('6桁'!P86)=TRUE,"",VLOOKUP(パターン表!P86, 'パターン別掛け率（入力）'!$C$3:$I$148, 7, FALSE))</f>
        <v>100</v>
      </c>
      <c r="Q86" s="201">
        <f>'6桁'!Q86</f>
        <v>0</v>
      </c>
      <c r="R86" s="5" t="str">
        <f>IF(ISBLANK('6桁'!R86)=TRUE,"",VLOOKUP(パターン表!R86, 'パターン別掛け率（入力）'!$C$3:$I$148, 7, FALSE))</f>
        <v/>
      </c>
      <c r="S86" s="201">
        <f>'6桁'!S86</f>
        <v>0</v>
      </c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>
        <f>IF(ISBLANK('6桁'!F87)=TRUE,"",VLOOKUP(パターン表!F87, 'パターン別掛け率（入力）'!$C$3:$I$148, 7, FALSE))</f>
        <v>100</v>
      </c>
      <c r="G87" s="58">
        <f>'6桁'!G87</f>
        <v>0</v>
      </c>
      <c r="H87" s="33" t="str">
        <f>IF(ISBLANK('6桁'!H87)=TRUE,"",VLOOKUP(パターン表!H87, 'パターン別掛け率（入力）'!$C$3:$I$148, 7, FALSE))</f>
        <v/>
      </c>
      <c r="I87" s="58">
        <f>'6桁'!I87</f>
        <v>0</v>
      </c>
      <c r="J87" s="131"/>
      <c r="K87" s="451"/>
      <c r="L87" s="435" t="s">
        <v>35</v>
      </c>
      <c r="M87" s="436"/>
      <c r="N87" s="435">
        <v>82</v>
      </c>
      <c r="O87" s="436"/>
      <c r="P87" s="5">
        <f>IF(ISBLANK('6桁'!P87)=TRUE,"",VLOOKUP(パターン表!P87, 'パターン別掛け率（入力）'!$C$3:$I$148, 7, FALSE))</f>
        <v>100</v>
      </c>
      <c r="Q87" s="201">
        <f>'6桁'!Q87</f>
        <v>0</v>
      </c>
      <c r="R87" s="5" t="str">
        <f>IF(ISBLANK('6桁'!R87)=TRUE,"",VLOOKUP(パターン表!R87, 'パターン別掛け率（入力）'!$C$3:$I$148, 7, FALSE))</f>
        <v/>
      </c>
      <c r="S87" s="201">
        <f>'6桁'!S87</f>
        <v>0</v>
      </c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>
        <f>IF(ISBLANK('6桁'!F88)=TRUE,"",VLOOKUP(パターン表!F88, 'パターン別掛け率（入力）'!$C$3:$I$148, 7, FALSE))</f>
        <v>100</v>
      </c>
      <c r="G88" s="70">
        <f>'6桁'!G88</f>
        <v>0</v>
      </c>
      <c r="H88" s="6" t="str">
        <f>IF(ISBLANK('6桁'!H88)=TRUE,"",VLOOKUP(パターン表!H88, 'パターン別掛け率（入力）'!$C$3:$I$148, 7, FALSE))</f>
        <v/>
      </c>
      <c r="I88" s="70">
        <f>'6桁'!I88</f>
        <v>0</v>
      </c>
      <c r="J88" s="131"/>
      <c r="K88" s="451"/>
      <c r="L88" s="435" t="s">
        <v>10</v>
      </c>
      <c r="M88" s="436"/>
      <c r="N88" s="435">
        <v>70</v>
      </c>
      <c r="O88" s="436"/>
      <c r="P88" s="5" t="str">
        <f>IF(ISBLANK('6桁'!P88)=TRUE,"",VLOOKUP(パターン表!P88, 'パターン別掛け率（入力）'!$C$3:$I$148, 7, FALSE))</f>
        <v/>
      </c>
      <c r="Q88" s="201">
        <f>'6桁'!Q88</f>
        <v>0</v>
      </c>
      <c r="R88" s="5">
        <f>IF(ISBLANK('6桁'!R88)=TRUE,"",VLOOKUP(パターン表!R88, 'パターン別掛け率（入力）'!$C$3:$I$148, 7, FALSE))</f>
        <v>100</v>
      </c>
      <c r="S88" s="201">
        <f>'6桁'!S88</f>
        <v>0</v>
      </c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>
        <f>IF(ISBLANK('6桁'!F89)=TRUE,"",VLOOKUP(パターン表!F89, 'パターン別掛け率（入力）'!$C$3:$I$148, 7, FALSE))</f>
        <v>100</v>
      </c>
      <c r="G89" s="62">
        <f>'6桁'!G89</f>
        <v>0</v>
      </c>
      <c r="H89" s="5">
        <f>IF(ISBLANK('6桁'!H89)=TRUE,"",VLOOKUP(パターン表!H89, 'パターン別掛け率（入力）'!$C$3:$I$148, 7, FALSE))</f>
        <v>100</v>
      </c>
      <c r="I89" s="62">
        <f>'6桁'!I89</f>
        <v>0</v>
      </c>
      <c r="J89" s="131"/>
      <c r="K89" s="451"/>
      <c r="L89" s="435" t="s">
        <v>12</v>
      </c>
      <c r="M89" s="436"/>
      <c r="N89" s="435">
        <v>75</v>
      </c>
      <c r="O89" s="436"/>
      <c r="P89" s="5">
        <f>IF(ISBLANK('6桁'!P89)=TRUE,"",VLOOKUP(パターン表!P89, 'パターン別掛け率（入力）'!$C$3:$I$148, 7, FALSE))</f>
        <v>100</v>
      </c>
      <c r="Q89" s="201">
        <f>'6桁'!Q89</f>
        <v>0</v>
      </c>
      <c r="R89" s="5">
        <f>IF(ISBLANK('6桁'!R89)=TRUE,"",VLOOKUP(パターン表!R89, 'パターン別掛け率（入力）'!$C$3:$I$148, 7, FALSE))</f>
        <v>100</v>
      </c>
      <c r="S89" s="201">
        <f>'6桁'!S89</f>
        <v>0</v>
      </c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>
        <f>IF(ISBLANK('6桁'!F90)=TRUE,"",VLOOKUP(パターン表!F90, 'パターン別掛け率（入力）'!$C$3:$I$148, 7, FALSE))</f>
        <v>100</v>
      </c>
      <c r="G90" s="62">
        <f>'6桁'!G90</f>
        <v>0</v>
      </c>
      <c r="H90" s="5" t="str">
        <f>IF(ISBLANK('6桁'!H90)=TRUE,"",VLOOKUP(パターン表!H90, 'パターン別掛け率（入力）'!$C$3:$I$148, 7, FALSE))</f>
        <v/>
      </c>
      <c r="I90" s="62">
        <f>'6桁'!I90</f>
        <v>0</v>
      </c>
      <c r="J90" s="131"/>
      <c r="K90" s="451"/>
      <c r="L90" s="435" t="s">
        <v>14</v>
      </c>
      <c r="M90" s="436"/>
      <c r="N90" s="435">
        <v>79</v>
      </c>
      <c r="O90" s="436"/>
      <c r="P90" s="5">
        <f>IF(ISBLANK('6桁'!P90)=TRUE,"",VLOOKUP(パターン表!P90, 'パターン別掛け率（入力）'!$C$3:$I$148, 7, FALSE))</f>
        <v>100</v>
      </c>
      <c r="Q90" s="201">
        <f>'6桁'!Q90</f>
        <v>0</v>
      </c>
      <c r="R90" s="5">
        <f>IF(ISBLANK('6桁'!R90)=TRUE,"",VLOOKUP(パターン表!R90, 'パターン別掛け率（入力）'!$C$3:$I$148, 7, FALSE))</f>
        <v>100</v>
      </c>
      <c r="S90" s="201">
        <f>'6桁'!S90</f>
        <v>0</v>
      </c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>
        <f>IF(ISBLANK('6桁'!F91)=TRUE,"",VLOOKUP(パターン表!F91, 'パターン別掛け率（入力）'!$C$3:$I$148, 7, FALSE))</f>
        <v>100</v>
      </c>
      <c r="G91" s="62">
        <f>'6桁'!G91</f>
        <v>0</v>
      </c>
      <c r="H91" s="5">
        <f>IF(ISBLANK('6桁'!H91)=TRUE,"",VLOOKUP(パターン表!H91, 'パターン別掛け率（入力）'!$C$3:$I$148, 7, FALSE))</f>
        <v>100</v>
      </c>
      <c r="I91" s="62">
        <f>'6桁'!I91</f>
        <v>0</v>
      </c>
      <c r="J91" s="131"/>
      <c r="K91" s="452"/>
      <c r="L91" s="437" t="s">
        <v>15</v>
      </c>
      <c r="M91" s="438"/>
      <c r="N91" s="437">
        <v>83</v>
      </c>
      <c r="O91" s="438"/>
      <c r="P91" s="33">
        <f>IF(ISBLANK('6桁'!P91)=TRUE,"",VLOOKUP(パターン表!P91, 'パターン別掛け率（入力）'!$C$3:$I$148, 7, FALSE))</f>
        <v>100</v>
      </c>
      <c r="Q91" s="202">
        <f>'6桁'!Q91</f>
        <v>0</v>
      </c>
      <c r="R91" s="33">
        <f>IF(ISBLANK('6桁'!R91)=TRUE,"",VLOOKUP(パターン表!R91, 'パターン別掛け率（入力）'!$C$3:$I$148, 7, FALSE))</f>
        <v>100</v>
      </c>
      <c r="S91" s="202">
        <f>'6桁'!S91</f>
        <v>0</v>
      </c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>
        <f>IF(ISBLANK('6桁'!F92)=TRUE,"",VLOOKUP(パターン表!F92, 'パターン別掛け率（入力）'!$C$3:$I$148, 7, FALSE))</f>
        <v>100</v>
      </c>
      <c r="G92" s="62">
        <f>'6桁'!G92</f>
        <v>0</v>
      </c>
      <c r="H92" s="5" t="str">
        <f>IF(ISBLANK('6桁'!H92)=TRUE,"",VLOOKUP(パターン表!H92, 'パターン別掛け率（入力）'!$C$3:$I$148, 7, FALSE))</f>
        <v/>
      </c>
      <c r="I92" s="62">
        <f>'6桁'!I92</f>
        <v>0</v>
      </c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IF(ISBLANK('6桁'!P92)=TRUE,"",VLOOKUP(パターン表!P92, 'パターン別掛け率（入力）'!$C$3:$I$148, 7, FALSE))</f>
        <v/>
      </c>
      <c r="Q92" s="212">
        <f>'6桁'!Q92</f>
        <v>0</v>
      </c>
      <c r="R92" s="6">
        <f>IF(ISBLANK('6桁'!R92)=TRUE,"",VLOOKUP(パターン表!R92, 'パターン別掛け率（入力）'!$C$3:$I$148, 7, FALSE))</f>
        <v>100</v>
      </c>
      <c r="S92" s="212">
        <f>'6桁'!S92</f>
        <v>0</v>
      </c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>
        <f>IF(ISBLANK('6桁'!F93)=TRUE,"",VLOOKUP(パターン表!F93, 'パターン別掛け率（入力）'!$C$3:$I$148, 7, FALSE))</f>
        <v>100</v>
      </c>
      <c r="G93" s="62">
        <f>'6桁'!G93</f>
        <v>0</v>
      </c>
      <c r="H93" s="5">
        <f>IF(ISBLANK('6桁'!H93)=TRUE,"",VLOOKUP(パターン表!H93, 'パターン別掛け率（入力）'!$C$3:$I$148, 7, FALSE))</f>
        <v>100</v>
      </c>
      <c r="I93" s="62">
        <f>'6桁'!I93</f>
        <v>0</v>
      </c>
      <c r="J93" s="131"/>
      <c r="K93" s="451"/>
      <c r="L93" s="435" t="s">
        <v>30</v>
      </c>
      <c r="M93" s="436"/>
      <c r="N93" s="435">
        <v>73</v>
      </c>
      <c r="O93" s="436"/>
      <c r="P93" s="5" t="str">
        <f>IF(ISBLANK('6桁'!P93)=TRUE,"",VLOOKUP(パターン表!P93, 'パターン別掛け率（入力）'!$C$3:$I$148, 7, FALSE))</f>
        <v/>
      </c>
      <c r="Q93" s="201">
        <f>'6桁'!Q93</f>
        <v>0</v>
      </c>
      <c r="R93" s="5">
        <f>IF(ISBLANK('6桁'!R93)=TRUE,"",VLOOKUP(パターン表!R93, 'パターン別掛け率（入力）'!$C$3:$I$148, 7, FALSE))</f>
        <v>100</v>
      </c>
      <c r="S93" s="201">
        <f>'6桁'!S93</f>
        <v>0</v>
      </c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IF(ISBLANK('6桁'!F94)=TRUE,"",VLOOKUP(パターン表!F94, 'パターン別掛け率（入力）'!$C$3:$I$148, 7, FALSE))</f>
        <v/>
      </c>
      <c r="G94" s="62">
        <f>'6桁'!G94</f>
        <v>0</v>
      </c>
      <c r="H94" s="5">
        <f>IF(ISBLANK('6桁'!H94)=TRUE,"",VLOOKUP(パターン表!H94, 'パターン別掛け率（入力）'!$C$3:$I$148, 7, FALSE))</f>
        <v>100</v>
      </c>
      <c r="I94" s="62">
        <f>'6桁'!I94</f>
        <v>0</v>
      </c>
      <c r="J94" s="131"/>
      <c r="K94" s="451"/>
      <c r="L94" s="435" t="s">
        <v>2</v>
      </c>
      <c r="M94" s="436"/>
      <c r="N94" s="435">
        <v>68</v>
      </c>
      <c r="O94" s="436"/>
      <c r="P94" s="5" t="str">
        <f>IF(ISBLANK('6桁'!P94)=TRUE,"",VLOOKUP(パターン表!P94, 'パターン別掛け率（入力）'!$C$3:$I$148, 7, FALSE))</f>
        <v/>
      </c>
      <c r="Q94" s="201">
        <f>'6桁'!Q94</f>
        <v>0</v>
      </c>
      <c r="R94" s="5">
        <f>IF(ISBLANK('6桁'!R94)=TRUE,"",VLOOKUP(パターン表!R94, 'パターン別掛け率（入力）'!$C$3:$I$148, 7, FALSE))</f>
        <v>100</v>
      </c>
      <c r="S94" s="201">
        <f>'6桁'!S94</f>
        <v>0</v>
      </c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>
        <f>IF(ISBLANK('6桁'!F95)=TRUE,"",VLOOKUP(パターン表!F95, 'パターン別掛け率（入力）'!$C$3:$I$148, 7, FALSE))</f>
        <v>100</v>
      </c>
      <c r="G95" s="62">
        <f>'6桁'!G95</f>
        <v>0</v>
      </c>
      <c r="H95" s="5">
        <f>IF(ISBLANK('6桁'!H95)=TRUE,"",VLOOKUP(パターン表!H95, 'パターン別掛け率（入力）'!$C$3:$I$148, 7, FALSE))</f>
        <v>100</v>
      </c>
      <c r="I95" s="62">
        <f>'6桁'!I95</f>
        <v>0</v>
      </c>
      <c r="J95" s="131"/>
      <c r="K95" s="453"/>
      <c r="L95" s="456" t="s">
        <v>5</v>
      </c>
      <c r="M95" s="457"/>
      <c r="N95" s="456">
        <v>74</v>
      </c>
      <c r="O95" s="457"/>
      <c r="P95" s="16" t="str">
        <f>IF(ISBLANK('6桁'!P95)=TRUE,"",VLOOKUP(パターン表!P95, 'パターン別掛け率（入力）'!$C$3:$I$148, 7, FALSE))</f>
        <v/>
      </c>
      <c r="Q95" s="207">
        <f>'6桁'!Q95</f>
        <v>0</v>
      </c>
      <c r="R95" s="16">
        <f>IF(ISBLANK('6桁'!R95)=TRUE,"",VLOOKUP(パターン表!R95, 'パターン別掛け率（入力）'!$C$3:$I$148, 7, FALSE))</f>
        <v>100</v>
      </c>
      <c r="S95" s="207">
        <f>'6桁'!S95</f>
        <v>0</v>
      </c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>
        <f>IF(ISBLANK('6桁'!F96)=TRUE,"",VLOOKUP(パターン表!F96, 'パターン別掛け率（入力）'!$C$3:$I$148, 7, FALSE))</f>
        <v>100</v>
      </c>
      <c r="G96" s="62">
        <f>'6桁'!G96</f>
        <v>0</v>
      </c>
      <c r="H96" s="5" t="str">
        <f>IF(ISBLANK('6桁'!H96)=TRUE,"",VLOOKUP(パターン表!H96, 'パターン別掛け率（入力）'!$C$3:$I$148, 7, FALSE))</f>
        <v/>
      </c>
      <c r="I96" s="62">
        <f>'6桁'!I96</f>
        <v>0</v>
      </c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IF(ISBLANK('6桁'!F97)=TRUE,"",VLOOKUP(パターン表!F97, 'パターン別掛け率（入力）'!$C$3:$I$148, 7, FALSE))</f>
        <v/>
      </c>
      <c r="G97" s="62">
        <f>'6桁'!G97</f>
        <v>0</v>
      </c>
      <c r="H97" s="5">
        <f>IF(ISBLANK('6桁'!H97)=TRUE,"",VLOOKUP(パターン表!H97, 'パターン別掛け率（入力）'!$C$3:$I$148, 7, FALSE))</f>
        <v>100</v>
      </c>
      <c r="I97" s="62">
        <f>'6桁'!I97</f>
        <v>0</v>
      </c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>
        <f>IF(ISBLANK('6桁'!F98)=TRUE,"",VLOOKUP(パターン表!F98, 'パターン別掛け率（入力）'!$C$3:$I$148, 7, FALSE))</f>
        <v>100</v>
      </c>
      <c r="G98" s="62">
        <f>'6桁'!G98</f>
        <v>0</v>
      </c>
      <c r="H98" s="5" t="str">
        <f>IF(ISBLANK('6桁'!H98)=TRUE,"",VLOOKUP(パターン表!H98, 'パターン別掛け率（入力）'!$C$3:$I$148, 7, FALSE))</f>
        <v/>
      </c>
      <c r="I98" s="62">
        <f>'6桁'!I98</f>
        <v>0</v>
      </c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>
        <f>IF(ISBLANK('6桁'!F99)=TRUE,"",VLOOKUP(パターン表!F99, 'パターン別掛け率（入力）'!$C$3:$I$148, 7, FALSE))</f>
        <v>100</v>
      </c>
      <c r="G99" s="62">
        <f>'6桁'!G99</f>
        <v>0</v>
      </c>
      <c r="H99" s="5">
        <f>IF(ISBLANK('6桁'!H99)=TRUE,"",VLOOKUP(パターン表!H99, 'パターン別掛け率（入力）'!$C$3:$I$148, 7, FALSE))</f>
        <v>100</v>
      </c>
      <c r="I99" s="62">
        <f>'6桁'!I99</f>
        <v>0</v>
      </c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f>IF(ISBLANK('6桁'!F100)=TRUE,"",VLOOKUP(パターン表!F100, 'パターン別掛け率（入力）'!$C$3:$I$148, 7, FALSE))</f>
        <v>100</v>
      </c>
      <c r="G100" s="62" t="str">
        <f>'6桁'!G100</f>
        <v>★</v>
      </c>
      <c r="H100" s="5" t="str">
        <f>IF(ISBLANK('6桁'!H100)=TRUE,"",VLOOKUP(パターン表!H100, 'パターン別掛け率（入力）'!$C$3:$I$148, 7, FALSE))</f>
        <v/>
      </c>
      <c r="I100" s="62">
        <f>'6桁'!I100</f>
        <v>0</v>
      </c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f>IF(ISBLANK('6桁'!F101)=TRUE,"",VLOOKUP(パターン表!F101, 'パターン別掛け率（入力）'!$C$3:$I$148, 7, FALSE))</f>
        <v>100</v>
      </c>
      <c r="G101" s="62">
        <f>'6桁'!G101</f>
        <v>0</v>
      </c>
      <c r="H101" s="5">
        <f>IF(ISBLANK('6桁'!H101)=TRUE,"",VLOOKUP(パターン表!H101, 'パターン別掛け率（入力）'!$C$3:$I$148, 7, FALSE))</f>
        <v>100</v>
      </c>
      <c r="I101" s="62">
        <f>'6桁'!I101</f>
        <v>0</v>
      </c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f>IF(ISBLANK('6桁'!F102)=TRUE,"",VLOOKUP(パターン表!F102, 'パターン別掛け率（入力）'!$C$3:$I$148, 7, FALSE))</f>
        <v>100</v>
      </c>
      <c r="G102" s="62">
        <f>'6桁'!G102</f>
        <v>0</v>
      </c>
      <c r="H102" s="5">
        <f>IF(ISBLANK('6桁'!H102)=TRUE,"",VLOOKUP(パターン表!H102, 'パターン別掛け率（入力）'!$C$3:$I$148, 7, FALSE))</f>
        <v>100</v>
      </c>
      <c r="I102" s="62">
        <f>'6桁'!I102</f>
        <v>0</v>
      </c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IF(ISBLANK('6桁'!F103)=TRUE,"",VLOOKUP(パターン表!F103, 'パターン別掛け率（入力）'!$C$3:$I$148, 7, FALSE))</f>
        <v/>
      </c>
      <c r="G103" s="62">
        <f>'6桁'!G103</f>
        <v>0</v>
      </c>
      <c r="H103" s="5">
        <f>IF(ISBLANK('6桁'!H103)=TRUE,"",VLOOKUP(パターン表!H103, 'パターン別掛け率（入力）'!$C$3:$I$148, 7, FALSE))</f>
        <v>100</v>
      </c>
      <c r="I103" s="62" t="str">
        <f>'6桁'!I103</f>
        <v>★</v>
      </c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>
        <f>IF(ISBLANK('6桁'!F104)=TRUE,"",VLOOKUP(パターン表!F104, 'パターン別掛け率（入力）'!$C$3:$I$148, 7, FALSE))</f>
        <v>100</v>
      </c>
      <c r="G104" s="62">
        <f>'6桁'!G104</f>
        <v>0</v>
      </c>
      <c r="H104" s="5">
        <f>IF(ISBLANK('6桁'!H104)=TRUE,"",VLOOKUP(パターン表!H104, 'パターン別掛け率（入力）'!$C$3:$I$148, 7, FALSE))</f>
        <v>100</v>
      </c>
      <c r="I104" s="62">
        <f>'6桁'!I104</f>
        <v>0</v>
      </c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>
        <f>IF(ISBLANK('6桁'!F105)=TRUE,"",VLOOKUP(パターン表!F105, 'パターン別掛け率（入力）'!$C$3:$I$148, 7, FALSE))</f>
        <v>100</v>
      </c>
      <c r="G105" s="62">
        <f>'6桁'!G105</f>
        <v>0</v>
      </c>
      <c r="H105" s="5">
        <f>IF(ISBLANK('6桁'!H105)=TRUE,"",VLOOKUP(パターン表!H105, 'パターン別掛け率（入力）'!$C$3:$I$148, 7, FALSE))</f>
        <v>100</v>
      </c>
      <c r="I105" s="62">
        <f>'6桁'!I105</f>
        <v>0</v>
      </c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>
        <f>IF(ISBLANK('6桁'!F106)=TRUE,"",VLOOKUP(パターン表!F106, 'パターン別掛け率（入力）'!$C$3:$I$148, 7, FALSE))</f>
        <v>100</v>
      </c>
      <c r="G106" s="62">
        <f>'6桁'!G106</f>
        <v>0</v>
      </c>
      <c r="H106" s="5" t="str">
        <f>IF(ISBLANK('6桁'!H106)=TRUE,"",VLOOKUP(パターン表!H106, 'パターン別掛け率（入力）'!$C$3:$I$148, 7, FALSE))</f>
        <v/>
      </c>
      <c r="I106" s="62">
        <f>'6桁'!I106</f>
        <v>0</v>
      </c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IF(ISBLANK('6桁'!F107)=TRUE,"",VLOOKUP(パターン表!F107, 'パターン別掛け率（入力）'!$C$3:$I$148, 7, FALSE))</f>
        <v/>
      </c>
      <c r="G107" s="62">
        <f>'6桁'!G107</f>
        <v>0</v>
      </c>
      <c r="H107" s="5">
        <f>IF(ISBLANK('6桁'!H107)=TRUE,"",VLOOKUP(パターン表!H107, 'パターン別掛け率（入力）'!$C$3:$I$148, 7, FALSE))</f>
        <v>100</v>
      </c>
      <c r="I107" s="62">
        <f>'6桁'!I107</f>
        <v>0</v>
      </c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>
        <f>IF(ISBLANK('6桁'!F108)=TRUE,"",VLOOKUP(パターン表!F108, 'パターン別掛け率（入力）'!$C$3:$I$148, 7, FALSE))</f>
        <v>100</v>
      </c>
      <c r="G108" s="68">
        <f>'6桁'!G108</f>
        <v>0</v>
      </c>
      <c r="H108" s="16" t="str">
        <f>IF(ISBLANK('6桁'!H108)=TRUE,"",VLOOKUP(パターン表!H108, 'パターン別掛け率（入力）'!$C$3:$I$148, 7, FALSE))</f>
        <v/>
      </c>
      <c r="I108" s="68">
        <f>'6桁'!I108</f>
        <v>0</v>
      </c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125</v>
      </c>
      <c r="M117" s="487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IF(ISBLANK('6桁'!F118)=TRUE,"",VLOOKUP(パターン表!F118, 'パターン別掛け率（入力）'!$C$3:$I$148, 7, FALSE))</f>
        <v/>
      </c>
      <c r="G118" s="61">
        <f>'6桁'!G118</f>
        <v>0</v>
      </c>
      <c r="H118" s="4">
        <f>IF(ISBLANK('6桁'!H118)=TRUE,"",VLOOKUP(パターン表!H118, 'パターン別掛け率（入力）'!$C$3:$I$148, 7, FALSE))</f>
        <v>100</v>
      </c>
      <c r="I118" s="61" t="str">
        <f>'6桁'!I118</f>
        <v>※</v>
      </c>
      <c r="J118" s="4" t="str">
        <f>IF(ISBLANK('6桁'!J118)=TRUE,"",VLOOKUP(パターン表!J118, 'パターン別掛け率（入力）'!$C$3:$I$148, 7, FALSE))</f>
        <v/>
      </c>
      <c r="K118" s="61">
        <f>'6桁'!K118</f>
        <v>0</v>
      </c>
      <c r="L118" s="4" t="str">
        <f>IF(ISBLANK('6桁'!L118)=TRUE,"",VLOOKUP(パターン表!L118, 'パターン別掛け率（入力）'!$C$3:$I$148, 7, FALSE))</f>
        <v/>
      </c>
      <c r="M118" s="61">
        <f>'6桁'!M118</f>
        <v>0</v>
      </c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IF(ISBLANK('6桁'!F119)=TRUE,"",VLOOKUP(パターン表!F119, 'パターン別掛け率（入力）'!$C$3:$I$148, 7, FALSE))</f>
        <v/>
      </c>
      <c r="G119" s="58">
        <f>'6桁'!G119</f>
        <v>0</v>
      </c>
      <c r="H119" s="33">
        <f>IF(ISBLANK('6桁'!H119)=TRUE,"",VLOOKUP(パターン表!H119, 'パターン別掛け率（入力）'!$C$3:$I$148, 7, FALSE))</f>
        <v>100</v>
      </c>
      <c r="I119" s="58" t="str">
        <f>'6桁'!I119</f>
        <v>※</v>
      </c>
      <c r="J119" s="33" t="str">
        <f>IF(ISBLANK('6桁'!J119)=TRUE,"",VLOOKUP(パターン表!J119, 'パターン別掛け率（入力）'!$C$3:$I$148, 7, FALSE))</f>
        <v/>
      </c>
      <c r="K119" s="58">
        <f>'6桁'!K119</f>
        <v>0</v>
      </c>
      <c r="L119" s="33" t="str">
        <f>IF(ISBLANK('6桁'!L119)=TRUE,"",VLOOKUP(パターン表!L119, 'パターン別掛け率（入力）'!$C$3:$I$148, 7, FALSE))</f>
        <v/>
      </c>
      <c r="M119" s="58">
        <f>'6桁'!M119</f>
        <v>0</v>
      </c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IF(ISBLANK('6桁'!F120)=TRUE,"",VLOOKUP(パターン表!F120, 'パターン別掛け率（入力）'!$C$3:$I$148, 7, FALSE))</f>
        <v/>
      </c>
      <c r="G120" s="67">
        <f>'6桁'!G120</f>
        <v>0</v>
      </c>
      <c r="H120" s="32" t="str">
        <f>IF(ISBLANK('6桁'!H120)=TRUE,"",VLOOKUP(パターン表!H120, 'パターン別掛け率（入力）'!$C$3:$I$148, 7, FALSE))</f>
        <v/>
      </c>
      <c r="I120" s="67">
        <f>'6桁'!I120</f>
        <v>0</v>
      </c>
      <c r="J120" s="32" t="str">
        <f>IF(ISBLANK('6桁'!J120)=TRUE,"",VLOOKUP(パターン表!J120, 'パターン別掛け率（入力）'!$C$3:$I$148, 7, FALSE))</f>
        <v/>
      </c>
      <c r="K120" s="67">
        <f>'6桁'!K120</f>
        <v>0</v>
      </c>
      <c r="L120" s="32">
        <f>IF(ISBLANK('6桁'!L120)=TRUE,"",VLOOKUP(パターン表!L120, 'パターン別掛け率（入力）'!$C$3:$I$148, 7, FALSE))</f>
        <v>100</v>
      </c>
      <c r="M120" s="67">
        <f>'6桁'!M120</f>
        <v>0</v>
      </c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IF(ISBLANK('6桁'!F121)=TRUE,"",VLOOKUP(パターン表!F121, 'パターン別掛け率（入力）'!$C$3:$I$148, 7, FALSE))</f>
        <v/>
      </c>
      <c r="G121" s="62">
        <f>'6桁'!G121</f>
        <v>0</v>
      </c>
      <c r="H121" s="5" t="str">
        <f>IF(ISBLANK('6桁'!H121)=TRUE,"",VLOOKUP(パターン表!H121, 'パターン別掛け率（入力）'!$C$3:$I$148, 7, FALSE))</f>
        <v/>
      </c>
      <c r="I121" s="62">
        <f>'6桁'!I121</f>
        <v>0</v>
      </c>
      <c r="J121" s="5" t="str">
        <f>IF(ISBLANK('6桁'!J121)=TRUE,"",VLOOKUP(パターン表!J121, 'パターン別掛け率（入力）'!$C$3:$I$148, 7, FALSE))</f>
        <v/>
      </c>
      <c r="K121" s="62">
        <f>'6桁'!K121</f>
        <v>0</v>
      </c>
      <c r="L121" s="5">
        <f>IF(ISBLANK('6桁'!L121)=TRUE,"",VLOOKUP(パターン表!L121, 'パターン別掛け率（入力）'!$C$3:$I$148, 7, FALSE))</f>
        <v>100</v>
      </c>
      <c r="M121" s="62">
        <f>'6桁'!M121</f>
        <v>0</v>
      </c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IF(ISBLANK('6桁'!F122)=TRUE,"",VLOOKUP(パターン表!F122, 'パターン別掛け率（入力）'!$C$3:$I$148, 7, FALSE))</f>
        <v/>
      </c>
      <c r="G122" s="62">
        <f>'6桁'!G122</f>
        <v>0</v>
      </c>
      <c r="H122" s="5">
        <f>IF(ISBLANK('6桁'!H122)=TRUE,"",VLOOKUP(パターン表!H122, 'パターン別掛け率（入力）'!$C$3:$I$148, 7, FALSE))</f>
        <v>100</v>
      </c>
      <c r="I122" s="62">
        <f>'6桁'!I122</f>
        <v>0</v>
      </c>
      <c r="J122" s="5" t="str">
        <f>IF(ISBLANK('6桁'!J122)=TRUE,"",VLOOKUP(パターン表!J122, 'パターン別掛け率（入力）'!$C$3:$I$148, 7, FALSE))</f>
        <v/>
      </c>
      <c r="K122" s="62">
        <f>'6桁'!K122</f>
        <v>0</v>
      </c>
      <c r="L122" s="5" t="str">
        <f>IF(ISBLANK('6桁'!L122)=TRUE,"",VLOOKUP(パターン表!L122, 'パターン別掛け率（入力）'!$C$3:$I$148, 7, FALSE))</f>
        <v/>
      </c>
      <c r="M122" s="62">
        <f>'6桁'!M122</f>
        <v>0</v>
      </c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IF(ISBLANK('6桁'!F123)=TRUE,"",VLOOKUP(パターン表!F123, 'パターン別掛け率（入力）'!$C$3:$I$148, 7, FALSE))</f>
        <v/>
      </c>
      <c r="G123" s="58">
        <f>'6桁'!G123</f>
        <v>0</v>
      </c>
      <c r="H123" s="33">
        <f>IF(ISBLANK('6桁'!H123)=TRUE,"",VLOOKUP(パターン表!H123, 'パターン別掛け率（入力）'!$C$3:$I$148, 7, FALSE))</f>
        <v>100</v>
      </c>
      <c r="I123" s="58">
        <f>'6桁'!I123</f>
        <v>0</v>
      </c>
      <c r="J123" s="33" t="str">
        <f>IF(ISBLANK('6桁'!J123)=TRUE,"",VLOOKUP(パターン表!J123, 'パターン別掛け率（入力）'!$C$3:$I$148, 7, FALSE))</f>
        <v/>
      </c>
      <c r="K123" s="58">
        <f>'6桁'!K123</f>
        <v>0</v>
      </c>
      <c r="L123" s="33" t="str">
        <f>IF(ISBLANK('6桁'!L123)=TRUE,"",VLOOKUP(パターン表!L123, 'パターン別掛け率（入力）'!$C$3:$I$148, 7, FALSE))</f>
        <v/>
      </c>
      <c r="M123" s="58">
        <f>'6桁'!M123</f>
        <v>0</v>
      </c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IF(ISBLANK('6桁'!F124)=TRUE,"",VLOOKUP(パターン表!F124, 'パターン別掛け率（入力）'!$C$3:$I$148, 7, FALSE))</f>
        <v/>
      </c>
      <c r="G124" s="67">
        <f>'6桁'!G124</f>
        <v>0</v>
      </c>
      <c r="H124" s="32">
        <f>IF(ISBLANK('6桁'!H124)=TRUE,"",VLOOKUP(パターン表!H124, 'パターン別掛け率（入力）'!$C$3:$I$148, 7, FALSE))</f>
        <v>100</v>
      </c>
      <c r="I124" s="67">
        <f>'6桁'!I124</f>
        <v>0</v>
      </c>
      <c r="J124" s="32" t="str">
        <f>IF(ISBLANK('6桁'!J124)=TRUE,"",VLOOKUP(パターン表!J124, 'パターン別掛け率（入力）'!$C$3:$I$148, 7, FALSE))</f>
        <v/>
      </c>
      <c r="K124" s="67">
        <f>'6桁'!K124</f>
        <v>0</v>
      </c>
      <c r="L124" s="32" t="str">
        <f>IF(ISBLANK('6桁'!L124)=TRUE,"",VLOOKUP(パターン表!L124, 'パターン別掛け率（入力）'!$C$3:$I$148, 7, FALSE))</f>
        <v/>
      </c>
      <c r="M124" s="67">
        <f>'6桁'!M124</f>
        <v>0</v>
      </c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IF(ISBLANK('6桁'!F125)=TRUE,"",VLOOKUP(パターン表!F125, 'パターン別掛け率（入力）'!$C$3:$I$148, 7, FALSE))</f>
        <v/>
      </c>
      <c r="G125" s="62">
        <f>'6桁'!G125</f>
        <v>0</v>
      </c>
      <c r="H125" s="5">
        <f>IF(ISBLANK('6桁'!H125)=TRUE,"",VLOOKUP(パターン表!H125, 'パターン別掛け率（入力）'!$C$3:$I$148, 7, FALSE))</f>
        <v>100</v>
      </c>
      <c r="I125" s="62" t="str">
        <f>'6桁'!I125</f>
        <v>※</v>
      </c>
      <c r="J125" s="5" t="str">
        <f>IF(ISBLANK('6桁'!J125)=TRUE,"",VLOOKUP(パターン表!J125, 'パターン別掛け率（入力）'!$C$3:$I$148, 7, FALSE))</f>
        <v/>
      </c>
      <c r="K125" s="62">
        <f>'6桁'!K125</f>
        <v>0</v>
      </c>
      <c r="L125" s="5" t="str">
        <f>IF(ISBLANK('6桁'!L125)=TRUE,"",VLOOKUP(パターン表!L125, 'パターン別掛け率（入力）'!$C$3:$I$148, 7, FALSE))</f>
        <v/>
      </c>
      <c r="M125" s="62">
        <f>'6桁'!M125</f>
        <v>0</v>
      </c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>
        <f>IF(ISBLANK('6桁'!F126)=TRUE,"",VLOOKUP(パターン表!F126, 'パターン別掛け率（入力）'!$C$3:$I$148, 7, FALSE))</f>
        <v>100</v>
      </c>
      <c r="G126" s="58">
        <f>'6桁'!G126</f>
        <v>0</v>
      </c>
      <c r="H126" s="33" t="str">
        <f>IF(ISBLANK('6桁'!H126)=TRUE,"",VLOOKUP(パターン表!H126, 'パターン別掛け率（入力）'!$C$3:$I$148, 7, FALSE))</f>
        <v/>
      </c>
      <c r="I126" s="58">
        <f>'6桁'!I126</f>
        <v>0</v>
      </c>
      <c r="J126" s="33" t="str">
        <f>IF(ISBLANK('6桁'!J126)=TRUE,"",VLOOKUP(パターン表!J126, 'パターン別掛け率（入力）'!$C$3:$I$148, 7, FALSE))</f>
        <v/>
      </c>
      <c r="K126" s="58">
        <f>'6桁'!K126</f>
        <v>0</v>
      </c>
      <c r="L126" s="33" t="str">
        <f>IF(ISBLANK('6桁'!L126)=TRUE,"",VLOOKUP(パターン表!L126, 'パターン別掛け率（入力）'!$C$3:$I$148, 7, FALSE))</f>
        <v/>
      </c>
      <c r="M126" s="58">
        <f>'6桁'!M126</f>
        <v>0</v>
      </c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IF(ISBLANK('6桁'!F127)=TRUE,"",VLOOKUP(パターン表!F127, 'パターン別掛け率（入力）'!$C$3:$I$148, 7, FALSE))</f>
        <v/>
      </c>
      <c r="G127" s="67">
        <f>'6桁'!G127</f>
        <v>0</v>
      </c>
      <c r="H127" s="32" t="str">
        <f>IF(ISBLANK('6桁'!H127)=TRUE,"",VLOOKUP(パターン表!H127, 'パターン別掛け率（入力）'!$C$3:$I$148, 7, FALSE))</f>
        <v/>
      </c>
      <c r="I127" s="67">
        <f>'6桁'!I127</f>
        <v>0</v>
      </c>
      <c r="J127" s="32">
        <f>IF(ISBLANK('6桁'!J127)=TRUE,"",VLOOKUP(パターン表!J127, 'パターン別掛け率（入力）'!$C$3:$I$148, 7, FALSE))</f>
        <v>100</v>
      </c>
      <c r="K127" s="62" t="str">
        <f>'6桁'!K127</f>
        <v>※</v>
      </c>
      <c r="L127" s="32" t="str">
        <f>IF(ISBLANK('6桁'!L127)=TRUE,"",VLOOKUP(パターン表!L127, 'パターン別掛け率（入力）'!$C$3:$I$148, 7, FALSE))</f>
        <v/>
      </c>
      <c r="M127" s="67">
        <f>'6桁'!M127</f>
        <v>0</v>
      </c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IF(ISBLANK('6桁'!F128)=TRUE,"",VLOOKUP(パターン表!F128, 'パターン別掛け率（入力）'!$C$3:$I$148, 7, FALSE))</f>
        <v/>
      </c>
      <c r="G128" s="62">
        <f>'6桁'!G128</f>
        <v>0</v>
      </c>
      <c r="H128" s="5">
        <f>IF(ISBLANK('6桁'!H128)=TRUE,"",VLOOKUP(パターン表!H128, 'パターン別掛け率（入力）'!$C$3:$I$148, 7, FALSE))</f>
        <v>100</v>
      </c>
      <c r="I128" s="62" t="str">
        <f>'6桁'!I128</f>
        <v>※</v>
      </c>
      <c r="J128" s="5" t="str">
        <f>IF(ISBLANK('6桁'!J128)=TRUE,"",VLOOKUP(パターン表!J128, 'パターン別掛け率（入力）'!$C$3:$I$148, 7, FALSE))</f>
        <v/>
      </c>
      <c r="K128" s="62">
        <f>'6桁'!K128</f>
        <v>0</v>
      </c>
      <c r="L128" s="5" t="str">
        <f>IF(ISBLANK('6桁'!L128)=TRUE,"",VLOOKUP(パターン表!L128, 'パターン別掛け率（入力）'!$C$3:$I$148, 7, FALSE))</f>
        <v/>
      </c>
      <c r="M128" s="62">
        <f>'6桁'!M128</f>
        <v>0</v>
      </c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>
        <f>IF(ISBLANK('6桁'!F129)=TRUE,"",VLOOKUP(パターン表!F129, 'パターン別掛け率（入力）'!$C$3:$I$148, 7, FALSE))</f>
        <v>100</v>
      </c>
      <c r="G129" s="62">
        <f>'6桁'!G129</f>
        <v>0</v>
      </c>
      <c r="H129" s="5" t="str">
        <f>IF(ISBLANK('6桁'!H129)=TRUE,"",VLOOKUP(パターン表!H129, 'パターン別掛け率（入力）'!$C$3:$I$148, 7, FALSE))</f>
        <v/>
      </c>
      <c r="I129" s="62">
        <f>'6桁'!I129</f>
        <v>0</v>
      </c>
      <c r="J129" s="5" t="str">
        <f>IF(ISBLANK('6桁'!J129)=TRUE,"",VLOOKUP(パターン表!J129, 'パターン別掛け率（入力）'!$C$3:$I$148, 7, FALSE))</f>
        <v/>
      </c>
      <c r="K129" s="62">
        <f>'6桁'!K129</f>
        <v>0</v>
      </c>
      <c r="L129" s="5" t="str">
        <f>IF(ISBLANK('6桁'!L129)=TRUE,"",VLOOKUP(パターン表!L129, 'パターン別掛け率（入力）'!$C$3:$I$148, 7, FALSE))</f>
        <v/>
      </c>
      <c r="M129" s="62">
        <f>'6桁'!M129</f>
        <v>0</v>
      </c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IF(ISBLANK('6桁'!F130)=TRUE,"",VLOOKUP(パターン表!F130, 'パターン別掛け率（入力）'!$C$3:$I$148, 7, FALSE))</f>
        <v/>
      </c>
      <c r="G130" s="62">
        <f>'6桁'!G130</f>
        <v>0</v>
      </c>
      <c r="H130" s="5">
        <f>IF(ISBLANK('6桁'!H130)=TRUE,"",VLOOKUP(パターン表!H130, 'パターン別掛け率（入力）'!$C$3:$I$148, 7, FALSE))</f>
        <v>100</v>
      </c>
      <c r="I130" s="62" t="str">
        <f>'6桁'!I130</f>
        <v>※</v>
      </c>
      <c r="J130" s="5" t="str">
        <f>IF(ISBLANK('6桁'!J130)=TRUE,"",VLOOKUP(パターン表!J130, 'パターン別掛け率（入力）'!$C$3:$I$148, 7, FALSE))</f>
        <v/>
      </c>
      <c r="K130" s="62">
        <f>'6桁'!K130</f>
        <v>0</v>
      </c>
      <c r="L130" s="5" t="str">
        <f>IF(ISBLANK('6桁'!L130)=TRUE,"",VLOOKUP(パターン表!L130, 'パターン別掛け率（入力）'!$C$3:$I$148, 7, FALSE))</f>
        <v/>
      </c>
      <c r="M130" s="62">
        <f>'6桁'!M130</f>
        <v>0</v>
      </c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IF(ISBLANK('6桁'!F131)=TRUE,"",VLOOKUP(パターン表!F131, 'パターン別掛け率（入力）'!$C$3:$I$148, 7, FALSE))</f>
        <v/>
      </c>
      <c r="G131" s="58">
        <f>'6桁'!G131</f>
        <v>0</v>
      </c>
      <c r="H131" s="33">
        <f>IF(ISBLANK('6桁'!H131)=TRUE,"",VLOOKUP(パターン表!H131, 'パターン別掛け率（入力）'!$C$3:$I$148, 7, FALSE))</f>
        <v>100</v>
      </c>
      <c r="I131" s="58" t="str">
        <f>'6桁'!I131</f>
        <v>※</v>
      </c>
      <c r="J131" s="33" t="str">
        <f>IF(ISBLANK('6桁'!J131)=TRUE,"",VLOOKUP(パターン表!J131, 'パターン別掛け率（入力）'!$C$3:$I$148, 7, FALSE))</f>
        <v/>
      </c>
      <c r="K131" s="58">
        <f>'6桁'!K131</f>
        <v>0</v>
      </c>
      <c r="L131" s="33" t="str">
        <f>IF(ISBLANK('6桁'!L131)=TRUE,"",VLOOKUP(パターン表!L131, 'パターン別掛け率（入力）'!$C$3:$I$148, 7, FALSE))</f>
        <v/>
      </c>
      <c r="M131" s="58">
        <f>'6桁'!M131</f>
        <v>0</v>
      </c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IF(ISBLANK('6桁'!F132)=TRUE,"",VLOOKUP(パターン表!F132, 'パターン別掛け率（入力）'!$C$3:$I$148, 7, FALSE))</f>
        <v/>
      </c>
      <c r="G132" s="67">
        <f>'6桁'!G132</f>
        <v>0</v>
      </c>
      <c r="H132" s="32">
        <f>IF(ISBLANK('6桁'!H132)=TRUE,"",VLOOKUP(パターン表!H132, 'パターン別掛け率（入力）'!$C$3:$I$148, 7, FALSE))</f>
        <v>100</v>
      </c>
      <c r="I132" s="67" t="str">
        <f>'6桁'!I132</f>
        <v>※</v>
      </c>
      <c r="J132" s="32" t="str">
        <f>IF(ISBLANK('6桁'!J132)=TRUE,"",VLOOKUP(パターン表!J132, 'パターン別掛け率（入力）'!$C$3:$I$148, 7, FALSE))</f>
        <v/>
      </c>
      <c r="K132" s="67">
        <f>'6桁'!K132</f>
        <v>0</v>
      </c>
      <c r="L132" s="32" t="str">
        <f>IF(ISBLANK('6桁'!L132)=TRUE,"",VLOOKUP(パターン表!L132, 'パターン別掛け率（入力）'!$C$3:$I$148, 7, FALSE))</f>
        <v/>
      </c>
      <c r="M132" s="67">
        <f>'6桁'!M132</f>
        <v>0</v>
      </c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IF(ISBLANK('6桁'!F133)=TRUE,"",VLOOKUP(パターン表!F133, 'パターン別掛け率（入力）'!$C$3:$I$148, 7, FALSE))</f>
        <v/>
      </c>
      <c r="G133" s="70">
        <f>'6桁'!G133</f>
        <v>0</v>
      </c>
      <c r="H133" s="6">
        <f>IF(ISBLANK('6桁'!H133)=TRUE,"",VLOOKUP(パターン表!H133, 'パターン別掛け率（入力）'!$C$3:$I$148, 7, FALSE))</f>
        <v>100</v>
      </c>
      <c r="I133" s="70" t="str">
        <f>'6桁'!I133</f>
        <v>※★</v>
      </c>
      <c r="J133" s="6" t="str">
        <f>IF(ISBLANK('6桁'!J133)=TRUE,"",VLOOKUP(パターン表!J133, 'パターン別掛け率（入力）'!$C$3:$I$148, 7, FALSE))</f>
        <v/>
      </c>
      <c r="K133" s="70">
        <f>'6桁'!K133</f>
        <v>0</v>
      </c>
      <c r="L133" s="6" t="str">
        <f>IF(ISBLANK('6桁'!L133)=TRUE,"",VLOOKUP(パターン表!L133, 'パターン別掛け率（入力）'!$C$3:$I$148, 7, FALSE))</f>
        <v/>
      </c>
      <c r="M133" s="70">
        <f>'6桁'!M133</f>
        <v>0</v>
      </c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IF(ISBLANK('6桁'!F134)=TRUE,"",VLOOKUP(パターン表!F134, 'パターン別掛け率（入力）'!$C$3:$I$148, 7, FALSE))</f>
        <v/>
      </c>
      <c r="G134" s="62">
        <f>'6桁'!G134</f>
        <v>0</v>
      </c>
      <c r="H134" s="5">
        <f>IF(ISBLANK('6桁'!H134)=TRUE,"",VLOOKUP(パターン表!H134, 'パターン別掛け率（入力）'!$C$3:$I$148, 7, FALSE))</f>
        <v>100</v>
      </c>
      <c r="I134" s="62">
        <f>'6桁'!I134</f>
        <v>0</v>
      </c>
      <c r="J134" s="5" t="str">
        <f>IF(ISBLANK('6桁'!J134)=TRUE,"",VLOOKUP(パターン表!J134, 'パターン別掛け率（入力）'!$C$3:$I$148, 7, FALSE))</f>
        <v/>
      </c>
      <c r="K134" s="62">
        <f>'6桁'!K134</f>
        <v>0</v>
      </c>
      <c r="L134" s="5" t="str">
        <f>IF(ISBLANK('6桁'!L134)=TRUE,"",VLOOKUP(パターン表!L134, 'パターン別掛け率（入力）'!$C$3:$I$148, 7, FALSE))</f>
        <v/>
      </c>
      <c r="M134" s="62">
        <f>'6桁'!M134</f>
        <v>0</v>
      </c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IF(ISBLANK('6桁'!F135)=TRUE,"",VLOOKUP(パターン表!F135, 'パターン別掛け率（入力）'!$C$3:$I$148, 7, FALSE))</f>
        <v/>
      </c>
      <c r="G135" s="58">
        <f>'6桁'!G135</f>
        <v>0</v>
      </c>
      <c r="H135" s="33">
        <f>IF(ISBLANK('6桁'!H135)=TRUE,"",VLOOKUP(パターン表!H135, 'パターン別掛け率（入力）'!$C$3:$I$148, 7, FALSE))</f>
        <v>100</v>
      </c>
      <c r="I135" s="58">
        <f>'6桁'!I135</f>
        <v>0</v>
      </c>
      <c r="J135" s="33" t="str">
        <f>IF(ISBLANK('6桁'!J135)=TRUE,"",VLOOKUP(パターン表!J135, 'パターン別掛け率（入力）'!$C$3:$I$148, 7, FALSE))</f>
        <v/>
      </c>
      <c r="K135" s="58">
        <f>'6桁'!K135</f>
        <v>0</v>
      </c>
      <c r="L135" s="33" t="str">
        <f>IF(ISBLANK('6桁'!L135)=TRUE,"",VLOOKUP(パターン表!L135, 'パターン別掛け率（入力）'!$C$3:$I$148, 7, FALSE))</f>
        <v/>
      </c>
      <c r="M135" s="58">
        <f>'6桁'!M135</f>
        <v>0</v>
      </c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IF(ISBLANK('6桁'!F136)=TRUE,"",VLOOKUP(パターン表!F136, 'パターン別掛け率（入力）'!$C$3:$I$148, 7, FALSE))</f>
        <v/>
      </c>
      <c r="G136" s="67">
        <f>'6桁'!G136</f>
        <v>0</v>
      </c>
      <c r="H136" s="32">
        <f>IF(ISBLANK('6桁'!H136)=TRUE,"",VLOOKUP(パターン表!H136, 'パターン別掛け率（入力）'!$C$3:$I$148, 7, FALSE))</f>
        <v>100</v>
      </c>
      <c r="I136" s="67" t="str">
        <f>'6桁'!I136</f>
        <v>※</v>
      </c>
      <c r="J136" s="32" t="str">
        <f>IF(ISBLANK('6桁'!J136)=TRUE,"",VLOOKUP(パターン表!J136, 'パターン別掛け率（入力）'!$C$3:$I$148, 7, FALSE))</f>
        <v/>
      </c>
      <c r="K136" s="67">
        <f>'6桁'!K136</f>
        <v>0</v>
      </c>
      <c r="L136" s="32" t="str">
        <f>IF(ISBLANK('6桁'!L136)=TRUE,"",VLOOKUP(パターン表!L136, 'パターン別掛け率（入力）'!$C$3:$I$148, 7, FALSE))</f>
        <v/>
      </c>
      <c r="M136" s="67">
        <f>'6桁'!M136</f>
        <v>0</v>
      </c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IF(ISBLANK('6桁'!F137)=TRUE,"",VLOOKUP(パターン表!F137, 'パターン別掛け率（入力）'!$C$3:$I$148, 7, FALSE))</f>
        <v/>
      </c>
      <c r="G137" s="68">
        <f>'6桁'!G137</f>
        <v>0</v>
      </c>
      <c r="H137" s="16">
        <f>IF(ISBLANK('6桁'!H137)=TRUE,"",VLOOKUP(パターン表!H137, 'パターン別掛け率（入力）'!$C$3:$I$148, 7, FALSE))</f>
        <v>100</v>
      </c>
      <c r="I137" s="68" t="str">
        <f>'6桁'!I137</f>
        <v>※</v>
      </c>
      <c r="J137" s="16" t="str">
        <f>IF(ISBLANK('6桁'!J137)=TRUE,"",VLOOKUP(パターン表!J137, 'パターン別掛け率（入力）'!$C$3:$I$148, 7, FALSE))</f>
        <v/>
      </c>
      <c r="K137" s="68">
        <f>'6桁'!K137</f>
        <v>0</v>
      </c>
      <c r="L137" s="16" t="str">
        <f>IF(ISBLANK('6桁'!L137)=TRUE,"",VLOOKUP(パターン表!L137, 'パターン別掛け率（入力）'!$C$3:$I$148, 7, FALSE))</f>
        <v/>
      </c>
      <c r="M137" s="68">
        <f>'6桁'!M137</f>
        <v>0</v>
      </c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374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>
        <f>IF(ISBLANK('6桁'!F146)=TRUE,"",VLOOKUP(パターン表!F146, 'パターン別掛け率（入力）'!$C$3:$I$148, 7, FALSE))</f>
        <v>100</v>
      </c>
      <c r="G146" s="75" t="str">
        <f>'6桁'!G146</f>
        <v>▽Q</v>
      </c>
      <c r="H146" s="4" t="str">
        <f>IF(ISBLANK('6桁'!H146)=TRUE,"",VLOOKUP(パターン表!H146, 'パターン別掛け率（入力）'!$C$3:$I$148, 7, FALSE))</f>
        <v/>
      </c>
      <c r="I146" s="75">
        <f>'6桁'!I146</f>
        <v>0</v>
      </c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>
        <f>IF(ISBLANK('6桁'!T146)=TRUE,"",VLOOKUP(パターン表!T146, 'パターン別掛け率（入力）'!$C$3:$I$148, 7, FALSE))</f>
        <v>100</v>
      </c>
      <c r="U146" s="219" t="str">
        <f>'6桁'!U146</f>
        <v>▽★</v>
      </c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IF(ISBLANK('6桁'!F147)=TRUE,"",VLOOKUP(パターン表!F147, 'パターン別掛け率（入力）'!$C$3:$I$148, 7, FALSE))</f>
        <v/>
      </c>
      <c r="G147" s="259">
        <f>'6桁'!G147</f>
        <v>0</v>
      </c>
      <c r="H147" s="33">
        <f>IF(ISBLANK('6桁'!H147)=TRUE,"",VLOOKUP(パターン表!H147, 'パターン別掛け率（入力）'!$C$3:$I$148, 7, FALSE))</f>
        <v>100</v>
      </c>
      <c r="I147" s="259">
        <f>'6桁'!I147</f>
        <v>0</v>
      </c>
      <c r="J147" s="397"/>
      <c r="O147" s="451"/>
      <c r="P147" s="435" t="s">
        <v>51</v>
      </c>
      <c r="Q147" s="436"/>
      <c r="R147" s="501">
        <v>97</v>
      </c>
      <c r="S147" s="502"/>
      <c r="T147" s="5">
        <f>IF(ISBLANK('6桁'!T147)=TRUE,"",VLOOKUP(パターン表!T147, 'パターン別掛け率（入力）'!$C$3:$I$148, 7, FALSE))</f>
        <v>100</v>
      </c>
      <c r="U147" s="220" t="str">
        <f>'6桁'!U147</f>
        <v>▽★</v>
      </c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>
        <f>IF(ISBLANK('6桁'!F148)=TRUE,"",VLOOKUP(パターン表!F148, 'パターン別掛け率（入力）'!$C$3:$I$148, 7, FALSE))</f>
        <v>100</v>
      </c>
      <c r="G148" s="260" t="str">
        <f>'6桁'!G148</f>
        <v>▽T★</v>
      </c>
      <c r="H148" s="32" t="str">
        <f>IF(ISBLANK('6桁'!H148)=TRUE,"",VLOOKUP(パターン表!H148, 'パターン別掛け率（入力）'!$C$3:$I$148, 7, FALSE))</f>
        <v/>
      </c>
      <c r="I148" s="260">
        <f>'6桁'!I148</f>
        <v>0</v>
      </c>
      <c r="J148" s="397"/>
      <c r="O148" s="451"/>
      <c r="P148" s="435" t="s">
        <v>93</v>
      </c>
      <c r="Q148" s="436"/>
      <c r="R148" s="501">
        <v>95</v>
      </c>
      <c r="S148" s="502"/>
      <c r="T148" s="5">
        <f>IF(ISBLANK('6桁'!T148)=TRUE,"",VLOOKUP(パターン表!T148, 'パターン別掛け率（入力）'!$C$3:$I$148, 7, FALSE))</f>
        <v>100</v>
      </c>
      <c r="U148" s="221" t="str">
        <f>'6桁'!U148</f>
        <v>▽★</v>
      </c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>
        <f>IF(ISBLANK('6桁'!F149)=TRUE,"",VLOOKUP(パターン表!F149, 'パターン別掛け率（入力）'!$C$3:$I$148, 7, FALSE))</f>
        <v>100</v>
      </c>
      <c r="G149" s="126" t="str">
        <f>'6桁'!G149</f>
        <v>▽T</v>
      </c>
      <c r="H149" s="5" t="str">
        <f>IF(ISBLANK('6桁'!H149)=TRUE,"",VLOOKUP(パターン表!H149, 'パターン別掛け率（入力）'!$C$3:$I$148, 7, FALSE))</f>
        <v/>
      </c>
      <c r="I149" s="126">
        <f>'6桁'!I149</f>
        <v>0</v>
      </c>
      <c r="J149" s="397"/>
      <c r="O149" s="452"/>
      <c r="P149" s="437" t="s">
        <v>95</v>
      </c>
      <c r="Q149" s="438"/>
      <c r="R149" s="503">
        <v>100</v>
      </c>
      <c r="S149" s="504"/>
      <c r="T149" s="33">
        <f>IF(ISBLANK('6桁'!T149)=TRUE,"",VLOOKUP(パターン表!T149, 'パターン別掛け率（入力）'!$C$3:$I$148, 7, FALSE))</f>
        <v>100</v>
      </c>
      <c r="U149" s="222" t="str">
        <f>'6桁'!U149</f>
        <v>▽★</v>
      </c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IF(ISBLANK('6桁'!F150)=TRUE,"",VLOOKUP(パターン表!F150, 'パターン別掛け率（入力）'!$C$3:$I$148, 7, FALSE))</f>
        <v/>
      </c>
      <c r="G150" s="259">
        <f>'6桁'!G150</f>
        <v>0</v>
      </c>
      <c r="H150" s="33">
        <f>IF(ISBLANK('6桁'!H150)=TRUE,"",VLOOKUP(パターン表!H150, 'パターン別掛け率（入力）'!$C$3:$I$148, 7, FALSE))</f>
        <v>100</v>
      </c>
      <c r="I150" s="259" t="str">
        <f>'6桁'!I150</f>
        <v>▽</v>
      </c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>
        <f>IF(ISBLANK('6桁'!T150)=TRUE,"",VLOOKUP(パターン表!T150, 'パターン別掛け率（入力）'!$C$3:$I$148, 7, FALSE))</f>
        <v>100</v>
      </c>
      <c r="U150" s="221" t="str">
        <f>'6桁'!U150</f>
        <v>▽★</v>
      </c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>
        <f>IF(ISBLANK('6桁'!F151)=TRUE,"",VLOOKUP(パターン表!F151, 'パターン別掛け率（入力）'!$C$3:$I$148, 7, FALSE))</f>
        <v>100</v>
      </c>
      <c r="G151" s="260" t="str">
        <f>'6桁'!G151</f>
        <v>▽T★</v>
      </c>
      <c r="H151" s="32" t="str">
        <f>IF(ISBLANK('6桁'!H151)=TRUE,"",VLOOKUP(パターン表!H151, 'パターン別掛け率（入力）'!$C$3:$I$148, 7, FALSE))</f>
        <v/>
      </c>
      <c r="I151" s="260">
        <f>'6桁'!I151</f>
        <v>0</v>
      </c>
      <c r="J151" s="397"/>
      <c r="O151" s="451"/>
      <c r="P151" s="435" t="s">
        <v>24</v>
      </c>
      <c r="Q151" s="436"/>
      <c r="R151" s="501">
        <v>98</v>
      </c>
      <c r="S151" s="502"/>
      <c r="T151" s="5">
        <f>IF(ISBLANK('6桁'!T151)=TRUE,"",VLOOKUP(パターン表!T151, 'パターン別掛け率（入力）'!$C$3:$I$148, 7, FALSE))</f>
        <v>100</v>
      </c>
      <c r="U151" s="221" t="str">
        <f>'6桁'!U151</f>
        <v>▽★</v>
      </c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>
        <f>IF(ISBLANK('6桁'!F152)=TRUE,"",VLOOKUP(パターン表!F152, 'パターン別掛け率（入力）'!$C$3:$I$148, 7, FALSE))</f>
        <v>100</v>
      </c>
      <c r="G152" s="259" t="str">
        <f>'6桁'!G152</f>
        <v>▽T★</v>
      </c>
      <c r="H152" s="33" t="str">
        <f>IF(ISBLANK('6桁'!H152)=TRUE,"",VLOOKUP(パターン表!H152, 'パターン別掛け率（入力）'!$C$3:$I$148, 7, FALSE))</f>
        <v/>
      </c>
      <c r="I152" s="259">
        <f>'6桁'!I152</f>
        <v>0</v>
      </c>
      <c r="J152" s="397"/>
      <c r="O152" s="452"/>
      <c r="P152" s="437" t="s">
        <v>91</v>
      </c>
      <c r="Q152" s="438"/>
      <c r="R152" s="503">
        <v>101</v>
      </c>
      <c r="S152" s="504"/>
      <c r="T152" s="33">
        <f>IF(ISBLANK('6桁'!T152)=TRUE,"",VLOOKUP(パターン表!T152, 'パターン別掛け率（入力）'!$C$3:$I$148, 7, FALSE))</f>
        <v>100</v>
      </c>
      <c r="U152" s="222" t="str">
        <f>'6桁'!U152</f>
        <v>▽★</v>
      </c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>
        <f>IF(ISBLANK('6桁'!F153)=TRUE,"",VLOOKUP(パターン表!F153, 'パターン別掛け率（入力）'!$C$3:$I$148, 7, FALSE))</f>
        <v>100</v>
      </c>
      <c r="G153" s="260" t="str">
        <f>'6桁'!G153</f>
        <v>▽T★</v>
      </c>
      <c r="H153" s="32" t="str">
        <f>IF(ISBLANK('6桁'!H153)=TRUE,"",VLOOKUP(パターン表!H153, 'パターン別掛け率（入力）'!$C$3:$I$148, 7, FALSE))</f>
        <v/>
      </c>
      <c r="I153" s="260">
        <f>'6桁'!I153</f>
        <v>0</v>
      </c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>
        <f>IF(ISBLANK('6桁'!T153)=TRUE,"",VLOOKUP(パターン表!T153, 'パターン別掛け率（入力）'!$C$3:$I$148, 7, FALSE))</f>
        <v>100</v>
      </c>
      <c r="U153" s="223" t="str">
        <f>'6桁'!U153</f>
        <v>▽★</v>
      </c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>
        <f>IF(ISBLANK('6桁'!F154)=TRUE,"",VLOOKUP(パターン表!F154, 'パターン別掛け率（入力）'!$C$3:$I$148, 7, FALSE))</f>
        <v>100</v>
      </c>
      <c r="G154" s="169" t="str">
        <f>'6桁'!G154</f>
        <v>▽T★</v>
      </c>
      <c r="H154" s="5" t="str">
        <f>IF(ISBLANK('6桁'!H154)=TRUE,"",VLOOKUP(パターン表!H154, 'パターン別掛け率（入力）'!$C$3:$I$148, 7, FALSE))</f>
        <v/>
      </c>
      <c r="I154" s="126">
        <f>'6桁'!I154</f>
        <v>0</v>
      </c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>
        <f>IF(ISBLANK('6桁'!F155)=TRUE,"",VLOOKUP(パターン表!F155, 'パターン別掛け率（入力）'!$C$3:$I$148, 7, FALSE))</f>
        <v>100</v>
      </c>
      <c r="G155" s="263" t="str">
        <f>'6桁'!G155</f>
        <v>▽T★</v>
      </c>
      <c r="H155" s="33" t="str">
        <f>IF(ISBLANK('6桁'!H155)=TRUE,"",VLOOKUP(パターン表!H155, 'パターン別掛け率（入力）'!$C$3:$I$148, 7, FALSE))</f>
        <v/>
      </c>
      <c r="I155" s="259">
        <f>'6桁'!I155</f>
        <v>0</v>
      </c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>
        <f>IF(ISBLANK('6桁'!F156)=TRUE,"",VLOOKUP(パターン表!F156, 'パターン別掛け率（入力）'!$C$3:$I$148, 7, FALSE))</f>
        <v>100</v>
      </c>
      <c r="G156" s="261" t="str">
        <f>'6桁'!G156</f>
        <v>▽Q</v>
      </c>
      <c r="H156" s="6" t="str">
        <f>IF(ISBLANK('6桁'!H156)=TRUE,"",VLOOKUP(パターン表!H156, 'パターン別掛け率（入力）'!$C$3:$I$148, 7, FALSE))</f>
        <v/>
      </c>
      <c r="I156" s="258">
        <f>'6桁'!I156</f>
        <v>0</v>
      </c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>
        <f>IF(ISBLANK('6桁'!F157)=TRUE,"",VLOOKUP(パターン表!F157, 'パターン別掛け率（入力）'!$C$3:$I$148, 7, FALSE))</f>
        <v>100</v>
      </c>
      <c r="G157" s="170" t="str">
        <f>'6桁'!G157</f>
        <v>▽Q</v>
      </c>
      <c r="H157" s="16" t="str">
        <f>IF(ISBLANK('6桁'!H157)=TRUE,"",VLOOKUP(パターン表!H157, 'パターン別掛け率（入力）'!$C$3:$I$148, 7, FALSE))</f>
        <v/>
      </c>
      <c r="I157" s="171">
        <f>'6桁'!I157</f>
        <v>0</v>
      </c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125</v>
      </c>
      <c r="I167" s="487"/>
      <c r="J167" s="486" t="s">
        <v>125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IF(ISBLANK('6桁'!F168)=TRUE,"",VLOOKUP(パターン表!F168, 'パターン別掛け率（入力）'!$C$3:$I$148, 7, FALSE))</f>
        <v/>
      </c>
      <c r="G168" s="57">
        <f>'6桁'!G168</f>
        <v>0</v>
      </c>
      <c r="H168" s="56" t="str">
        <f>IF(ISBLANK('6桁'!H168)=TRUE,"",VLOOKUP(パターン表!H168, 'パターン別掛け率（入力）'!$C$3:$I$148, 7, FALSE))</f>
        <v/>
      </c>
      <c r="I168" s="57">
        <f>'6桁'!I168</f>
        <v>0</v>
      </c>
      <c r="J168" s="56">
        <f>IF(ISBLANK('6桁'!J168)=TRUE,"",VLOOKUP(パターン表!J168, 'パターン別掛け率（入力）'!$C$3:$I$148, 7, FALSE))</f>
        <v>100</v>
      </c>
      <c r="K168" s="57" t="str">
        <f>'6桁'!K168</f>
        <v>★</v>
      </c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>
        <f>IF(ISBLANK('6桁'!R168)=TRUE,"",VLOOKUP(パターン表!R168, 'パターン別掛け率（入力）'!$C$3:$I$148, 7, FALSE))</f>
        <v>100</v>
      </c>
      <c r="S168" s="198">
        <f>'6桁'!S168</f>
        <v>0</v>
      </c>
      <c r="T168" s="4">
        <f>IF(ISBLANK('6桁'!T168)=TRUE,"",VLOOKUP(パターン表!T168, 'パターン別掛け率（入力）'!$C$3:$I$148, 7, FALSE))</f>
        <v>100</v>
      </c>
      <c r="U168" s="198">
        <f>'6桁'!U168</f>
        <v>0</v>
      </c>
      <c r="V168" s="4" t="str">
        <f>IF(ISBLANK('6桁'!V168)=TRUE,"",VLOOKUP(パターン表!V168, 'パターン別掛け率（入力）'!$C$3:$I$148, 7, FALSE))</f>
        <v/>
      </c>
      <c r="W168" s="61">
        <f>'6桁'!W168</f>
        <v>0</v>
      </c>
      <c r="X168" s="4" t="str">
        <f>IF(ISBLANK('6桁'!X168)=TRUE,"",VLOOKUP(パターン表!X168, 'パターン別掛け率（入力）'!$C$3:$I$148, 7, FALSE))</f>
        <v/>
      </c>
      <c r="Y168" s="61">
        <f>'6桁'!Y168</f>
        <v>0</v>
      </c>
      <c r="Z168" s="4" t="str">
        <f>IF(ISBLANK('6桁'!Z168)=TRUE,"",VLOOKUP(パターン表!Z168, 'パターン別掛け率（入力）'!$C$3:$I$148, 7, FALSE))</f>
        <v/>
      </c>
      <c r="AA168" s="61">
        <f>'6桁'!AA168</f>
        <v>0</v>
      </c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f>IF(ISBLANK('6桁'!F169)=TRUE,"",VLOOKUP(パターン表!F169, 'パターン別掛け率（入力）'!$C$3:$I$148, 7, FALSE))</f>
        <v>100</v>
      </c>
      <c r="G169" s="67">
        <f>'6桁'!G169</f>
        <v>0</v>
      </c>
      <c r="H169" s="32" t="str">
        <f>IF(ISBLANK('6桁'!H169)=TRUE,"",VLOOKUP(パターン表!H169, 'パターン別掛け率（入力）'!$C$3:$I$148, 7, FALSE))</f>
        <v/>
      </c>
      <c r="I169" s="67">
        <f>'6桁'!I169</f>
        <v>0</v>
      </c>
      <c r="J169" s="32" t="str">
        <f>IF(ISBLANK('6桁'!J169)=TRUE,"",VLOOKUP(パターン表!J169, 'パターン別掛け率（入力）'!$C$3:$I$148, 7, FALSE))</f>
        <v/>
      </c>
      <c r="K169" s="67">
        <f>'6桁'!K169</f>
        <v>0</v>
      </c>
      <c r="L169" s="356"/>
      <c r="M169" s="451"/>
      <c r="N169" s="489" t="s">
        <v>221</v>
      </c>
      <c r="O169" s="436"/>
      <c r="P169" s="152">
        <v>99</v>
      </c>
      <c r="Q169" s="386"/>
      <c r="R169" s="5">
        <f>IF(ISBLANK('6桁'!R169)=TRUE,"",VLOOKUP(パターン表!R169, 'パターン別掛け率（入力）'!$C$3:$I$148, 7, FALSE))</f>
        <v>100</v>
      </c>
      <c r="S169" s="201">
        <f>'6桁'!S169</f>
        <v>0</v>
      </c>
      <c r="T169" s="5" t="str">
        <f>IF(ISBLANK('6桁'!T169)=TRUE,"",VLOOKUP(パターン表!T169, 'パターン別掛け率（入力）'!$C$3:$I$148, 7, FALSE))</f>
        <v/>
      </c>
      <c r="U169" s="201">
        <f>'6桁'!U169</f>
        <v>0</v>
      </c>
      <c r="V169" s="5" t="str">
        <f>IF(ISBLANK('6桁'!V169)=TRUE,"",VLOOKUP(パターン表!V169, 'パターン別掛け率（入力）'!$C$3:$I$148, 7, FALSE))</f>
        <v/>
      </c>
      <c r="W169" s="62">
        <f>'6桁'!W169</f>
        <v>0</v>
      </c>
      <c r="X169" s="5" t="str">
        <f>IF(ISBLANK('6桁'!X169)=TRUE,"",VLOOKUP(パターン表!X169, 'パターン別掛け率（入力）'!$C$3:$I$148, 7, FALSE))</f>
        <v/>
      </c>
      <c r="Y169" s="62">
        <f>'6桁'!Y169</f>
        <v>0</v>
      </c>
      <c r="Z169" s="5" t="str">
        <f>IF(ISBLANK('6桁'!Z169)=TRUE,"",VLOOKUP(パターン表!Z169, 'パターン別掛け率（入力）'!$C$3:$I$148, 7, FALSE))</f>
        <v/>
      </c>
      <c r="AA169" s="62">
        <f>'6桁'!AA169</f>
        <v>0</v>
      </c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IF(ISBLANK('6桁'!F170)=TRUE,"",VLOOKUP(パターン表!F170, 'パターン別掛け率（入力）'!$C$3:$I$148, 7, FALSE))</f>
        <v/>
      </c>
      <c r="G170" s="62">
        <f>'6桁'!G170</f>
        <v>0</v>
      </c>
      <c r="H170" s="5" t="str">
        <f>IF(ISBLANK('6桁'!H170)=TRUE,"",VLOOKUP(パターン表!H170, 'パターン別掛け率（入力）'!$C$3:$I$148, 7, FALSE))</f>
        <v/>
      </c>
      <c r="I170" s="62">
        <f>'6桁'!I170</f>
        <v>0</v>
      </c>
      <c r="J170" s="5">
        <f>IF(ISBLANK('6桁'!J170)=TRUE,"",VLOOKUP(パターン表!J170, 'パターン別掛け率（入力）'!$C$3:$I$148, 7, FALSE))</f>
        <v>100</v>
      </c>
      <c r="K170" s="62" t="str">
        <f>'6桁'!K170</f>
        <v>★</v>
      </c>
      <c r="L170" s="356"/>
      <c r="M170" s="451"/>
      <c r="N170" s="489" t="s">
        <v>224</v>
      </c>
      <c r="O170" s="436"/>
      <c r="P170" s="152">
        <v>90</v>
      </c>
      <c r="Q170" s="386"/>
      <c r="R170" s="5">
        <f>IF(ISBLANK('6桁'!R170)=TRUE,"",VLOOKUP(パターン表!R170, 'パターン別掛け率（入力）'!$C$3:$I$148, 7, FALSE))</f>
        <v>100</v>
      </c>
      <c r="S170" s="201">
        <f>'6桁'!S170</f>
        <v>0</v>
      </c>
      <c r="T170" s="5">
        <f>IF(ISBLANK('6桁'!T170)=TRUE,"",VLOOKUP(パターン表!T170, 'パターン別掛け率（入力）'!$C$3:$I$148, 7, FALSE))</f>
        <v>100</v>
      </c>
      <c r="U170" s="201">
        <f>'6桁'!U170</f>
        <v>0</v>
      </c>
      <c r="V170" s="5" t="str">
        <f>IF(ISBLANK('6桁'!V170)=TRUE,"",VLOOKUP(パターン表!V170, 'パターン別掛け率（入力）'!$C$3:$I$148, 7, FALSE))</f>
        <v/>
      </c>
      <c r="W170" s="62">
        <f>'6桁'!W170</f>
        <v>0</v>
      </c>
      <c r="X170" s="5" t="str">
        <f>IF(ISBLANK('6桁'!X170)=TRUE,"",VLOOKUP(パターン表!X170, 'パターン別掛け率（入力）'!$C$3:$I$148, 7, FALSE))</f>
        <v/>
      </c>
      <c r="Y170" s="62">
        <f>'6桁'!Y170</f>
        <v>0</v>
      </c>
      <c r="Z170" s="5" t="str">
        <f>IF(ISBLANK('6桁'!Z170)=TRUE,"",VLOOKUP(パターン表!Z170, 'パターン別掛け率（入力）'!$C$3:$I$148, 7, FALSE))</f>
        <v/>
      </c>
      <c r="AA170" s="62">
        <f>'6桁'!AA170</f>
        <v>0</v>
      </c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>
        <f>IF(ISBLANK('6桁'!F171)=TRUE,"",VLOOKUP(パターン表!F171, 'パターン別掛け率（入力）'!$C$3:$I$148, 7, FALSE))</f>
        <v>100</v>
      </c>
      <c r="G171" s="62">
        <f>'6桁'!G171</f>
        <v>0</v>
      </c>
      <c r="H171" s="5" t="str">
        <f>IF(ISBLANK('6桁'!H171)=TRUE,"",VLOOKUP(パターン表!H171, 'パターン別掛け率（入力）'!$C$3:$I$148, 7, FALSE))</f>
        <v/>
      </c>
      <c r="I171" s="62">
        <f>'6桁'!I171</f>
        <v>0</v>
      </c>
      <c r="J171" s="5" t="str">
        <f>IF(ISBLANK('6桁'!J171)=TRUE,"",VLOOKUP(パターン表!J171, 'パターン別掛け率（入力）'!$C$3:$I$148, 7, FALSE))</f>
        <v/>
      </c>
      <c r="K171" s="62">
        <f>'6桁'!K171</f>
        <v>0</v>
      </c>
      <c r="L171" s="356"/>
      <c r="M171" s="451"/>
      <c r="N171" s="489" t="s">
        <v>103</v>
      </c>
      <c r="O171" s="436"/>
      <c r="P171" s="152">
        <v>96</v>
      </c>
      <c r="Q171" s="386"/>
      <c r="R171" s="5">
        <f>IF(ISBLANK('6桁'!R171)=TRUE,"",VLOOKUP(パターン表!R171, 'パターン別掛け率（入力）'!$C$3:$I$148, 7, FALSE))</f>
        <v>100</v>
      </c>
      <c r="S171" s="201">
        <f>'6桁'!S171</f>
        <v>0</v>
      </c>
      <c r="T171" s="5">
        <f>IF(ISBLANK('6桁'!T171)=TRUE,"",VLOOKUP(パターン表!T171, 'パターン別掛け率（入力）'!$C$3:$I$148, 7, FALSE))</f>
        <v>100</v>
      </c>
      <c r="U171" s="201">
        <f>'6桁'!U171</f>
        <v>0</v>
      </c>
      <c r="V171" s="5">
        <f>IF(ISBLANK('6桁'!V171)=TRUE,"",VLOOKUP(パターン表!V171, 'パターン別掛け率（入力）'!$C$3:$I$148, 7, FALSE))</f>
        <v>100</v>
      </c>
      <c r="W171" s="62">
        <f>'6桁'!W171</f>
        <v>0</v>
      </c>
      <c r="X171" s="5" t="str">
        <f>IF(ISBLANK('6桁'!X171)=TRUE,"",VLOOKUP(パターン表!X171, 'パターン別掛け率（入力）'!$C$3:$I$148, 7, FALSE))</f>
        <v/>
      </c>
      <c r="Y171" s="62">
        <f>'6桁'!Y171</f>
        <v>0</v>
      </c>
      <c r="Z171" s="5" t="str">
        <f>IF(ISBLANK('6桁'!Z171)=TRUE,"",VLOOKUP(パターン表!Z171, 'パターン別掛け率（入力）'!$C$3:$I$148, 7, FALSE))</f>
        <v/>
      </c>
      <c r="AA171" s="62">
        <f>'6桁'!AA171</f>
        <v>0</v>
      </c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IF(ISBLANK('6桁'!F172)=TRUE,"",VLOOKUP(パターン表!F172, 'パターン別掛け率（入力）'!$C$3:$I$148, 7, FALSE))</f>
        <v/>
      </c>
      <c r="G172" s="58">
        <f>'6桁'!G172</f>
        <v>0</v>
      </c>
      <c r="H172" s="33" t="str">
        <f>IF(ISBLANK('6桁'!H172)=TRUE,"",VLOOKUP(パターン表!H172, 'パターン別掛け率（入力）'!$C$3:$I$148, 7, FALSE))</f>
        <v/>
      </c>
      <c r="I172" s="58">
        <f>'6桁'!I172</f>
        <v>0</v>
      </c>
      <c r="J172" s="33">
        <f>IF(ISBLANK('6桁'!J172)=TRUE,"",VLOOKUP(パターン表!J172, 'パターン別掛け率（入力）'!$C$3:$I$148, 7, FALSE))</f>
        <v>100</v>
      </c>
      <c r="K172" s="58">
        <f>'6桁'!K172</f>
        <v>0</v>
      </c>
      <c r="L172" s="356"/>
      <c r="M172" s="451"/>
      <c r="N172" s="489" t="s">
        <v>173</v>
      </c>
      <c r="O172" s="436"/>
      <c r="P172" s="152">
        <v>99</v>
      </c>
      <c r="Q172" s="386"/>
      <c r="R172" s="5">
        <f>IF(ISBLANK('6桁'!R172)=TRUE,"",VLOOKUP(パターン表!R172, 'パターン別掛け率（入力）'!$C$3:$I$148, 7, FALSE))</f>
        <v>100</v>
      </c>
      <c r="S172" s="201">
        <f>'6桁'!S172</f>
        <v>0</v>
      </c>
      <c r="T172" s="5">
        <f>IF(ISBLANK('6桁'!T172)=TRUE,"",VLOOKUP(パターン表!T172, 'パターン別掛け率（入力）'!$C$3:$I$148, 7, FALSE))</f>
        <v>100</v>
      </c>
      <c r="U172" s="201">
        <f>'6桁'!U172</f>
        <v>0</v>
      </c>
      <c r="V172" s="5">
        <f>IF(ISBLANK('6桁'!V172)=TRUE,"",VLOOKUP(パターン表!V172, 'パターン別掛け率（入力）'!$C$3:$I$148, 7, FALSE))</f>
        <v>100</v>
      </c>
      <c r="W172" s="62">
        <f>'6桁'!W172</f>
        <v>0</v>
      </c>
      <c r="X172" s="5" t="str">
        <f>IF(ISBLANK('6桁'!X172)=TRUE,"",VLOOKUP(パターン表!X172, 'パターン別掛け率（入力）'!$C$3:$I$148, 7, FALSE))</f>
        <v/>
      </c>
      <c r="Y172" s="62">
        <f>'6桁'!Y172</f>
        <v>0</v>
      </c>
      <c r="Z172" s="5" t="str">
        <f>IF(ISBLANK('6桁'!Z172)=TRUE,"",VLOOKUP(パターン表!Z172, 'パターン別掛け率（入力）'!$C$3:$I$148, 7, FALSE))</f>
        <v/>
      </c>
      <c r="AA172" s="62">
        <f>'6桁'!AA172</f>
        <v>0</v>
      </c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IF(ISBLANK('6桁'!F173)=TRUE,"",VLOOKUP(パターン表!F173, 'パターン別掛け率（入力）'!$C$3:$I$148, 7, FALSE))</f>
        <v/>
      </c>
      <c r="G173" s="67">
        <f>'6桁'!G173</f>
        <v>0</v>
      </c>
      <c r="H173" s="32" t="str">
        <f>IF(ISBLANK('6桁'!H173)=TRUE,"",VLOOKUP(パターン表!H173, 'パターン別掛け率（入力）'!$C$3:$I$148, 7, FALSE))</f>
        <v/>
      </c>
      <c r="I173" s="67">
        <f>'6桁'!I173</f>
        <v>0</v>
      </c>
      <c r="J173" s="32">
        <f>IF(ISBLANK('6桁'!J173)=TRUE,"",VLOOKUP(パターン表!J173, 'パターン別掛け率（入力）'!$C$3:$I$148, 7, FALSE))</f>
        <v>100</v>
      </c>
      <c r="K173" s="67" t="str">
        <f>'6桁'!K173</f>
        <v>★</v>
      </c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IF(ISBLANK('6桁'!R173)=TRUE,"",VLOOKUP(パターン表!R173, 'パターン別掛け率（入力）'!$C$3:$I$148, 7, FALSE))</f>
        <v/>
      </c>
      <c r="S173" s="201">
        <f>'6桁'!S173</f>
        <v>0</v>
      </c>
      <c r="T173" s="5" t="str">
        <f>IF(ISBLANK('6桁'!T173)=TRUE,"",VLOOKUP(パターン表!T173, 'パターン別掛け率（入力）'!$C$3:$I$148, 7, FALSE))</f>
        <v/>
      </c>
      <c r="U173" s="201">
        <f>'6桁'!U173</f>
        <v>0</v>
      </c>
      <c r="V173" s="5">
        <f>IF(ISBLANK('6桁'!V173)=TRUE,"",VLOOKUP(パターン表!V173, 'パターン別掛け率（入力）'!$C$3:$I$148, 7, FALSE))</f>
        <v>100</v>
      </c>
      <c r="W173" s="62">
        <f>'6桁'!W173</f>
        <v>0</v>
      </c>
      <c r="X173" s="5" t="str">
        <f>IF(ISBLANK('6桁'!X173)=TRUE,"",VLOOKUP(パターン表!X173, 'パターン別掛け率（入力）'!$C$3:$I$148, 7, FALSE))</f>
        <v/>
      </c>
      <c r="Y173" s="62">
        <f>'6桁'!Y173</f>
        <v>0</v>
      </c>
      <c r="Z173" s="5" t="str">
        <f>IF(ISBLANK('6桁'!Z173)=TRUE,"",VLOOKUP(パターン表!Z173, 'パターン別掛け率（入力）'!$C$3:$I$148, 7, FALSE))</f>
        <v/>
      </c>
      <c r="AA173" s="62">
        <f>'6桁'!AA173</f>
        <v>0</v>
      </c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>
        <f>IF(ISBLANK('6桁'!F174)=TRUE,"",VLOOKUP(パターン表!F174, 'パターン別掛け率（入力）'!$C$3:$I$148, 7, FALSE))</f>
        <v>100</v>
      </c>
      <c r="G174" s="62" t="str">
        <f>'6桁'!G174</f>
        <v>★</v>
      </c>
      <c r="H174" s="5" t="str">
        <f>IF(ISBLANK('6桁'!H174)=TRUE,"",VLOOKUP(パターン表!H174, 'パターン別掛け率（入力）'!$C$3:$I$148, 7, FALSE))</f>
        <v/>
      </c>
      <c r="I174" s="62">
        <f>'6桁'!I174</f>
        <v>0</v>
      </c>
      <c r="J174" s="5">
        <f>IF(ISBLANK('6桁'!J174)=TRUE,"",VLOOKUP(パターン表!J174, 'パターン別掛け率（入力）'!$C$3:$I$148, 7, FALSE))</f>
        <v>100</v>
      </c>
      <c r="K174" s="62" t="str">
        <f>'6桁'!K174</f>
        <v>★</v>
      </c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IF(ISBLANK('6桁'!R174)=TRUE,"",VLOOKUP(パターン表!R174, 'パターン別掛け率（入力）'!$C$3:$I$148, 7, FALSE))</f>
        <v/>
      </c>
      <c r="S174" s="201">
        <f>'6桁'!S174</f>
        <v>0</v>
      </c>
      <c r="T174" s="5" t="str">
        <f>IF(ISBLANK('6桁'!T174)=TRUE,"",VLOOKUP(パターン表!T174, 'パターン別掛け率（入力）'!$C$3:$I$148, 7, FALSE))</f>
        <v/>
      </c>
      <c r="U174" s="201">
        <f>'6桁'!U174</f>
        <v>0</v>
      </c>
      <c r="V174" s="5">
        <f>IF(ISBLANK('6桁'!V174)=TRUE,"",VLOOKUP(パターン表!V174, 'パターン別掛け率（入力）'!$C$3:$I$148, 7, FALSE))</f>
        <v>100</v>
      </c>
      <c r="W174" s="62">
        <f>'6桁'!W174</f>
        <v>0</v>
      </c>
      <c r="X174" s="5" t="str">
        <f>IF(ISBLANK('6桁'!X174)=TRUE,"",VLOOKUP(パターン表!X174, 'パターン別掛け率（入力）'!$C$3:$I$148, 7, FALSE))</f>
        <v/>
      </c>
      <c r="Y174" s="62">
        <f>'6桁'!Y174</f>
        <v>0</v>
      </c>
      <c r="Z174" s="5" t="str">
        <f>IF(ISBLANK('6桁'!Z174)=TRUE,"",VLOOKUP(パターン表!Z174, 'パターン別掛け率（入力）'!$C$3:$I$148, 7, FALSE))</f>
        <v/>
      </c>
      <c r="AA174" s="62">
        <f>'6桁'!AA174</f>
        <v>0</v>
      </c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>
        <f>IF(ISBLANK('6桁'!F175)=TRUE,"",VLOOKUP(パターン表!F175, 'パターン別掛け率（入力）'!$C$3:$I$148, 7, FALSE))</f>
        <v>100</v>
      </c>
      <c r="G175" s="62" t="str">
        <f>'6桁'!G175</f>
        <v>★</v>
      </c>
      <c r="H175" s="5" t="str">
        <f>IF(ISBLANK('6桁'!H175)=TRUE,"",VLOOKUP(パターン表!H175, 'パターン別掛け率（入力）'!$C$3:$I$148, 7, FALSE))</f>
        <v/>
      </c>
      <c r="I175" s="62">
        <f>'6桁'!I175</f>
        <v>0</v>
      </c>
      <c r="J175" s="5" t="str">
        <f>IF(ISBLANK('6桁'!J175)=TRUE,"",VLOOKUP(パターン表!J175, 'パターン別掛け率（入力）'!$C$3:$I$148, 7, FALSE))</f>
        <v/>
      </c>
      <c r="K175" s="62">
        <f>'6桁'!K175</f>
        <v>0</v>
      </c>
      <c r="L175" s="356"/>
      <c r="M175" s="451"/>
      <c r="N175" s="489" t="s">
        <v>153</v>
      </c>
      <c r="O175" s="436"/>
      <c r="P175" s="152">
        <v>102</v>
      </c>
      <c r="Q175" s="386"/>
      <c r="R175" s="5">
        <f>IF(ISBLANK('6桁'!R175)=TRUE,"",VLOOKUP(パターン表!R175, 'パターン別掛け率（入力）'!$C$3:$I$148, 7, FALSE))</f>
        <v>100</v>
      </c>
      <c r="S175" s="201">
        <f>'6桁'!S175</f>
        <v>0</v>
      </c>
      <c r="T175" s="5" t="str">
        <f>IF(ISBLANK('6桁'!T175)=TRUE,"",VLOOKUP(パターン表!T175, 'パターン別掛け率（入力）'!$C$3:$I$148, 7, FALSE))</f>
        <v/>
      </c>
      <c r="U175" s="201">
        <f>'6桁'!U175</f>
        <v>0</v>
      </c>
      <c r="V175" s="5">
        <f>IF(ISBLANK('6桁'!V175)=TRUE,"",VLOOKUP(パターン表!V175, 'パターン別掛け率（入力）'!$C$3:$I$148, 7, FALSE))</f>
        <v>100</v>
      </c>
      <c r="W175" s="62">
        <f>'6桁'!W175</f>
        <v>0</v>
      </c>
      <c r="X175" s="5" t="str">
        <f>IF(ISBLANK('6桁'!X175)=TRUE,"",VLOOKUP(パターン表!X175, 'パターン別掛け率（入力）'!$C$3:$I$148, 7, FALSE))</f>
        <v/>
      </c>
      <c r="Y175" s="62">
        <f>'6桁'!Y175</f>
        <v>0</v>
      </c>
      <c r="Z175" s="5" t="str">
        <f>IF(ISBLANK('6桁'!Z175)=TRUE,"",VLOOKUP(パターン表!Z175, 'パターン別掛け率（入力）'!$C$3:$I$148, 7, FALSE))</f>
        <v/>
      </c>
      <c r="AA175" s="62">
        <f>'6桁'!AA175</f>
        <v>0</v>
      </c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IF(ISBLANK('6桁'!F176)=TRUE,"",VLOOKUP(パターン表!F176, 'パターン別掛け率（入力）'!$C$3:$I$148, 7, FALSE))</f>
        <v/>
      </c>
      <c r="G176" s="62">
        <f>'6桁'!G176</f>
        <v>0</v>
      </c>
      <c r="H176" s="5" t="str">
        <f>IF(ISBLANK('6桁'!H176)=TRUE,"",VLOOKUP(パターン表!H176, 'パターン別掛け率（入力）'!$C$3:$I$148, 7, FALSE))</f>
        <v/>
      </c>
      <c r="I176" s="62">
        <f>'6桁'!I176</f>
        <v>0</v>
      </c>
      <c r="J176" s="5">
        <f>IF(ISBLANK('6桁'!J176)=TRUE,"",VLOOKUP(パターン表!J176, 'パターン別掛け率（入力）'!$C$3:$I$148, 7, FALSE))</f>
        <v>100</v>
      </c>
      <c r="K176" s="62" t="str">
        <f>'6桁'!K176</f>
        <v>★</v>
      </c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IF(ISBLANK('6桁'!R176)=TRUE,"",VLOOKUP(パターン表!R176, 'パターン別掛け率（入力）'!$C$3:$I$148, 7, FALSE))</f>
        <v/>
      </c>
      <c r="S176" s="201">
        <f>'6桁'!S176</f>
        <v>0</v>
      </c>
      <c r="T176" s="5" t="str">
        <f>IF(ISBLANK('6桁'!T176)=TRUE,"",VLOOKUP(パターン表!T176, 'パターン別掛け率（入力）'!$C$3:$I$148, 7, FALSE))</f>
        <v/>
      </c>
      <c r="U176" s="201">
        <f>'6桁'!U176</f>
        <v>0</v>
      </c>
      <c r="V176" s="5">
        <f>IF(ISBLANK('6桁'!V176)=TRUE,"",VLOOKUP(パターン表!V176, 'パターン別掛け率（入力）'!$C$3:$I$148, 7, FALSE))</f>
        <v>100</v>
      </c>
      <c r="W176" s="62" t="str">
        <f>'6桁'!W176</f>
        <v>★</v>
      </c>
      <c r="X176" s="5" t="str">
        <f>IF(ISBLANK('6桁'!X176)=TRUE,"",VLOOKUP(パターン表!X176, 'パターン別掛け率（入力）'!$C$3:$I$148, 7, FALSE))</f>
        <v/>
      </c>
      <c r="Y176" s="62">
        <f>'6桁'!Y176</f>
        <v>0</v>
      </c>
      <c r="Z176" s="5" t="str">
        <f>IF(ISBLANK('6桁'!Z176)=TRUE,"",VLOOKUP(パターン表!Z176, 'パターン別掛け率（入力）'!$C$3:$I$148, 7, FALSE))</f>
        <v/>
      </c>
      <c r="AA176" s="62">
        <f>'6桁'!AA176</f>
        <v>0</v>
      </c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>
        <f>IF(ISBLANK('6桁'!F177)=TRUE,"",VLOOKUP(パターン表!F177, 'パターン別掛け率（入力）'!$C$3:$I$148, 7, FALSE))</f>
        <v>100</v>
      </c>
      <c r="G177" s="62" t="str">
        <f>'6桁'!G177</f>
        <v>★</v>
      </c>
      <c r="H177" s="5" t="str">
        <f>IF(ISBLANK('6桁'!H177)=TRUE,"",VLOOKUP(パターン表!H177, 'パターン別掛け率（入力）'!$C$3:$I$148, 7, FALSE))</f>
        <v/>
      </c>
      <c r="I177" s="62">
        <f>'6桁'!I177</f>
        <v>0</v>
      </c>
      <c r="J177" s="5">
        <f>IF(ISBLANK('6桁'!J177)=TRUE,"",VLOOKUP(パターン表!J177, 'パターン別掛け率（入力）'!$C$3:$I$148, 7, FALSE))</f>
        <v>100</v>
      </c>
      <c r="K177" s="62" t="str">
        <f>'6桁'!K177</f>
        <v>★</v>
      </c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IF(ISBLANK('6桁'!R177)=TRUE,"",VLOOKUP(パターン表!R177, 'パターン別掛け率（入力）'!$C$3:$I$148, 7, FALSE))</f>
        <v/>
      </c>
      <c r="S177" s="201">
        <f>'6桁'!S177</f>
        <v>0</v>
      </c>
      <c r="T177" s="5" t="str">
        <f>IF(ISBLANK('6桁'!T177)=TRUE,"",VLOOKUP(パターン表!T177, 'パターン別掛け率（入力）'!$C$3:$I$148, 7, FALSE))</f>
        <v/>
      </c>
      <c r="U177" s="201">
        <f>'6桁'!U177</f>
        <v>0</v>
      </c>
      <c r="V177" s="5">
        <f>IF(ISBLANK('6桁'!V177)=TRUE,"",VLOOKUP(パターン表!V177, 'パターン別掛け率（入力）'!$C$3:$I$148, 7, FALSE))</f>
        <v>100</v>
      </c>
      <c r="W177" s="62">
        <f>'6桁'!W177</f>
        <v>0</v>
      </c>
      <c r="X177" s="5" t="str">
        <f>IF(ISBLANK('6桁'!X177)=TRUE,"",VLOOKUP(パターン表!X177, 'パターン別掛け率（入力）'!$C$3:$I$148, 7, FALSE))</f>
        <v/>
      </c>
      <c r="Y177" s="62">
        <f>'6桁'!Y177</f>
        <v>0</v>
      </c>
      <c r="Z177" s="5" t="str">
        <f>IF(ISBLANK('6桁'!Z177)=TRUE,"",VLOOKUP(パターン表!Z177, 'パターン別掛け率（入力）'!$C$3:$I$148, 7, FALSE))</f>
        <v/>
      </c>
      <c r="AA177" s="62">
        <f>'6桁'!AA177</f>
        <v>0</v>
      </c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IF(ISBLANK('6桁'!F178)=TRUE,"",VLOOKUP(パターン表!F178, 'パターン別掛け率（入力）'!$C$3:$I$148, 7, FALSE))</f>
        <v/>
      </c>
      <c r="G178" s="62">
        <f>'6桁'!G178</f>
        <v>0</v>
      </c>
      <c r="H178" s="5" t="str">
        <f>IF(ISBLANK('6桁'!H178)=TRUE,"",VLOOKUP(パターン表!H178, 'パターン別掛け率（入力）'!$C$3:$I$148, 7, FALSE))</f>
        <v/>
      </c>
      <c r="I178" s="62">
        <f>'6桁'!I178</f>
        <v>0</v>
      </c>
      <c r="J178" s="5">
        <f>IF(ISBLANK('6桁'!J178)=TRUE,"",VLOOKUP(パターン表!J178, 'パターン別掛け率（入力）'!$C$3:$I$148, 7, FALSE))</f>
        <v>100</v>
      </c>
      <c r="K178" s="62" t="str">
        <f>'6桁'!K178</f>
        <v>★</v>
      </c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IF(ISBLANK('6桁'!R178)=TRUE,"",VLOOKUP(パターン表!R178, 'パターン別掛け率（入力）'!$C$3:$I$148, 7, FALSE))</f>
        <v/>
      </c>
      <c r="S178" s="201">
        <f>'6桁'!S178</f>
        <v>0</v>
      </c>
      <c r="T178" s="5" t="str">
        <f>IF(ISBLANK('6桁'!T178)=TRUE,"",VLOOKUP(パターン表!T178, 'パターン別掛け率（入力）'!$C$3:$I$148, 7, FALSE))</f>
        <v/>
      </c>
      <c r="U178" s="201">
        <f>'6桁'!U178</f>
        <v>0</v>
      </c>
      <c r="V178" s="5">
        <f>IF(ISBLANK('6桁'!V178)=TRUE,"",VLOOKUP(パターン表!V178, 'パターン別掛け率（入力）'!$C$3:$I$148, 7, FALSE))</f>
        <v>100</v>
      </c>
      <c r="W178" s="62">
        <f>'6桁'!W178</f>
        <v>0</v>
      </c>
      <c r="X178" s="5" t="str">
        <f>IF(ISBLANK('6桁'!X178)=TRUE,"",VLOOKUP(パターン表!X178, 'パターン別掛け率（入力）'!$C$3:$I$148, 7, FALSE))</f>
        <v/>
      </c>
      <c r="Y178" s="62">
        <f>'6桁'!Y178</f>
        <v>0</v>
      </c>
      <c r="Z178" s="5" t="str">
        <f>IF(ISBLANK('6桁'!Z178)=TRUE,"",VLOOKUP(パターン表!Z178, 'パターン別掛け率（入力）'!$C$3:$I$148, 7, FALSE))</f>
        <v/>
      </c>
      <c r="AA178" s="62">
        <f>'6桁'!AA178</f>
        <v>0</v>
      </c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IF(ISBLANK('6桁'!F179)=TRUE,"",VLOOKUP(パターン表!F179, 'パターン別掛け率（入力）'!$C$3:$I$148, 7, FALSE))</f>
        <v/>
      </c>
      <c r="G179" s="62">
        <f>'6桁'!G179</f>
        <v>0</v>
      </c>
      <c r="H179" s="5" t="str">
        <f>IF(ISBLANK('6桁'!H179)=TRUE,"",VLOOKUP(パターン表!H179, 'パターン別掛け率（入力）'!$C$3:$I$148, 7, FALSE))</f>
        <v/>
      </c>
      <c r="I179" s="62">
        <f>'6桁'!I179</f>
        <v>0</v>
      </c>
      <c r="J179" s="5">
        <f>IF(ISBLANK('6桁'!J179)=TRUE,"",VLOOKUP(パターン表!J179, 'パターン別掛け率（入力）'!$C$3:$I$148, 7, FALSE))</f>
        <v>100</v>
      </c>
      <c r="K179" s="62">
        <f>'6桁'!K179</f>
        <v>0</v>
      </c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IF(ISBLANK('6桁'!R179)=TRUE,"",VLOOKUP(パターン表!R179, 'パターン別掛け率（入力）'!$C$3:$I$148, 7, FALSE))</f>
        <v/>
      </c>
      <c r="S179" s="201">
        <f>'6桁'!S179</f>
        <v>0</v>
      </c>
      <c r="T179" s="5" t="str">
        <f>IF(ISBLANK('6桁'!T179)=TRUE,"",VLOOKUP(パターン表!T179, 'パターン別掛け率（入力）'!$C$3:$I$148, 7, FALSE))</f>
        <v/>
      </c>
      <c r="U179" s="201">
        <f>'6桁'!U179</f>
        <v>0</v>
      </c>
      <c r="V179" s="5">
        <f>IF(ISBLANK('6桁'!V179)=TRUE,"",VLOOKUP(パターン表!V179, 'パターン別掛け率（入力）'!$C$3:$I$148, 7, FALSE))</f>
        <v>100</v>
      </c>
      <c r="W179" s="62">
        <f>'6桁'!W179</f>
        <v>0</v>
      </c>
      <c r="X179" s="5" t="str">
        <f>IF(ISBLANK('6桁'!X179)=TRUE,"",VLOOKUP(パターン表!X179, 'パターン別掛け率（入力）'!$C$3:$I$148, 7, FALSE))</f>
        <v/>
      </c>
      <c r="Y179" s="62">
        <f>'6桁'!Y179</f>
        <v>0</v>
      </c>
      <c r="Z179" s="5" t="str">
        <f>IF(ISBLANK('6桁'!Z179)=TRUE,"",VLOOKUP(パターン表!Z179, 'パターン別掛け率（入力）'!$C$3:$I$148, 7, FALSE))</f>
        <v/>
      </c>
      <c r="AA179" s="62">
        <f>'6桁'!AA179</f>
        <v>0</v>
      </c>
    </row>
    <row r="180" spans="2:27" ht="30" customHeight="1">
      <c r="B180" s="451"/>
      <c r="C180" s="399" t="s">
        <v>205</v>
      </c>
      <c r="D180" s="152">
        <v>102</v>
      </c>
      <c r="E180" s="390"/>
      <c r="F180" s="5">
        <f>IF(ISBLANK('6桁'!F180)=TRUE,"",VLOOKUP(パターン表!F180, 'パターン別掛け率（入力）'!$C$3:$I$148, 7, FALSE))</f>
        <v>100</v>
      </c>
      <c r="G180" s="62">
        <f>'6桁'!G180</f>
        <v>0</v>
      </c>
      <c r="H180" s="5" t="str">
        <f>IF(ISBLANK('6桁'!H180)=TRUE,"",VLOOKUP(パターン表!H180, 'パターン別掛け率（入力）'!$C$3:$I$148, 7, FALSE))</f>
        <v/>
      </c>
      <c r="I180" s="62">
        <f>'6桁'!I180</f>
        <v>0</v>
      </c>
      <c r="J180" s="5">
        <f>IF(ISBLANK('6桁'!J180)=TRUE,"",VLOOKUP(パターン表!J180, 'パターン別掛け率（入力）'!$C$3:$I$148, 7, FALSE))</f>
        <v>100</v>
      </c>
      <c r="K180" s="62">
        <f>'6桁'!K180</f>
        <v>0</v>
      </c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IF(ISBLANK('6桁'!R180)=TRUE,"",VLOOKUP(パターン表!R180, 'パターン別掛け率（入力）'!$C$3:$I$148, 7, FALSE))</f>
        <v/>
      </c>
      <c r="S180" s="226">
        <f>'6桁'!S180</f>
        <v>0</v>
      </c>
      <c r="T180" s="33" t="str">
        <f>IF(ISBLANK('6桁'!T180)=TRUE,"",VLOOKUP(パターン表!T180, 'パターン別掛け率（入力）'!$C$3:$I$148, 7, FALSE))</f>
        <v/>
      </c>
      <c r="U180" s="226">
        <f>'6桁'!U180</f>
        <v>0</v>
      </c>
      <c r="V180" s="33">
        <f>IF(ISBLANK('6桁'!V180)=TRUE,"",VLOOKUP(パターン表!V180, 'パターン別掛け率（入力）'!$C$3:$I$148, 7, FALSE))</f>
        <v>100</v>
      </c>
      <c r="W180" s="129">
        <f>'6桁'!W180</f>
        <v>0</v>
      </c>
      <c r="X180" s="33" t="str">
        <f>IF(ISBLANK('6桁'!X180)=TRUE,"",VLOOKUP(パターン表!X180, 'パターン別掛け率（入力）'!$C$3:$I$148, 7, FALSE))</f>
        <v/>
      </c>
      <c r="Y180" s="129">
        <f>'6桁'!Y180</f>
        <v>0</v>
      </c>
      <c r="Z180" s="33" t="str">
        <f>IF(ISBLANK('6桁'!Z180)=TRUE,"",VLOOKUP(パターン表!Z180, 'パターン別掛け率（入力）'!$C$3:$I$148, 7, FALSE))</f>
        <v/>
      </c>
      <c r="AA180" s="132">
        <f>'6桁'!AA180</f>
        <v>0</v>
      </c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IF(ISBLANK('6桁'!F181)=TRUE,"",VLOOKUP(パターン表!F181, 'パターン別掛け率（入力）'!$C$3:$I$148, 7, FALSE))</f>
        <v/>
      </c>
      <c r="G181" s="62">
        <f>'6桁'!G181</f>
        <v>0</v>
      </c>
      <c r="H181" s="5" t="str">
        <f>IF(ISBLANK('6桁'!H181)=TRUE,"",VLOOKUP(パターン表!H181, 'パターン別掛け率（入力）'!$C$3:$I$148, 7, FALSE))</f>
        <v/>
      </c>
      <c r="I181" s="62">
        <f>'6桁'!I181</f>
        <v>0</v>
      </c>
      <c r="J181" s="5">
        <f>IF(ISBLANK('6桁'!J181)=TRUE,"",VLOOKUP(パターン表!J181, 'パターン別掛け率（入力）'!$C$3:$I$148, 7, FALSE))</f>
        <v>100</v>
      </c>
      <c r="K181" s="62" t="str">
        <f>'6桁'!K181</f>
        <v>★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IF(ISBLANK('6桁'!R181)=TRUE,"",VLOOKUP(パターン表!R181, 'パターン別掛け率（入力）'!$C$3:$I$148, 7, FALSE))</f>
        <v/>
      </c>
      <c r="S181" s="212">
        <f>'6桁'!S181</f>
        <v>0</v>
      </c>
      <c r="T181" s="6" t="str">
        <f>IF(ISBLANK('6桁'!T181)=TRUE,"",VLOOKUP(パターン表!T181, 'パターン別掛け率（入力）'!$C$3:$I$148, 7, FALSE))</f>
        <v/>
      </c>
      <c r="U181" s="212">
        <f>'6桁'!U181</f>
        <v>0</v>
      </c>
      <c r="V181" s="6">
        <f>IF(ISBLANK('6桁'!V181)=TRUE,"",VLOOKUP(パターン表!V181, 'パターン別掛け率（入力）'!$C$3:$I$148, 7, FALSE))</f>
        <v>100</v>
      </c>
      <c r="W181" s="70">
        <f>'6桁'!W181</f>
        <v>0</v>
      </c>
      <c r="X181" s="6" t="str">
        <f>IF(ISBLANK('6桁'!X181)=TRUE,"",VLOOKUP(パターン表!X181, 'パターン別掛け率（入力）'!$C$3:$I$148, 7, FALSE))</f>
        <v/>
      </c>
      <c r="Y181" s="70">
        <f>'6桁'!Y181</f>
        <v>0</v>
      </c>
      <c r="Z181" s="6" t="str">
        <f>IF(ISBLANK('6桁'!Z181)=TRUE,"",VLOOKUP(パターン表!Z181, 'パターン別掛け率（入力）'!$C$3:$I$148, 7, FALSE))</f>
        <v/>
      </c>
      <c r="AA181" s="70">
        <f>'6桁'!AA181</f>
        <v>0</v>
      </c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IF(ISBLANK('6桁'!F182)=TRUE,"",VLOOKUP(パターン表!F182, 'パターン別掛け率（入力）'!$C$3:$I$148, 7, FALSE))</f>
        <v/>
      </c>
      <c r="G182" s="58">
        <f>'6桁'!G182</f>
        <v>0</v>
      </c>
      <c r="H182" s="33" t="str">
        <f>IF(ISBLANK('6桁'!H182)=TRUE,"",VLOOKUP(パターン表!H182, 'パターン別掛け率（入力）'!$C$3:$I$148, 7, FALSE))</f>
        <v/>
      </c>
      <c r="I182" s="58">
        <f>'6桁'!I182</f>
        <v>0</v>
      </c>
      <c r="J182" s="33">
        <f>IF(ISBLANK('6桁'!J182)=TRUE,"",VLOOKUP(パターン表!J182, 'パターン別掛け率（入力）'!$C$3:$I$148, 7, FALSE))</f>
        <v>100</v>
      </c>
      <c r="K182" s="58">
        <f>'6桁'!K182</f>
        <v>0</v>
      </c>
      <c r="L182" s="356"/>
      <c r="M182" s="451"/>
      <c r="N182" s="435" t="s">
        <v>122</v>
      </c>
      <c r="O182" s="436"/>
      <c r="P182" s="179">
        <v>92</v>
      </c>
      <c r="Q182" s="264"/>
      <c r="R182" s="5">
        <f>IF(ISBLANK('6桁'!R182)=TRUE,"",VLOOKUP(パターン表!R182, 'パターン別掛け率（入力）'!$C$3:$I$148, 7, FALSE))</f>
        <v>100</v>
      </c>
      <c r="S182" s="201">
        <f>'6桁'!S182</f>
        <v>0</v>
      </c>
      <c r="T182" s="5">
        <f>IF(ISBLANK('6桁'!T182)=TRUE,"",VLOOKUP(パターン表!T182, 'パターン別掛け率（入力）'!$C$3:$I$148, 7, FALSE))</f>
        <v>100</v>
      </c>
      <c r="U182" s="201">
        <f>'6桁'!U182</f>
        <v>0</v>
      </c>
      <c r="V182" s="5" t="str">
        <f>IF(ISBLANK('6桁'!V182)=TRUE,"",VLOOKUP(パターン表!V182, 'パターン別掛け率（入力）'!$C$3:$I$148, 7, FALSE))</f>
        <v/>
      </c>
      <c r="W182" s="62">
        <f>'6桁'!W182</f>
        <v>0</v>
      </c>
      <c r="X182" s="5" t="str">
        <f>IF(ISBLANK('6桁'!X182)=TRUE,"",VLOOKUP(パターン表!X182, 'パターン別掛け率（入力）'!$C$3:$I$148, 7, FALSE))</f>
        <v/>
      </c>
      <c r="Y182" s="62">
        <f>'6桁'!Y182</f>
        <v>0</v>
      </c>
      <c r="Z182" s="5" t="str">
        <f>IF(ISBLANK('6桁'!Z182)=TRUE,"",VLOOKUP(パターン表!Z182, 'パターン別掛け率（入力）'!$C$3:$I$148, 7, FALSE))</f>
        <v/>
      </c>
      <c r="AA182" s="62">
        <f>'6桁'!AA182</f>
        <v>0</v>
      </c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IF(ISBLANK('6桁'!F183)=TRUE,"",VLOOKUP(パターン表!F183, 'パターン別掛け率（入力）'!$C$3:$I$148, 7, FALSE))</f>
        <v/>
      </c>
      <c r="G183" s="67">
        <f>'6桁'!G183</f>
        <v>0</v>
      </c>
      <c r="H183" s="32" t="str">
        <f>IF(ISBLANK('6桁'!H183)=TRUE,"",VLOOKUP(パターン表!H183, 'パターン別掛け率（入力）'!$C$3:$I$148, 7, FALSE))</f>
        <v/>
      </c>
      <c r="I183" s="67">
        <f>'6桁'!I183</f>
        <v>0</v>
      </c>
      <c r="J183" s="32">
        <f>IF(ISBLANK('6桁'!J183)=TRUE,"",VLOOKUP(パターン表!J183, 'パターン別掛け率（入力）'!$C$3:$I$148, 7, FALSE))</f>
        <v>100</v>
      </c>
      <c r="K183" s="67" t="str">
        <f>'6桁'!K183</f>
        <v>★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f>IF(ISBLANK('6桁'!R183)=TRUE,"",VLOOKUP(パターン表!R183, 'パターン別掛け率（入力）'!$C$3:$I$148, 7, FALSE))</f>
        <v>100</v>
      </c>
      <c r="S183" s="201">
        <f>'6桁'!S183</f>
        <v>0</v>
      </c>
      <c r="T183" s="5">
        <f>IF(ISBLANK('6桁'!T183)=TRUE,"",VLOOKUP(パターン表!T183, 'パターン別掛け率（入力）'!$C$3:$I$148, 7, FALSE))</f>
        <v>100</v>
      </c>
      <c r="U183" s="201">
        <f>'6桁'!U183</f>
        <v>0</v>
      </c>
      <c r="V183" s="5">
        <f>IF(ISBLANK('6桁'!V183)=TRUE,"",VLOOKUP(パターン表!V183, 'パターン別掛け率（入力）'!$C$3:$I$148, 7, FALSE))</f>
        <v>100</v>
      </c>
      <c r="W183" s="62">
        <f>'6桁'!W183</f>
        <v>0</v>
      </c>
      <c r="X183" s="5" t="str">
        <f>IF(ISBLANK('6桁'!X183)=TRUE,"",VLOOKUP(パターン表!X183, 'パターン別掛け率（入力）'!$C$3:$I$148, 7, FALSE))</f>
        <v/>
      </c>
      <c r="Y183" s="62">
        <f>'6桁'!Y183</f>
        <v>0</v>
      </c>
      <c r="Z183" s="5" t="str">
        <f>IF(ISBLANK('6桁'!Z183)=TRUE,"",VLOOKUP(パターン表!Z183, 'パターン別掛け率（入力）'!$C$3:$I$148, 7, FALSE))</f>
        <v/>
      </c>
      <c r="AA183" s="62">
        <f>'6桁'!AA183</f>
        <v>0</v>
      </c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IF(ISBLANK('6桁'!F184)=TRUE,"",VLOOKUP(パターン表!F184, 'パターン別掛け率（入力）'!$C$3:$I$148, 7, FALSE))</f>
        <v/>
      </c>
      <c r="G184" s="62">
        <f>'6桁'!G184</f>
        <v>0</v>
      </c>
      <c r="H184" s="5" t="str">
        <f>IF(ISBLANK('6桁'!H184)=TRUE,"",VLOOKUP(パターン表!H184, 'パターン別掛け率（入力）'!$C$3:$I$148, 7, FALSE))</f>
        <v/>
      </c>
      <c r="I184" s="62">
        <f>'6桁'!I184</f>
        <v>0</v>
      </c>
      <c r="J184" s="5">
        <f>IF(ISBLANK('6桁'!J184)=TRUE,"",VLOOKUP(パターン表!J184, 'パターン別掛け率（入力）'!$C$3:$I$148, 7, FALSE))</f>
        <v>100</v>
      </c>
      <c r="K184" s="62" t="str">
        <f>'6桁'!K184</f>
        <v>★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f>IF(ISBLANK('6桁'!R184)=TRUE,"",VLOOKUP(パターン表!R184, 'パターン別掛け率（入力）'!$C$3:$I$148, 7, FALSE))</f>
        <v>100</v>
      </c>
      <c r="S184" s="201">
        <f>'6桁'!S184</f>
        <v>0</v>
      </c>
      <c r="T184" s="5" t="str">
        <f>IF(ISBLANK('6桁'!T184)=TRUE,"",VLOOKUP(パターン表!T184, 'パターン別掛け率（入力）'!$C$3:$I$148, 7, FALSE))</f>
        <v/>
      </c>
      <c r="U184" s="201">
        <f>'6桁'!U184</f>
        <v>0</v>
      </c>
      <c r="V184" s="5">
        <f>IF(ISBLANK('6桁'!V184)=TRUE,"",VLOOKUP(パターン表!V184, 'パターン別掛け率（入力）'!$C$3:$I$148, 7, FALSE))</f>
        <v>100</v>
      </c>
      <c r="W184" s="62">
        <f>'6桁'!W184</f>
        <v>0</v>
      </c>
      <c r="X184" s="5" t="str">
        <f>IF(ISBLANK('6桁'!X184)=TRUE,"",VLOOKUP(パターン表!X184, 'パターン別掛け率（入力）'!$C$3:$I$148, 7, FALSE))</f>
        <v/>
      </c>
      <c r="Y184" s="62">
        <f>'6桁'!Y184</f>
        <v>0</v>
      </c>
      <c r="Z184" s="5" t="str">
        <f>IF(ISBLANK('6桁'!Z184)=TRUE,"",VLOOKUP(パターン表!Z184, 'パターン別掛け率（入力）'!$C$3:$I$148, 7, FALSE))</f>
        <v/>
      </c>
      <c r="AA184" s="62">
        <f>'6桁'!AA184</f>
        <v>0</v>
      </c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f>IF(ISBLANK('6桁'!F185)=TRUE,"",VLOOKUP(パターン表!F185, 'パターン別掛け率（入力）'!$C$3:$I$148, 7, FALSE))</f>
        <v>100</v>
      </c>
      <c r="G185" s="62" t="str">
        <f>'6桁'!G185</f>
        <v>★</v>
      </c>
      <c r="H185" s="5" t="str">
        <f>IF(ISBLANK('6桁'!H185)=TRUE,"",VLOOKUP(パターン表!H185, 'パターン別掛け率（入力）'!$C$3:$I$148, 7, FALSE))</f>
        <v/>
      </c>
      <c r="I185" s="62">
        <f>'6桁'!I185</f>
        <v>0</v>
      </c>
      <c r="J185" s="5">
        <f>IF(ISBLANK('6桁'!J185)=TRUE,"",VLOOKUP(パターン表!J185, 'パターン別掛け率（入力）'!$C$3:$I$148, 7, FALSE))</f>
        <v>100</v>
      </c>
      <c r="K185" s="62" t="str">
        <f>'6桁'!K185</f>
        <v>★</v>
      </c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IF(ISBLANK('6桁'!R185)=TRUE,"",VLOOKUP(パターン表!R185, 'パターン別掛け率（入力）'!$C$3:$I$148, 7, FALSE))</f>
        <v/>
      </c>
      <c r="S185" s="201">
        <f>'6桁'!S185</f>
        <v>0</v>
      </c>
      <c r="T185" s="5" t="str">
        <f>IF(ISBLANK('6桁'!T185)=TRUE,"",VLOOKUP(パターン表!T185, 'パターン別掛け率（入力）'!$C$3:$I$148, 7, FALSE))</f>
        <v/>
      </c>
      <c r="U185" s="201">
        <f>'6桁'!U185</f>
        <v>0</v>
      </c>
      <c r="V185" s="5">
        <f>IF(ISBLANK('6桁'!V185)=TRUE,"",VLOOKUP(パターン表!V185, 'パターン別掛け率（入力）'!$C$3:$I$148, 7, FALSE))</f>
        <v>100</v>
      </c>
      <c r="W185" s="62">
        <f>'6桁'!W185</f>
        <v>0</v>
      </c>
      <c r="X185" s="5" t="str">
        <f>IF(ISBLANK('6桁'!X185)=TRUE,"",VLOOKUP(パターン表!X185, 'パターン別掛け率（入力）'!$C$3:$I$148, 7, FALSE))</f>
        <v/>
      </c>
      <c r="Y185" s="62">
        <f>'6桁'!Y185</f>
        <v>0</v>
      </c>
      <c r="Z185" s="5" t="str">
        <f>IF(ISBLANK('6桁'!Z185)=TRUE,"",VLOOKUP(パターン表!Z185, 'パターン別掛け率（入力）'!$C$3:$I$148, 7, FALSE))</f>
        <v/>
      </c>
      <c r="AA185" s="62">
        <f>'6桁'!AA185</f>
        <v>0</v>
      </c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f>IF(ISBLANK('6桁'!F186)=TRUE,"",VLOOKUP(パターン表!F186, 'パターン別掛け率（入力）'!$C$3:$I$148, 7, FALSE))</f>
        <v>100</v>
      </c>
      <c r="G186" s="62">
        <f>'6桁'!G186</f>
        <v>0</v>
      </c>
      <c r="H186" s="5" t="str">
        <f>IF(ISBLANK('6桁'!H186)=TRUE,"",VLOOKUP(パターン表!H186, 'パターン別掛け率（入力）'!$C$3:$I$148, 7, FALSE))</f>
        <v/>
      </c>
      <c r="I186" s="62">
        <f>'6桁'!I186</f>
        <v>0</v>
      </c>
      <c r="J186" s="5">
        <f>IF(ISBLANK('6桁'!J186)=TRUE,"",VLOOKUP(パターン表!J186, 'パターン別掛け率（入力）'!$C$3:$I$148, 7, FALSE))</f>
        <v>100</v>
      </c>
      <c r="K186" s="62">
        <f>'6桁'!K186</f>
        <v>0</v>
      </c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IF(ISBLANK('6桁'!R186)=TRUE,"",VLOOKUP(パターン表!R186, 'パターン別掛け率（入力）'!$C$3:$I$148, 7, FALSE))</f>
        <v/>
      </c>
      <c r="S186" s="201">
        <f>'6桁'!S186</f>
        <v>0</v>
      </c>
      <c r="T186" s="5" t="str">
        <f>IF(ISBLANK('6桁'!T186)=TRUE,"",VLOOKUP(パターン表!T186, 'パターン別掛け率（入力）'!$C$3:$I$148, 7, FALSE))</f>
        <v/>
      </c>
      <c r="U186" s="201">
        <f>'6桁'!U186</f>
        <v>0</v>
      </c>
      <c r="V186" s="5">
        <f>IF(ISBLANK('6桁'!V186)=TRUE,"",VLOOKUP(パターン表!V186, 'パターン別掛け率（入力）'!$C$3:$I$148, 7, FALSE))</f>
        <v>100</v>
      </c>
      <c r="W186" s="62">
        <f>'6桁'!W186</f>
        <v>0</v>
      </c>
      <c r="X186" s="5" t="str">
        <f>IF(ISBLANK('6桁'!X186)=TRUE,"",VLOOKUP(パターン表!X186, 'パターン別掛け率（入力）'!$C$3:$I$148, 7, FALSE))</f>
        <v/>
      </c>
      <c r="Y186" s="62">
        <f>'6桁'!Y186</f>
        <v>0</v>
      </c>
      <c r="Z186" s="5" t="str">
        <f>IF(ISBLANK('6桁'!Z186)=TRUE,"",VLOOKUP(パターン表!Z186, 'パターン別掛け率（入力）'!$C$3:$I$148, 7, FALSE))</f>
        <v/>
      </c>
      <c r="AA186" s="62">
        <f>'6桁'!AA186</f>
        <v>0</v>
      </c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IF(ISBLANK('6桁'!F187)=TRUE,"",VLOOKUP(パターン表!F187, 'パターン別掛け率（入力）'!$C$3:$I$148, 7, FALSE))</f>
        <v/>
      </c>
      <c r="G187" s="62">
        <f>'6桁'!G187</f>
        <v>0</v>
      </c>
      <c r="H187" s="5" t="str">
        <f>IF(ISBLANK('6桁'!H187)=TRUE,"",VLOOKUP(パターン表!H187, 'パターン別掛け率（入力）'!$C$3:$I$148, 7, FALSE))</f>
        <v/>
      </c>
      <c r="I187" s="62">
        <f>'6桁'!I187</f>
        <v>0</v>
      </c>
      <c r="J187" s="5">
        <f>IF(ISBLANK('6桁'!J187)=TRUE,"",VLOOKUP(パターン表!J187, 'パターン別掛け率（入力）'!$C$3:$I$148, 7, FALSE))</f>
        <v>100</v>
      </c>
      <c r="K187" s="62" t="str">
        <f>'6桁'!K187</f>
        <v>★</v>
      </c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IF(ISBLANK('6桁'!R187)=TRUE,"",VLOOKUP(パターン表!R187, 'パターン別掛け率（入力）'!$C$3:$I$148, 7, FALSE))</f>
        <v/>
      </c>
      <c r="S187" s="201">
        <f>'6桁'!S187</f>
        <v>0</v>
      </c>
      <c r="T187" s="5" t="str">
        <f>IF(ISBLANK('6桁'!T187)=TRUE,"",VLOOKUP(パターン表!T187, 'パターン別掛け率（入力）'!$C$3:$I$148, 7, FALSE))</f>
        <v/>
      </c>
      <c r="U187" s="201">
        <f>'6桁'!U187</f>
        <v>0</v>
      </c>
      <c r="V187" s="5">
        <f>IF(ISBLANK('6桁'!V187)=TRUE,"",VLOOKUP(パターン表!V187, 'パターン別掛け率（入力）'!$C$3:$I$148, 7, FALSE))</f>
        <v>100</v>
      </c>
      <c r="W187" s="62">
        <f>'6桁'!W187</f>
        <v>0</v>
      </c>
      <c r="X187" s="5" t="str">
        <f>IF(ISBLANK('6桁'!X187)=TRUE,"",VLOOKUP(パターン表!X187, 'パターン別掛け率（入力）'!$C$3:$I$148, 7, FALSE))</f>
        <v/>
      </c>
      <c r="Y187" s="62">
        <f>'6桁'!Y187</f>
        <v>0</v>
      </c>
      <c r="Z187" s="5" t="str">
        <f>IF(ISBLANK('6桁'!Z187)=TRUE,"",VLOOKUP(パターン表!Z187, 'パターン別掛け率（入力）'!$C$3:$I$148, 7, FALSE))</f>
        <v/>
      </c>
      <c r="AA187" s="62">
        <f>'6桁'!AA187</f>
        <v>0</v>
      </c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IF(ISBLANK('6桁'!F188)=TRUE,"",VLOOKUP(パターン表!F188, 'パターン別掛け率（入力）'!$C$3:$I$148, 7, FALSE))</f>
        <v/>
      </c>
      <c r="G188" s="62">
        <f>'6桁'!G188</f>
        <v>0</v>
      </c>
      <c r="H188" s="5" t="str">
        <f>IF(ISBLANK('6桁'!H188)=TRUE,"",VLOOKUP(パターン表!H188, 'パターン別掛け率（入力）'!$C$3:$I$148, 7, FALSE))</f>
        <v/>
      </c>
      <c r="I188" s="62">
        <f>'6桁'!I188</f>
        <v>0</v>
      </c>
      <c r="J188" s="5">
        <f>IF(ISBLANK('6桁'!J188)=TRUE,"",VLOOKUP(パターン表!J188, 'パターン別掛け率（入力）'!$C$3:$I$148, 7, FALSE))</f>
        <v>100</v>
      </c>
      <c r="K188" s="62">
        <f>'6桁'!K188</f>
        <v>0</v>
      </c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IF(ISBLANK('6桁'!R188)=TRUE,"",VLOOKUP(パターン表!R188, 'パターン別掛け率（入力）'!$C$3:$I$148, 7, FALSE))</f>
        <v/>
      </c>
      <c r="S188" s="201">
        <f>'6桁'!S188</f>
        <v>0</v>
      </c>
      <c r="T188" s="5" t="str">
        <f>IF(ISBLANK('6桁'!T188)=TRUE,"",VLOOKUP(パターン表!T188, 'パターン別掛け率（入力）'!$C$3:$I$148, 7, FALSE))</f>
        <v/>
      </c>
      <c r="U188" s="201">
        <f>'6桁'!U188</f>
        <v>0</v>
      </c>
      <c r="V188" s="5">
        <f>IF(ISBLANK('6桁'!V188)=TRUE,"",VLOOKUP(パターン表!V188, 'パターン別掛け率（入力）'!$C$3:$I$148, 7, FALSE))</f>
        <v>100</v>
      </c>
      <c r="W188" s="62">
        <f>'6桁'!W188</f>
        <v>0</v>
      </c>
      <c r="X188" s="5" t="str">
        <f>IF(ISBLANK('6桁'!X188)=TRUE,"",VLOOKUP(パターン表!X188, 'パターン別掛け率（入力）'!$C$3:$I$148, 7, FALSE))</f>
        <v/>
      </c>
      <c r="Y188" s="62">
        <f>'6桁'!Y188</f>
        <v>0</v>
      </c>
      <c r="Z188" s="5" t="str">
        <f>IF(ISBLANK('6桁'!Z188)=TRUE,"",VLOOKUP(パターン表!Z188, 'パターン別掛け率（入力）'!$C$3:$I$148, 7, FALSE))</f>
        <v/>
      </c>
      <c r="AA188" s="62">
        <f>'6桁'!AA188</f>
        <v>0</v>
      </c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f>IF(ISBLANK('6桁'!F189)=TRUE,"",VLOOKUP(パターン表!F189, 'パターン別掛け率（入力）'!$C$3:$I$148, 7, FALSE))</f>
        <v>100</v>
      </c>
      <c r="G189" s="162">
        <f>'6桁'!G189</f>
        <v>0</v>
      </c>
      <c r="H189" s="161" t="str">
        <f>IF(ISBLANK('6桁'!H189)=TRUE,"",VLOOKUP(パターン表!H189, 'パターン別掛け率（入力）'!$C$3:$I$148, 7, FALSE))</f>
        <v/>
      </c>
      <c r="I189" s="162">
        <f>'6桁'!I189</f>
        <v>0</v>
      </c>
      <c r="J189" s="161">
        <f>IF(ISBLANK('6桁'!J189)=TRUE,"",VLOOKUP(パターン表!J189, 'パターン別掛け率（入力）'!$C$3:$I$148, 7, FALSE))</f>
        <v>100</v>
      </c>
      <c r="K189" s="162">
        <f>'6桁'!K189</f>
        <v>0</v>
      </c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IF(ISBLANK('6桁'!R189)=TRUE,"",VLOOKUP(パターン表!R189, 'パターン別掛け率（入力）'!$C$3:$I$148, 7, FALSE))</f>
        <v/>
      </c>
      <c r="S189" s="201">
        <f>'6桁'!S189</f>
        <v>0</v>
      </c>
      <c r="T189" s="5" t="str">
        <f>IF(ISBLANK('6桁'!T189)=TRUE,"",VLOOKUP(パターン表!T189, 'パターン別掛け率（入力）'!$C$3:$I$148, 7, FALSE))</f>
        <v/>
      </c>
      <c r="U189" s="201">
        <f>'6桁'!U189</f>
        <v>0</v>
      </c>
      <c r="V189" s="5">
        <f>IF(ISBLANK('6桁'!V189)=TRUE,"",VLOOKUP(パターン表!V189, 'パターン別掛け率（入力）'!$C$3:$I$148, 7, FALSE))</f>
        <v>100</v>
      </c>
      <c r="W189" s="62">
        <f>'6桁'!W189</f>
        <v>0</v>
      </c>
      <c r="X189" s="5" t="str">
        <f>IF(ISBLANK('6桁'!X189)=TRUE,"",VLOOKUP(パターン表!X189, 'パターン別掛け率（入力）'!$C$3:$I$148, 7, FALSE))</f>
        <v/>
      </c>
      <c r="Y189" s="62">
        <f>'6桁'!Y189</f>
        <v>0</v>
      </c>
      <c r="Z189" s="5" t="str">
        <f>IF(ISBLANK('6桁'!Z189)=TRUE,"",VLOOKUP(パターン表!Z189, 'パターン別掛け率（入力）'!$C$3:$I$148, 7, FALSE))</f>
        <v/>
      </c>
      <c r="AA189" s="62">
        <f>'6桁'!AA189</f>
        <v>0</v>
      </c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f>IF(ISBLANK('6桁'!F190)=TRUE,"",VLOOKUP(パターン表!F190, 'パターン別掛け率（入力）'!$C$3:$I$148, 7, FALSE))</f>
        <v>100</v>
      </c>
      <c r="G190" s="67">
        <f>'6桁'!G190</f>
        <v>0</v>
      </c>
      <c r="H190" s="32" t="str">
        <f>IF(ISBLANK('6桁'!H190)=TRUE,"",VLOOKUP(パターン表!H190, 'パターン別掛け率（入力）'!$C$3:$I$148, 7, FALSE))</f>
        <v/>
      </c>
      <c r="I190" s="67">
        <f>'6桁'!I190</f>
        <v>0</v>
      </c>
      <c r="J190" s="32" t="str">
        <f>IF(ISBLANK('6桁'!J190)=TRUE,"",VLOOKUP(パターン表!J190, 'パターン別掛け率（入力）'!$C$3:$I$148, 7, FALSE))</f>
        <v/>
      </c>
      <c r="K190" s="67">
        <f>'6桁'!K190</f>
        <v>0</v>
      </c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IF(ISBLANK('6桁'!R190)=TRUE,"",VLOOKUP(パターン表!R190, 'パターン別掛け率（入力）'!$C$3:$I$148, 7, FALSE))</f>
        <v/>
      </c>
      <c r="S190" s="201">
        <f>'6桁'!S190</f>
        <v>0</v>
      </c>
      <c r="T190" s="5" t="str">
        <f>IF(ISBLANK('6桁'!T190)=TRUE,"",VLOOKUP(パターン表!T190, 'パターン別掛け率（入力）'!$C$3:$I$148, 7, FALSE))</f>
        <v/>
      </c>
      <c r="U190" s="201">
        <f>'6桁'!U190</f>
        <v>0</v>
      </c>
      <c r="V190" s="5">
        <f>IF(ISBLANK('6桁'!V190)=TRUE,"",VLOOKUP(パターン表!V190, 'パターン別掛け率（入力）'!$C$3:$I$148, 7, FALSE))</f>
        <v>100</v>
      </c>
      <c r="W190" s="62">
        <f>'6桁'!W190</f>
        <v>0</v>
      </c>
      <c r="X190" s="5" t="str">
        <f>IF(ISBLANK('6桁'!X190)=TRUE,"",VLOOKUP(パターン表!X190, 'パターン別掛け率（入力）'!$C$3:$I$148, 7, FALSE))</f>
        <v/>
      </c>
      <c r="Y190" s="62">
        <f>'6桁'!Y190</f>
        <v>0</v>
      </c>
      <c r="Z190" s="5" t="str">
        <f>IF(ISBLANK('6桁'!Z190)=TRUE,"",VLOOKUP(パターン表!Z190, 'パターン別掛け率（入力）'!$C$3:$I$148, 7, FALSE))</f>
        <v/>
      </c>
      <c r="AA190" s="62">
        <f>'6桁'!AA190</f>
        <v>0</v>
      </c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f>IF(ISBLANK('6桁'!F191)=TRUE,"",VLOOKUP(パターン表!F191, 'パターン別掛け率（入力）'!$C$3:$I$148, 7, FALSE))</f>
        <v>100</v>
      </c>
      <c r="G191" s="70">
        <f>'6桁'!G191</f>
        <v>0</v>
      </c>
      <c r="H191" s="6">
        <f>IF(ISBLANK('6桁'!H191)=TRUE,"",VLOOKUP(パターン表!H191, 'パターン別掛け率（入力）'!$C$3:$I$148, 7, FALSE))</f>
        <v>100</v>
      </c>
      <c r="I191" s="70">
        <f>'6桁'!I191</f>
        <v>0</v>
      </c>
      <c r="J191" s="144" t="str">
        <f>IF(ISBLANK('6桁'!J191)=TRUE,"",VLOOKUP(パターン表!J191, 'パターン別掛け率（入力）'!$C$3:$I$148, 7, FALSE))</f>
        <v/>
      </c>
      <c r="K191" s="70">
        <f>'6桁'!K191</f>
        <v>0</v>
      </c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IF(ISBLANK('6桁'!R191)=TRUE,"",VLOOKUP(パターン表!R191, 'パターン別掛け率（入力）'!$C$3:$I$148, 7, FALSE))</f>
        <v/>
      </c>
      <c r="S191" s="201">
        <f>'6桁'!S191</f>
        <v>0</v>
      </c>
      <c r="T191" s="5" t="str">
        <f>IF(ISBLANK('6桁'!T191)=TRUE,"",VLOOKUP(パターン表!T191, 'パターン別掛け率（入力）'!$C$3:$I$148, 7, FALSE))</f>
        <v/>
      </c>
      <c r="U191" s="201">
        <f>'6桁'!U191</f>
        <v>0</v>
      </c>
      <c r="V191" s="5" t="str">
        <f>IF(ISBLANK('6桁'!V191)=TRUE,"",VLOOKUP(パターン表!V191, 'パターン別掛け率（入力）'!$C$3:$I$148, 7, FALSE))</f>
        <v/>
      </c>
      <c r="W191" s="62">
        <f>'6桁'!W191</f>
        <v>0</v>
      </c>
      <c r="X191" s="5">
        <f>IF(ISBLANK('6桁'!X191)=TRUE,"",VLOOKUP(パターン表!X191, 'パターン別掛け率（入力）'!$C$3:$I$148, 7, FALSE))</f>
        <v>100</v>
      </c>
      <c r="Y191" s="62">
        <f>'6桁'!Y191</f>
        <v>0</v>
      </c>
      <c r="Z191" s="5" t="str">
        <f>IF(ISBLANK('6桁'!Z191)=TRUE,"",VLOOKUP(パターン表!Z191, 'パターン別掛け率（入力）'!$C$3:$I$148, 7, FALSE))</f>
        <v/>
      </c>
      <c r="AA191" s="62">
        <f>'6桁'!AA191</f>
        <v>0</v>
      </c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f>IF(ISBLANK('6桁'!F192)=TRUE,"",VLOOKUP(パターン表!F192, 'パターン別掛け率（入力）'!$C$3:$I$148, 7, FALSE))</f>
        <v>100</v>
      </c>
      <c r="G192" s="62">
        <f>'6桁'!G192</f>
        <v>0</v>
      </c>
      <c r="H192" s="5" t="str">
        <f>IF(ISBLANK('6桁'!H192)=TRUE,"",VLOOKUP(パターン表!H192, 'パターン別掛け率（入力）'!$C$3:$I$148, 7, FALSE))</f>
        <v/>
      </c>
      <c r="I192" s="62">
        <f>'6桁'!I192</f>
        <v>0</v>
      </c>
      <c r="J192" s="139" t="str">
        <f>IF(ISBLANK('6桁'!J192)=TRUE,"",VLOOKUP(パターン表!J192, 'パターン別掛け率（入力）'!$C$3:$I$148, 7, FALSE))</f>
        <v/>
      </c>
      <c r="K192" s="62">
        <f>'6桁'!K192</f>
        <v>0</v>
      </c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IF(ISBLANK('6桁'!R192)=TRUE,"",VLOOKUP(パターン表!R192, 'パターン別掛け率（入力）'!$C$3:$I$148, 7, FALSE))</f>
        <v/>
      </c>
      <c r="S192" s="202">
        <f>'6桁'!S192</f>
        <v>0</v>
      </c>
      <c r="T192" s="33" t="str">
        <f>IF(ISBLANK('6桁'!T192)=TRUE,"",VLOOKUP(パターン表!T192, 'パターン別掛け率（入力）'!$C$3:$I$148, 7, FALSE))</f>
        <v/>
      </c>
      <c r="U192" s="202">
        <f>'6桁'!U192</f>
        <v>0</v>
      </c>
      <c r="V192" s="33" t="str">
        <f>IF(ISBLANK('6桁'!V192)=TRUE,"",VLOOKUP(パターン表!V192, 'パターン別掛け率（入力）'!$C$3:$I$148, 7, FALSE))</f>
        <v/>
      </c>
      <c r="W192" s="58">
        <f>'6桁'!W192</f>
        <v>0</v>
      </c>
      <c r="X192" s="33" t="str">
        <f>IF(ISBLANK('6桁'!X192)=TRUE,"",VLOOKUP(パターン表!X192, 'パターン別掛け率（入力）'!$C$3:$I$148, 7, FALSE))</f>
        <v/>
      </c>
      <c r="Y192" s="58">
        <f>'6桁'!Y192</f>
        <v>0</v>
      </c>
      <c r="Z192" s="33">
        <f>IF(ISBLANK('6桁'!Z192)=TRUE,"",VLOOKUP(パターン表!Z192, 'パターン別掛け率（入力）'!$C$3:$I$148, 7, FALSE))</f>
        <v>100</v>
      </c>
      <c r="AA192" s="58">
        <f>'6桁'!AA192</f>
        <v>0</v>
      </c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f>IF(ISBLANK('6桁'!F193)=TRUE,"",VLOOKUP(パターン表!F193, 'パターン別掛け率（入力）'!$C$3:$I$148, 7, FALSE))</f>
        <v>100</v>
      </c>
      <c r="G193" s="62">
        <f>'6桁'!G193</f>
        <v>0</v>
      </c>
      <c r="H193" s="5" t="str">
        <f>IF(ISBLANK('6桁'!H193)=TRUE,"",VLOOKUP(パターン表!H193, 'パターン別掛け率（入力）'!$C$3:$I$148, 7, FALSE))</f>
        <v/>
      </c>
      <c r="I193" s="62">
        <f>'6桁'!I193</f>
        <v>0</v>
      </c>
      <c r="J193" s="139">
        <f>IF(ISBLANK('6桁'!J193)=TRUE,"",VLOOKUP(パターン表!J193, 'パターン別掛け率（入力）'!$C$3:$I$148, 7, FALSE))</f>
        <v>100</v>
      </c>
      <c r="K193" s="62">
        <f>'6桁'!K193</f>
        <v>0</v>
      </c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f>IF(ISBLANK('6桁'!R193)=TRUE,"",VLOOKUP(パターン表!R193, 'パターン別掛け率（入力）'!$C$3:$I$148, 7, FALSE))</f>
        <v>100</v>
      </c>
      <c r="S193" s="211">
        <f>'6桁'!S193</f>
        <v>0</v>
      </c>
      <c r="T193" s="32">
        <f>IF(ISBLANK('6桁'!T193)=TRUE,"",VLOOKUP(パターン表!T193, 'パターン別掛け率（入力）'!$C$3:$I$148, 7, FALSE))</f>
        <v>100</v>
      </c>
      <c r="U193" s="211">
        <f>'6桁'!U193</f>
        <v>0</v>
      </c>
      <c r="V193" s="32" t="str">
        <f>IF(ISBLANK('6桁'!V193)=TRUE,"",VLOOKUP(パターン表!V193, 'パターン別掛け率（入力）'!$C$3:$I$148, 7, FALSE))</f>
        <v/>
      </c>
      <c r="W193" s="67">
        <f>'6桁'!W193</f>
        <v>0</v>
      </c>
      <c r="X193" s="32" t="str">
        <f>IF(ISBLANK('6桁'!X193)=TRUE,"",VLOOKUP(パターン表!X193, 'パターン別掛け率（入力）'!$C$3:$I$148, 7, FALSE))</f>
        <v/>
      </c>
      <c r="Y193" s="67">
        <f>'6桁'!Y193</f>
        <v>0</v>
      </c>
      <c r="Z193" s="32" t="str">
        <f>IF(ISBLANK('6桁'!Z193)=TRUE,"",VLOOKUP(パターン表!Z193, 'パターン別掛け率（入力）'!$C$3:$I$148, 7, FALSE))</f>
        <v/>
      </c>
      <c r="AA193" s="67">
        <f>'6桁'!AA193</f>
        <v>0</v>
      </c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f>IF(ISBLANK('6桁'!F194)=TRUE,"",VLOOKUP(パターン表!F194, 'パターン別掛け率（入力）'!$C$3:$I$148, 7, FALSE))</f>
        <v>100</v>
      </c>
      <c r="G194" s="62">
        <f>'6桁'!G194</f>
        <v>0</v>
      </c>
      <c r="H194" s="5" t="str">
        <f>IF(ISBLANK('6桁'!H194)=TRUE,"",VLOOKUP(パターン表!H194, 'パターン別掛け率（入力）'!$C$3:$I$148, 7, FALSE))</f>
        <v/>
      </c>
      <c r="I194" s="62">
        <f>'6桁'!I194</f>
        <v>0</v>
      </c>
      <c r="J194" s="139">
        <f>IF(ISBLANK('6桁'!J194)=TRUE,"",VLOOKUP(パターン表!J194, 'パターン別掛け率（入力）'!$C$3:$I$148, 7, FALSE))</f>
        <v>100</v>
      </c>
      <c r="K194" s="62">
        <f>'6桁'!K194</f>
        <v>0</v>
      </c>
      <c r="L194" s="356"/>
      <c r="M194" s="451"/>
      <c r="N194" s="435" t="s">
        <v>16</v>
      </c>
      <c r="O194" s="436"/>
      <c r="P194" s="179">
        <v>96</v>
      </c>
      <c r="Q194" s="264"/>
      <c r="R194" s="5" t="str">
        <f>IF(ISBLANK('6桁'!R194)=TRUE,"",VLOOKUP(パターン表!R194, 'パターン別掛け率（入力）'!$C$3:$I$148, 7, FALSE))</f>
        <v/>
      </c>
      <c r="S194" s="201">
        <f>'6桁'!S194</f>
        <v>0</v>
      </c>
      <c r="T194" s="5" t="str">
        <f>IF(ISBLANK('6桁'!T194)=TRUE,"",VLOOKUP(パターン表!T194, 'パターン別掛け率（入力）'!$C$3:$I$148, 7, FALSE))</f>
        <v/>
      </c>
      <c r="U194" s="201">
        <f>'6桁'!U194</f>
        <v>0</v>
      </c>
      <c r="V194" s="5">
        <f>IF(ISBLANK('6桁'!V194)=TRUE,"",VLOOKUP(パターン表!V194, 'パターン別掛け率（入力）'!$C$3:$I$148, 7, FALSE))</f>
        <v>100</v>
      </c>
      <c r="W194" s="62">
        <f>'6桁'!W194</f>
        <v>0</v>
      </c>
      <c r="X194" s="5" t="str">
        <f>IF(ISBLANK('6桁'!X194)=TRUE,"",VLOOKUP(パターン表!X194, 'パターン別掛け率（入力）'!$C$3:$I$148, 7, FALSE))</f>
        <v/>
      </c>
      <c r="Y194" s="62">
        <f>'6桁'!Y194</f>
        <v>0</v>
      </c>
      <c r="Z194" s="5" t="str">
        <f>IF(ISBLANK('6桁'!Z194)=TRUE,"",VLOOKUP(パターン表!Z194, 'パターン別掛け率（入力）'!$C$3:$I$148, 7, FALSE))</f>
        <v/>
      </c>
      <c r="AA194" s="62">
        <f>'6桁'!AA194</f>
        <v>0</v>
      </c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IF(ISBLANK('6桁'!F195)=TRUE,"",VLOOKUP(パターン表!F195, 'パターン別掛け率（入力）'!$C$3:$I$148, 7, FALSE))</f>
        <v/>
      </c>
      <c r="G195" s="62">
        <f>'6桁'!G195</f>
        <v>0</v>
      </c>
      <c r="H195" s="5" t="str">
        <f>IF(ISBLANK('6桁'!H195)=TRUE,"",VLOOKUP(パターン表!H195, 'パターン別掛け率（入力）'!$C$3:$I$148, 7, FALSE))</f>
        <v/>
      </c>
      <c r="I195" s="62">
        <f>'6桁'!I195</f>
        <v>0</v>
      </c>
      <c r="J195" s="139">
        <f>IF(ISBLANK('6桁'!J195)=TRUE,"",VLOOKUP(パターン表!J195, 'パターン別掛け率（入力）'!$C$3:$I$148, 7, FALSE))</f>
        <v>100</v>
      </c>
      <c r="K195" s="62" t="str">
        <f>'6桁'!K195</f>
        <v>★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f>IF(ISBLANK('6桁'!R195)=TRUE,"",VLOOKUP(パターン表!R195, 'パターン別掛け率（入力）'!$C$3:$I$148, 7, FALSE))</f>
        <v>100</v>
      </c>
      <c r="S195" s="201">
        <f>'6桁'!S195</f>
        <v>0</v>
      </c>
      <c r="T195" s="5" t="str">
        <f>IF(ISBLANK('6桁'!T195)=TRUE,"",VLOOKUP(パターン表!T195, 'パターン別掛け率（入力）'!$C$3:$I$148, 7, FALSE))</f>
        <v/>
      </c>
      <c r="U195" s="201">
        <f>'6桁'!U195</f>
        <v>0</v>
      </c>
      <c r="V195" s="5">
        <f>IF(ISBLANK('6桁'!V195)=TRUE,"",VLOOKUP(パターン表!V195, 'パターン別掛け率（入力）'!$C$3:$I$148, 7, FALSE))</f>
        <v>100</v>
      </c>
      <c r="W195" s="62">
        <f>'6桁'!W195</f>
        <v>0</v>
      </c>
      <c r="X195" s="5" t="str">
        <f>IF(ISBLANK('6桁'!X195)=TRUE,"",VLOOKUP(パターン表!X195, 'パターン別掛け率（入力）'!$C$3:$I$148, 7, FALSE))</f>
        <v/>
      </c>
      <c r="Y195" s="62">
        <f>'6桁'!Y195</f>
        <v>0</v>
      </c>
      <c r="Z195" s="5" t="str">
        <f>IF(ISBLANK('6桁'!Z195)=TRUE,"",VLOOKUP(パターン表!Z195, 'パターン別掛け率（入力）'!$C$3:$I$148, 7, FALSE))</f>
        <v/>
      </c>
      <c r="AA195" s="62">
        <f>'6桁'!AA195</f>
        <v>0</v>
      </c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f>IF(ISBLANK('6桁'!F196)=TRUE,"",VLOOKUP(パターン表!F196, 'パターン別掛け率（入力）'!$C$3:$I$148, 7, FALSE))</f>
        <v>100</v>
      </c>
      <c r="G196" s="62">
        <f>'6桁'!G196</f>
        <v>0</v>
      </c>
      <c r="H196" s="5" t="str">
        <f>IF(ISBLANK('6桁'!H196)=TRUE,"",VLOOKUP(パターン表!H196, 'パターン別掛け率（入力）'!$C$3:$I$148, 7, FALSE))</f>
        <v/>
      </c>
      <c r="I196" s="62">
        <f>'6桁'!I196</f>
        <v>0</v>
      </c>
      <c r="J196" s="139">
        <f>IF(ISBLANK('6桁'!J196)=TRUE,"",VLOOKUP(パターン表!J196, 'パターン別掛け率（入力）'!$C$3:$I$148, 7, FALSE))</f>
        <v>100</v>
      </c>
      <c r="K196" s="62">
        <f>'6桁'!K196</f>
        <v>0</v>
      </c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IF(ISBLANK('6桁'!R196)=TRUE,"",VLOOKUP(パターン表!R196, 'パターン別掛け率（入力）'!$C$3:$I$148, 7, FALSE))</f>
        <v/>
      </c>
      <c r="S196" s="201">
        <f>'6桁'!S196</f>
        <v>0</v>
      </c>
      <c r="T196" s="5" t="str">
        <f>IF(ISBLANK('6桁'!T196)=TRUE,"",VLOOKUP(パターン表!T196, 'パターン別掛け率（入力）'!$C$3:$I$148, 7, FALSE))</f>
        <v/>
      </c>
      <c r="U196" s="201">
        <f>'6桁'!U196</f>
        <v>0</v>
      </c>
      <c r="V196" s="5">
        <f>IF(ISBLANK('6桁'!V196)=TRUE,"",VLOOKUP(パターン表!V196, 'パターン別掛け率（入力）'!$C$3:$I$148, 7, FALSE))</f>
        <v>100</v>
      </c>
      <c r="W196" s="62">
        <f>'6桁'!W196</f>
        <v>0</v>
      </c>
      <c r="X196" s="5" t="str">
        <f>IF(ISBLANK('6桁'!X196)=TRUE,"",VLOOKUP(パターン表!X196, 'パターン別掛け率（入力）'!$C$3:$I$148, 7, FALSE))</f>
        <v/>
      </c>
      <c r="Y196" s="62">
        <f>'6桁'!Y196</f>
        <v>0</v>
      </c>
      <c r="Z196" s="5" t="str">
        <f>IF(ISBLANK('6桁'!Z196)=TRUE,"",VLOOKUP(パターン表!Z196, 'パターン別掛け率（入力）'!$C$3:$I$148, 7, FALSE))</f>
        <v/>
      </c>
      <c r="AA196" s="62">
        <f>'6桁'!AA196</f>
        <v>0</v>
      </c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f>IF(ISBLANK('6桁'!F197)=TRUE,"",VLOOKUP(パターン表!F197, 'パターン別掛け率（入力）'!$C$3:$I$148, 7, FALSE))</f>
        <v>100</v>
      </c>
      <c r="G197" s="62" t="str">
        <f>'6桁'!G197</f>
        <v>★</v>
      </c>
      <c r="H197" s="5" t="str">
        <f>IF(ISBLANK('6桁'!H197)=TRUE,"",VLOOKUP(パターン表!H197, 'パターン別掛け率（入力）'!$C$3:$I$148, 7, FALSE))</f>
        <v/>
      </c>
      <c r="I197" s="62">
        <f>'6桁'!I197</f>
        <v>0</v>
      </c>
      <c r="J197" s="139">
        <f>IF(ISBLANK('6桁'!J197)=TRUE,"",VLOOKUP(パターン表!J197, 'パターン別掛け率（入力）'!$C$3:$I$148, 7, FALSE))</f>
        <v>100</v>
      </c>
      <c r="K197" s="62" t="str">
        <f>'6桁'!K197</f>
        <v>★</v>
      </c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IF(ISBLANK('6桁'!R197)=TRUE,"",VLOOKUP(パターン表!R197, 'パターン別掛け率（入力）'!$C$3:$I$148, 7, FALSE))</f>
        <v/>
      </c>
      <c r="S197" s="201">
        <f>'6桁'!S197</f>
        <v>0</v>
      </c>
      <c r="T197" s="5" t="str">
        <f>IF(ISBLANK('6桁'!T197)=TRUE,"",VLOOKUP(パターン表!T197, 'パターン別掛け率（入力）'!$C$3:$I$148, 7, FALSE))</f>
        <v/>
      </c>
      <c r="U197" s="201">
        <f>'6桁'!U197</f>
        <v>0</v>
      </c>
      <c r="V197" s="5">
        <f>IF(ISBLANK('6桁'!V197)=TRUE,"",VLOOKUP(パターン表!V197, 'パターン別掛け率（入力）'!$C$3:$I$148, 7, FALSE))</f>
        <v>100</v>
      </c>
      <c r="W197" s="62">
        <f>'6桁'!W197</f>
        <v>0</v>
      </c>
      <c r="X197" s="5" t="str">
        <f>IF(ISBLANK('6桁'!X197)=TRUE,"",VLOOKUP(パターン表!X197, 'パターン別掛け率（入力）'!$C$3:$I$148, 7, FALSE))</f>
        <v/>
      </c>
      <c r="Y197" s="62">
        <f>'6桁'!Y197</f>
        <v>0</v>
      </c>
      <c r="Z197" s="5" t="str">
        <f>IF(ISBLANK('6桁'!Z197)=TRUE,"",VLOOKUP(パターン表!Z197, 'パターン別掛け率（入力）'!$C$3:$I$148, 7, FALSE))</f>
        <v/>
      </c>
      <c r="AA197" s="62">
        <f>'6桁'!AA197</f>
        <v>0</v>
      </c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IF(ISBLANK('6桁'!F198)=TRUE,"",VLOOKUP(パターン表!F198, 'パターン別掛け率（入力）'!$C$3:$I$148, 7, FALSE))</f>
        <v/>
      </c>
      <c r="G198" s="62">
        <f>'6桁'!G198</f>
        <v>0</v>
      </c>
      <c r="H198" s="5" t="str">
        <f>IF(ISBLANK('6桁'!H198)=TRUE,"",VLOOKUP(パターン表!H198, 'パターン別掛け率（入力）'!$C$3:$I$148, 7, FALSE))</f>
        <v/>
      </c>
      <c r="I198" s="62">
        <f>'6桁'!I198</f>
        <v>0</v>
      </c>
      <c r="J198" s="139">
        <f>IF(ISBLANK('6桁'!J198)=TRUE,"",VLOOKUP(パターン表!J198, 'パターン別掛け率（入力）'!$C$3:$I$148, 7, FALSE))</f>
        <v>100</v>
      </c>
      <c r="K198" s="62">
        <f>'6桁'!K198</f>
        <v>0</v>
      </c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IF(ISBLANK('6桁'!R198)=TRUE,"",VLOOKUP(パターン表!R198, 'パターン別掛け率（入力）'!$C$3:$I$148, 7, FALSE))</f>
        <v/>
      </c>
      <c r="S198" s="201">
        <f>'6桁'!S198</f>
        <v>0</v>
      </c>
      <c r="T198" s="5" t="str">
        <f>IF(ISBLANK('6桁'!T198)=TRUE,"",VLOOKUP(パターン表!T198, 'パターン別掛け率（入力）'!$C$3:$I$148, 7, FALSE))</f>
        <v/>
      </c>
      <c r="U198" s="201">
        <f>'6桁'!U198</f>
        <v>0</v>
      </c>
      <c r="V198" s="5">
        <f>IF(ISBLANK('6桁'!V198)=TRUE,"",VLOOKUP(パターン表!V198, 'パターン別掛け率（入力）'!$C$3:$I$148, 7, FALSE))</f>
        <v>100</v>
      </c>
      <c r="W198" s="62">
        <f>'6桁'!W198</f>
        <v>0</v>
      </c>
      <c r="X198" s="5" t="str">
        <f>IF(ISBLANK('6桁'!X198)=TRUE,"",VLOOKUP(パターン表!X198, 'パターン別掛け率（入力）'!$C$3:$I$148, 7, FALSE))</f>
        <v/>
      </c>
      <c r="Y198" s="62">
        <f>'6桁'!Y198</f>
        <v>0</v>
      </c>
      <c r="Z198" s="5" t="str">
        <f>IF(ISBLANK('6桁'!Z198)=TRUE,"",VLOOKUP(パターン表!Z198, 'パターン別掛け率（入力）'!$C$3:$I$148, 7, FALSE))</f>
        <v/>
      </c>
      <c r="AA198" s="62">
        <f>'6桁'!AA198</f>
        <v>0</v>
      </c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IF(ISBLANK('6桁'!F199)=TRUE,"",VLOOKUP(パターン表!F199, 'パターン別掛け率（入力）'!$C$3:$I$148, 7, FALSE))</f>
        <v/>
      </c>
      <c r="G199" s="62">
        <f>'6桁'!G199</f>
        <v>0</v>
      </c>
      <c r="H199" s="5" t="str">
        <f>IF(ISBLANK('6桁'!H199)=TRUE,"",VLOOKUP(パターン表!H199, 'パターン別掛け率（入力）'!$C$3:$I$148, 7, FALSE))</f>
        <v/>
      </c>
      <c r="I199" s="62">
        <f>'6桁'!I199</f>
        <v>0</v>
      </c>
      <c r="J199" s="139">
        <f>IF(ISBLANK('6桁'!J199)=TRUE,"",VLOOKUP(パターン表!J199, 'パターン別掛け率（入力）'!$C$3:$I$148, 7, FALSE))</f>
        <v>100</v>
      </c>
      <c r="K199" s="62" t="str">
        <f>'6桁'!K199</f>
        <v>★</v>
      </c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IF(ISBLANK('6桁'!R199)=TRUE,"",VLOOKUP(パターン表!R199, 'パターン別掛け率（入力）'!$C$3:$I$148, 7, FALSE))</f>
        <v/>
      </c>
      <c r="S199" s="201">
        <f>'6桁'!S199</f>
        <v>0</v>
      </c>
      <c r="T199" s="5" t="str">
        <f>IF(ISBLANK('6桁'!T199)=TRUE,"",VLOOKUP(パターン表!T199, 'パターン別掛け率（入力）'!$C$3:$I$148, 7, FALSE))</f>
        <v/>
      </c>
      <c r="U199" s="201">
        <f>'6桁'!U199</f>
        <v>0</v>
      </c>
      <c r="V199" s="5">
        <f>IF(ISBLANK('6桁'!V199)=TRUE,"",VLOOKUP(パターン表!V199, 'パターン別掛け率（入力）'!$C$3:$I$148, 7, FALSE))</f>
        <v>100</v>
      </c>
      <c r="W199" s="62">
        <f>'6桁'!W199</f>
        <v>0</v>
      </c>
      <c r="X199" s="5" t="str">
        <f>IF(ISBLANK('6桁'!X199)=TRUE,"",VLOOKUP(パターン表!X199, 'パターン別掛け率（入力）'!$C$3:$I$148, 7, FALSE))</f>
        <v/>
      </c>
      <c r="Y199" s="62">
        <f>'6桁'!Y199</f>
        <v>0</v>
      </c>
      <c r="Z199" s="5" t="str">
        <f>IF(ISBLANK('6桁'!Z199)=TRUE,"",VLOOKUP(パターン表!Z199, 'パターン別掛け率（入力）'!$C$3:$I$148, 7, FALSE))</f>
        <v/>
      </c>
      <c r="AA199" s="62">
        <f>'6桁'!AA199</f>
        <v>0</v>
      </c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IF(ISBLANK('6桁'!F200)=TRUE,"",VLOOKUP(パターン表!F200, 'パターン別掛け率（入力）'!$C$3:$I$148, 7, FALSE))</f>
        <v/>
      </c>
      <c r="G200" s="62">
        <f>'6桁'!G200</f>
        <v>0</v>
      </c>
      <c r="H200" s="5" t="str">
        <f>IF(ISBLANK('6桁'!H200)=TRUE,"",VLOOKUP(パターン表!H200, 'パターン別掛け率（入力）'!$C$3:$I$148, 7, FALSE))</f>
        <v/>
      </c>
      <c r="I200" s="62">
        <f>'6桁'!I200</f>
        <v>0</v>
      </c>
      <c r="J200" s="139">
        <f>IF(ISBLANK('6桁'!J200)=TRUE,"",VLOOKUP(パターン表!J200, 'パターン別掛け率（入力）'!$C$3:$I$148, 7, FALSE))</f>
        <v>100</v>
      </c>
      <c r="K200" s="62">
        <f>'6桁'!K200</f>
        <v>0</v>
      </c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IF(ISBLANK('6桁'!R200)=TRUE,"",VLOOKUP(パターン表!R200, 'パターン別掛け率（入力）'!$C$3:$I$148, 7, FALSE))</f>
        <v/>
      </c>
      <c r="S200" s="207">
        <f>'6桁'!S200</f>
        <v>0</v>
      </c>
      <c r="T200" s="16" t="str">
        <f>IF(ISBLANK('6桁'!T200)=TRUE,"",VLOOKUP(パターン表!T200, 'パターン別掛け率（入力）'!$C$3:$I$148, 7, FALSE))</f>
        <v/>
      </c>
      <c r="U200" s="207">
        <f>'6桁'!U200</f>
        <v>0</v>
      </c>
      <c r="V200" s="16">
        <f>IF(ISBLANK('6桁'!V200)=TRUE,"",VLOOKUP(パターン表!V200, 'パターン別掛け率（入力）'!$C$3:$I$148, 7, FALSE))</f>
        <v>100</v>
      </c>
      <c r="W200" s="68">
        <f>'6桁'!W200</f>
        <v>0</v>
      </c>
      <c r="X200" s="16" t="str">
        <f>IF(ISBLANK('6桁'!X200)=TRUE,"",VLOOKUP(パターン表!X200, 'パターン別掛け率（入力）'!$C$3:$I$148, 7, FALSE))</f>
        <v/>
      </c>
      <c r="Y200" s="68">
        <f>'6桁'!Y200</f>
        <v>0</v>
      </c>
      <c r="Z200" s="16" t="str">
        <f>IF(ISBLANK('6桁'!Z200)=TRUE,"",VLOOKUP(パターン表!Z200, 'パターン別掛け率（入力）'!$C$3:$I$148, 7, FALSE))</f>
        <v/>
      </c>
      <c r="AA200" s="68">
        <f>'6桁'!AA200</f>
        <v>0</v>
      </c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IF(ISBLANK('6桁'!F201)=TRUE,"",VLOOKUP(パターン表!F201, 'パターン別掛け率（入力）'!$C$3:$I$148, 7, FALSE))</f>
        <v/>
      </c>
      <c r="G201" s="62">
        <f>'6桁'!G201</f>
        <v>0</v>
      </c>
      <c r="H201" s="5" t="str">
        <f>IF(ISBLANK('6桁'!H201)=TRUE,"",VLOOKUP(パターン表!H201, 'パターン別掛け率（入力）'!$C$3:$I$148, 7, FALSE))</f>
        <v/>
      </c>
      <c r="I201" s="62">
        <f>'6桁'!I201</f>
        <v>0</v>
      </c>
      <c r="J201" s="139">
        <f>IF(ISBLANK('6桁'!J201)=TRUE,"",VLOOKUP(パターン表!J201, 'パターン別掛け率（入力）'!$C$3:$I$148, 7, FALSE))</f>
        <v>100</v>
      </c>
      <c r="K201" s="62">
        <f>'6桁'!K201</f>
        <v>0</v>
      </c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IF(ISBLANK('6桁'!F202)=TRUE,"",VLOOKUP(パターン表!F202, 'パターン別掛け率（入力）'!$C$3:$I$148, 7, FALSE))</f>
        <v/>
      </c>
      <c r="G202" s="62">
        <f>'6桁'!G202</f>
        <v>0</v>
      </c>
      <c r="H202" s="5" t="str">
        <f>IF(ISBLANK('6桁'!H202)=TRUE,"",VLOOKUP(パターン表!H202, 'パターン別掛け率（入力）'!$C$3:$I$148, 7, FALSE))</f>
        <v/>
      </c>
      <c r="I202" s="62">
        <f>'6桁'!I202</f>
        <v>0</v>
      </c>
      <c r="J202" s="139">
        <f>IF(ISBLANK('6桁'!J202)=TRUE,"",VLOOKUP(パターン表!J202, 'パターン別掛け率（入力）'!$C$3:$I$148, 7, FALSE))</f>
        <v>100</v>
      </c>
      <c r="K202" s="62">
        <f>'6桁'!K202</f>
        <v>0</v>
      </c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IF(ISBLANK('6桁'!F203)=TRUE,"",VLOOKUP(パターン表!F203, 'パターン別掛け率（入力）'!$C$3:$I$148, 7, FALSE))</f>
        <v/>
      </c>
      <c r="G203" s="62">
        <f>'6桁'!G203</f>
        <v>0</v>
      </c>
      <c r="H203" s="5" t="str">
        <f>IF(ISBLANK('6桁'!H203)=TRUE,"",VLOOKUP(パターン表!H203, 'パターン別掛け率（入力）'!$C$3:$I$148, 7, FALSE))</f>
        <v/>
      </c>
      <c r="I203" s="62">
        <f>'6桁'!I203</f>
        <v>0</v>
      </c>
      <c r="J203" s="139">
        <f>IF(ISBLANK('6桁'!J203)=TRUE,"",VLOOKUP(パターン表!J203, 'パターン別掛け率（入力）'!$C$3:$I$148, 7, FALSE))</f>
        <v>100</v>
      </c>
      <c r="K203" s="62">
        <f>'6桁'!K203</f>
        <v>0</v>
      </c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f>IF(ISBLANK('6桁'!F204)=TRUE,"",VLOOKUP(パターン表!F204, 'パターン別掛け率（入力）'!$C$3:$I$148, 7, FALSE))</f>
        <v>100</v>
      </c>
      <c r="G204" s="62">
        <f>'6桁'!G204</f>
        <v>0</v>
      </c>
      <c r="H204" s="5" t="str">
        <f>IF(ISBLANK('6桁'!H204)=TRUE,"",VLOOKUP(パターン表!H204, 'パターン別掛け率（入力）'!$C$3:$I$148, 7, FALSE))</f>
        <v/>
      </c>
      <c r="I204" s="62">
        <f>'6桁'!I204</f>
        <v>0</v>
      </c>
      <c r="J204" s="139">
        <f>IF(ISBLANK('6桁'!J204)=TRUE,"",VLOOKUP(パターン表!J204, 'パターン別掛け率（入力）'!$C$3:$I$148, 7, FALSE))</f>
        <v>100</v>
      </c>
      <c r="K204" s="62">
        <f>'6桁'!K204</f>
        <v>0</v>
      </c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IF(ISBLANK('6桁'!F205)=TRUE,"",VLOOKUP(パターン表!F205, 'パターン別掛け率（入力）'!$C$3:$I$148, 7, FALSE))</f>
        <v/>
      </c>
      <c r="G205" s="62">
        <f>'6桁'!G205</f>
        <v>0</v>
      </c>
      <c r="H205" s="5" t="str">
        <f>IF(ISBLANK('6桁'!H205)=TRUE,"",VLOOKUP(パターン表!H205, 'パターン別掛け率（入力）'!$C$3:$I$148, 7, FALSE))</f>
        <v/>
      </c>
      <c r="I205" s="62">
        <f>'6桁'!I205</f>
        <v>0</v>
      </c>
      <c r="J205" s="139">
        <f>IF(ISBLANK('6桁'!J205)=TRUE,"",VLOOKUP(パターン表!J205, 'パターン別掛け率（入力）'!$C$3:$I$148, 7, FALSE))</f>
        <v>100</v>
      </c>
      <c r="K205" s="62">
        <f>'6桁'!K205</f>
        <v>0</v>
      </c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IF(ISBLANK('6桁'!F206)=TRUE,"",VLOOKUP(パターン表!F206, 'パターン別掛け率（入力）'!$C$3:$I$148, 7, FALSE))</f>
        <v/>
      </c>
      <c r="G206" s="162">
        <f>'6桁'!G206</f>
        <v>0</v>
      </c>
      <c r="H206" s="161" t="str">
        <f>IF(ISBLANK('6桁'!H206)=TRUE,"",VLOOKUP(パターン表!H206, 'パターン別掛け率（入力）'!$C$3:$I$148, 7, FALSE))</f>
        <v/>
      </c>
      <c r="I206" s="162">
        <f>'6桁'!I206</f>
        <v>0</v>
      </c>
      <c r="J206" s="358">
        <f>IF(ISBLANK('6桁'!J206)=TRUE,"",VLOOKUP(パターン表!J206, 'パターン別掛け率（入力）'!$C$3:$I$148, 7, FALSE))</f>
        <v>100</v>
      </c>
      <c r="K206" s="162">
        <f>'6桁'!K206</f>
        <v>0</v>
      </c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f>IF(ISBLANK('6桁'!F220)=TRUE,"",VLOOKUP(パターン表!F220, 'パターン別掛け率（入力）'!$C$3:$I$148, 7, FALSE))</f>
        <v>100</v>
      </c>
      <c r="G220" s="57">
        <f>'6桁'!G220</f>
        <v>0</v>
      </c>
      <c r="H220" s="56" t="str">
        <f>IF(ISBLANK('6桁'!H220)=TRUE,"",VLOOKUP(パターン表!H220, 'パターン別掛け率（入力）'!$C$3:$I$148, 7, FALSE))</f>
        <v/>
      </c>
      <c r="I220" s="57">
        <f>'6桁'!I220</f>
        <v>0</v>
      </c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f>IF(ISBLANK('6桁'!F221)=TRUE,"",VLOOKUP(パターン表!F221, 'パターン別掛け率（入力）'!$C$3:$I$148, 7, FALSE))</f>
        <v>100</v>
      </c>
      <c r="G221" s="122">
        <f>'6桁'!G221</f>
        <v>0</v>
      </c>
      <c r="H221" s="118" t="str">
        <f>IF(ISBLANK('6桁'!H221)=TRUE,"",VLOOKUP(パターン表!H221, 'パターン別掛け率（入力）'!$C$3:$I$148, 7, FALSE))</f>
        <v/>
      </c>
      <c r="I221" s="122">
        <f>'6桁'!I221</f>
        <v>0</v>
      </c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IF(ISBLANK('6桁'!F222)=TRUE,"",VLOOKUP(パターン表!F222, 'パターン別掛け率（入力）'!$C$3:$I$148, 7, FALSE))</f>
        <v/>
      </c>
      <c r="G222" s="122">
        <f>'6桁'!G222</f>
        <v>0</v>
      </c>
      <c r="H222" s="118">
        <f>IF(ISBLANK('6桁'!H222)=TRUE,"",VLOOKUP(パターン表!H222, 'パターン別掛け率（入力）'!$C$3:$I$148, 7, FALSE))</f>
        <v>100</v>
      </c>
      <c r="I222" s="122" t="str">
        <f>'6桁'!I222</f>
        <v>※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IF(ISBLANK('6桁'!F223)=TRUE,"",VLOOKUP(パターン表!F223, 'パターン別掛け率（入力）'!$C$3:$I$148, 7, FALSE))</f>
        <v/>
      </c>
      <c r="G223" s="72">
        <f>'6桁'!G223</f>
        <v>0</v>
      </c>
      <c r="H223" s="77">
        <f>IF(ISBLANK('6桁'!H223)=TRUE,"",VLOOKUP(パターン表!H223, 'パターン別掛け率（入力）'!$C$3:$I$148, 7, FALSE))</f>
        <v>100</v>
      </c>
      <c r="I223" s="72" t="str">
        <f>'6桁'!I223</f>
        <v>※◎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IF(ISBLANK('6桁'!F224)=TRUE,"",VLOOKUP(パターン表!F224, 'パターン別掛け率（入力）'!$C$3:$I$148, 7, FALSE))</f>
        <v/>
      </c>
      <c r="G224" s="73">
        <f>'6桁'!G224</f>
        <v>0</v>
      </c>
      <c r="H224" s="63">
        <f>IF(ISBLANK('6桁'!H224)=TRUE,"",VLOOKUP(パターン表!H224, 'パターン別掛け率（入力）'!$C$3:$I$148, 7, FALSE))</f>
        <v>100</v>
      </c>
      <c r="I224" s="73" t="str">
        <f>'6桁'!I224</f>
        <v>◎</v>
      </c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IF(ISBLANK('6桁'!F233)=TRUE,"",VLOOKUP(パターン表!F233, 'パターン別掛け率（入力）'!$C$3:$I$148, 7, FALSE))</f>
        <v/>
      </c>
      <c r="G233" s="359">
        <f>'6桁'!G233</f>
        <v>0</v>
      </c>
      <c r="H233" s="4" t="str">
        <f>IF(ISBLANK('6桁'!H233)=TRUE,"",VLOOKUP(パターン表!H233, 'パターン別掛け率（入力）'!$C$3:$I$148, 7, FALSE))</f>
        <v/>
      </c>
      <c r="I233" s="359">
        <f>'6桁'!I233</f>
        <v>0</v>
      </c>
      <c r="J233" s="4">
        <f>IF(ISBLANK('6桁'!J233)=TRUE,"",VLOOKUP(パターン表!J233, 'パターン別掛け率（入力）'!$C$3:$I$148, 7, FALSE))</f>
        <v>100</v>
      </c>
      <c r="K233" s="61" t="str">
        <f>'6桁'!K233</f>
        <v>⑩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f>IF(ISBLANK('6桁'!R233)=TRUE,"",VLOOKUP(パターン表!R233, 'パターン別掛け率（入力）'!$C$3:$I$148, 7, FALSE))</f>
        <v>100</v>
      </c>
      <c r="S233" s="230" t="str">
        <f>'6桁'!S233</f>
        <v>◎</v>
      </c>
      <c r="T233" s="4" t="str">
        <f>IF(ISBLANK('6桁'!T233)=TRUE,"",VLOOKUP(パターン表!T233, 'パターン別掛け率（入力）'!$C$3:$I$148, 7, FALSE))</f>
        <v/>
      </c>
      <c r="U233" s="230">
        <f>'6桁'!U233</f>
        <v>0</v>
      </c>
      <c r="V233" s="4" t="str">
        <f>IF(ISBLANK('6桁'!V233)=TRUE,"",VLOOKUP(パターン表!V233, 'パターン別掛け率（入力）'!$C$3:$I$148, 7, FALSE))</f>
        <v/>
      </c>
      <c r="W233" s="198">
        <f>'6桁'!W233</f>
        <v>0</v>
      </c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>
        <f>IF(ISBLANK('6桁'!F234)=TRUE,"",VLOOKUP(パターン表!F234, 'パターン別掛け率（入力）'!$C$3:$I$148, 7, FALSE))</f>
        <v>100</v>
      </c>
      <c r="G234" s="185">
        <f>'6桁'!G234</f>
        <v>0</v>
      </c>
      <c r="H234" s="33" t="str">
        <f>IF(ISBLANK('6桁'!H234)=TRUE,"",VLOOKUP(パターン表!H234, 'パターン別掛け率（入力）'!$C$3:$I$148, 7, FALSE))</f>
        <v/>
      </c>
      <c r="I234" s="185">
        <f>'6桁'!I234</f>
        <v>0</v>
      </c>
      <c r="J234" s="33" t="str">
        <f>IF(ISBLANK('6桁'!J234)=TRUE,"",VLOOKUP(パターン表!J234, 'パターン別掛け率（入力）'!$C$3:$I$148, 7, FALSE))</f>
        <v/>
      </c>
      <c r="K234" s="58">
        <f>'6桁'!K234</f>
        <v>0</v>
      </c>
      <c r="M234" s="451"/>
      <c r="N234" s="439"/>
      <c r="O234" s="440"/>
      <c r="P234" s="435" t="s">
        <v>397</v>
      </c>
      <c r="Q234" s="436"/>
      <c r="R234" s="5">
        <f>IF(ISBLANK('6桁'!R234)=TRUE,"",VLOOKUP(パターン表!R234, 'パターン別掛け率（入力）'!$C$3:$I$148, 7, FALSE))</f>
        <v>100</v>
      </c>
      <c r="S234" s="231" t="str">
        <f>'6桁'!S234</f>
        <v>◎</v>
      </c>
      <c r="T234" s="5" t="str">
        <f>IF(ISBLANK('6桁'!T234)=TRUE,"",VLOOKUP(パターン表!T234, 'パターン別掛け率（入力）'!$C$3:$I$148, 7, FALSE))</f>
        <v/>
      </c>
      <c r="U234" s="231">
        <f>'6桁'!U234</f>
        <v>0</v>
      </c>
      <c r="V234" s="5" t="str">
        <f>IF(ISBLANK('6桁'!V234)=TRUE,"",VLOOKUP(パターン表!V234, 'パターン別掛け率（入力）'!$C$3:$I$148, 7, FALSE))</f>
        <v/>
      </c>
      <c r="W234" s="201">
        <f>'6桁'!W234</f>
        <v>0</v>
      </c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IF(ISBLANK('6桁'!F235)=TRUE,"",VLOOKUP(パターン表!F235, 'パターン別掛け率（入力）'!$C$3:$I$148, 7, FALSE))</f>
        <v/>
      </c>
      <c r="G235" s="361">
        <f>'6桁'!G235</f>
        <v>0</v>
      </c>
      <c r="H235" s="77" t="str">
        <f>IF(ISBLANK('6桁'!H235)=TRUE,"",VLOOKUP(パターン表!H235, 'パターン別掛け率（入力）'!$C$3:$I$148, 7, FALSE))</f>
        <v/>
      </c>
      <c r="I235" s="361">
        <f>'6桁'!I235</f>
        <v>0</v>
      </c>
      <c r="J235" s="77">
        <f>IF(ISBLANK('6桁'!J235)=TRUE,"",VLOOKUP(パターン表!J235, 'パターン別掛け率（入力）'!$C$3:$I$148, 7, FALSE))</f>
        <v>100</v>
      </c>
      <c r="K235" s="72" t="str">
        <f>'6桁'!K235</f>
        <v>⑨</v>
      </c>
      <c r="M235" s="451"/>
      <c r="N235" s="435" t="s">
        <v>14</v>
      </c>
      <c r="O235" s="436"/>
      <c r="P235" s="435" t="s">
        <v>487</v>
      </c>
      <c r="Q235" s="436"/>
      <c r="R235" s="5">
        <f>IF(ISBLANK('6桁'!R235)=TRUE,"",VLOOKUP(パターン表!R235, 'パターン別掛け率（入力）'!$C$3:$I$148, 7, FALSE))</f>
        <v>100</v>
      </c>
      <c r="S235" s="231">
        <f>'6桁'!S235</f>
        <v>0</v>
      </c>
      <c r="T235" s="5" t="str">
        <f>IF(ISBLANK('6桁'!T235)=TRUE,"",VLOOKUP(パターン表!T235, 'パターン別掛け率（入力）'!$C$3:$I$148, 7, FALSE))</f>
        <v/>
      </c>
      <c r="U235" s="231">
        <f>'6桁'!U235</f>
        <v>0</v>
      </c>
      <c r="V235" s="5" t="str">
        <f>IF(ISBLANK('6桁'!V235)=TRUE,"",VLOOKUP(パターン表!V235, 'パターン別掛け率（入力）'!$C$3:$I$148, 7, FALSE))</f>
        <v/>
      </c>
      <c r="W235" s="201">
        <f>'6桁'!W235</f>
        <v>0</v>
      </c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f>IF(ISBLANK('6桁'!F236)=TRUE,"",VLOOKUP(パターン表!F236, 'パターン別掛け率（入力）'!$C$3:$I$148, 7, FALSE))</f>
        <v>100</v>
      </c>
      <c r="G236" s="362">
        <f>'6桁'!G236</f>
        <v>0</v>
      </c>
      <c r="H236" s="32" t="str">
        <f>IF(ISBLANK('6桁'!H236)=TRUE,"",VLOOKUP(パターン表!H236, 'パターン別掛け率（入力）'!$C$3:$I$148, 7, FALSE))</f>
        <v/>
      </c>
      <c r="I236" s="362">
        <f>'6桁'!I236</f>
        <v>0</v>
      </c>
      <c r="J236" s="32" t="str">
        <f>IF(ISBLANK('6桁'!J236)=TRUE,"",VLOOKUP(パターン表!J236, 'パターン別掛け率（入力）'!$C$3:$I$148, 7, FALSE))</f>
        <v/>
      </c>
      <c r="K236" s="67">
        <f>'6桁'!K236</f>
        <v>0</v>
      </c>
      <c r="M236" s="451"/>
      <c r="N236" s="443" t="s">
        <v>15</v>
      </c>
      <c r="O236" s="444"/>
      <c r="P236" s="435" t="s">
        <v>409</v>
      </c>
      <c r="Q236" s="436"/>
      <c r="R236" s="5">
        <f>IF(ISBLANK('6桁'!R236)=TRUE,"",VLOOKUP(パターン表!R236, 'パターン別掛け率（入力）'!$C$3:$I$148, 7, FALSE))</f>
        <v>100</v>
      </c>
      <c r="S236" s="231" t="str">
        <f>'6桁'!S236</f>
        <v>◎</v>
      </c>
      <c r="T236" s="5" t="str">
        <f>IF(ISBLANK('6桁'!T236)=TRUE,"",VLOOKUP(パターン表!T236, 'パターン別掛け率（入力）'!$C$3:$I$148, 7, FALSE))</f>
        <v/>
      </c>
      <c r="U236" s="231">
        <f>'6桁'!U236</f>
        <v>0</v>
      </c>
      <c r="V236" s="5" t="str">
        <f>IF(ISBLANK('6桁'!V236)=TRUE,"",VLOOKUP(パターン表!V236, 'パターン別掛け率（入力）'!$C$3:$I$148, 7, FALSE))</f>
        <v/>
      </c>
      <c r="W236" s="201">
        <f>'6桁'!W236</f>
        <v>0</v>
      </c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>
        <f>IF(ISBLANK('6桁'!F237)=TRUE,"",VLOOKUP(パターン表!F237, 'パターン別掛け率（入力）'!$C$3:$I$148, 7, FALSE))</f>
        <v>100</v>
      </c>
      <c r="G237" s="148">
        <f>'6桁'!G237</f>
        <v>0</v>
      </c>
      <c r="H237" s="5" t="str">
        <f>IF(ISBLANK('6桁'!H237)=TRUE,"",VLOOKUP(パターン表!H237, 'パターン別掛け率（入力）'!$C$3:$I$148, 7, FALSE))</f>
        <v/>
      </c>
      <c r="I237" s="148">
        <f>'6桁'!I237</f>
        <v>0</v>
      </c>
      <c r="J237" s="5" t="str">
        <f>IF(ISBLANK('6桁'!J237)=TRUE,"",VLOOKUP(パターン表!J237, 'パターン別掛け率（入力）'!$C$3:$I$148, 7, FALSE))</f>
        <v/>
      </c>
      <c r="K237" s="62">
        <f>'6桁'!K237</f>
        <v>0</v>
      </c>
      <c r="M237" s="451"/>
      <c r="N237" s="439"/>
      <c r="O237" s="440"/>
      <c r="P237" s="435" t="s">
        <v>486</v>
      </c>
      <c r="Q237" s="436"/>
      <c r="R237" s="5">
        <f>IF(ISBLANK('6桁'!R237)=TRUE,"",VLOOKUP(パターン表!R237, 'パターン別掛け率（入力）'!$C$3:$I$148, 7, FALSE))</f>
        <v>100</v>
      </c>
      <c r="S237" s="231" t="str">
        <f>'6桁'!S237</f>
        <v>◎</v>
      </c>
      <c r="T237" s="5" t="str">
        <f>IF(ISBLANK('6桁'!T237)=TRUE,"",VLOOKUP(パターン表!T237, 'パターン別掛け率（入力）'!$C$3:$I$148, 7, FALSE))</f>
        <v/>
      </c>
      <c r="U237" s="231">
        <f>'6桁'!U237</f>
        <v>0</v>
      </c>
      <c r="V237" s="5" t="str">
        <f>IF(ISBLANK('6桁'!V237)=TRUE,"",VLOOKUP(パターン表!V237, 'パターン別掛け率（入力）'!$C$3:$I$148, 7, FALSE))</f>
        <v/>
      </c>
      <c r="W237" s="201">
        <f>'6桁'!W237</f>
        <v>0</v>
      </c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>
        <f>IF(ISBLANK('6桁'!F238)=TRUE,"",VLOOKUP(パターン表!F238, 'パターン別掛け率（入力）'!$C$3:$I$148, 7, FALSE))</f>
        <v>100</v>
      </c>
      <c r="G238" s="148">
        <f>'6桁'!G238</f>
        <v>0</v>
      </c>
      <c r="H238" s="5" t="str">
        <f>IF(ISBLANK('6桁'!H238)=TRUE,"",VLOOKUP(パターン表!H238, 'パターン別掛け率（入力）'!$C$3:$I$148, 7, FALSE))</f>
        <v/>
      </c>
      <c r="I238" s="62">
        <f>'6桁'!I238</f>
        <v>0</v>
      </c>
      <c r="J238" s="5" t="str">
        <f>IF(ISBLANK('6桁'!J238)=TRUE,"",VLOOKUP(パターン表!J238, 'パターン別掛け率（入力）'!$C$3:$I$148, 7, FALSE))</f>
        <v/>
      </c>
      <c r="K238" s="62">
        <f>'6桁'!K238</f>
        <v>0</v>
      </c>
      <c r="M238" s="452"/>
      <c r="N238" s="437" t="s">
        <v>405</v>
      </c>
      <c r="O238" s="438"/>
      <c r="P238" s="437" t="s">
        <v>403</v>
      </c>
      <c r="Q238" s="438"/>
      <c r="R238" s="33" t="str">
        <f>IF(ISBLANK('6桁'!R238)=TRUE,"",VLOOKUP(パターン表!R238, 'パターン別掛け率（入力）'!$C$3:$I$148, 7, FALSE))</f>
        <v/>
      </c>
      <c r="S238" s="232">
        <f>'6桁'!S238</f>
        <v>0</v>
      </c>
      <c r="T238" s="33" t="str">
        <f>IF(ISBLANK('6桁'!T238)=TRUE,"",VLOOKUP(パターン表!T238, 'パターン別掛け率（入力）'!$C$3:$I$148, 7, FALSE))</f>
        <v/>
      </c>
      <c r="U238" s="232">
        <f>'6桁'!U238</f>
        <v>0</v>
      </c>
      <c r="V238" s="33">
        <f>IF(ISBLANK('6桁'!V238)=TRUE,"",VLOOKUP(パターン表!V238, 'パターン別掛け率（入力）'!$C$3:$I$148, 7, FALSE))</f>
        <v>100</v>
      </c>
      <c r="W238" s="202">
        <f>'6桁'!W238</f>
        <v>0</v>
      </c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f>IF(ISBLANK('6桁'!F239)=TRUE,"",VLOOKUP(パターン表!F239, 'パターン別掛け率（入力）'!$C$3:$I$148, 7, FALSE))</f>
        <v>100</v>
      </c>
      <c r="G239" s="148" t="str">
        <f>'6桁'!G239</f>
        <v>◎</v>
      </c>
      <c r="H239" s="5" t="str">
        <f>IF(ISBLANK('6桁'!H239)=TRUE,"",VLOOKUP(パターン表!H239, 'パターン別掛け率（入力）'!$C$3:$I$148, 7, FALSE))</f>
        <v/>
      </c>
      <c r="I239" s="62">
        <f>'6桁'!I239</f>
        <v>0</v>
      </c>
      <c r="J239" s="5" t="str">
        <f>IF(ISBLANK('6桁'!J239)=TRUE,"",VLOOKUP(パターン表!J239, 'パターン別掛け率（入力）'!$C$3:$I$148, 7, FALSE))</f>
        <v/>
      </c>
      <c r="K239" s="62">
        <f>'6桁'!K239</f>
        <v>0</v>
      </c>
      <c r="M239" s="450">
        <v>12</v>
      </c>
      <c r="N239" s="441" t="s">
        <v>5</v>
      </c>
      <c r="O239" s="442"/>
      <c r="P239" s="439" t="s">
        <v>410</v>
      </c>
      <c r="Q239" s="440"/>
      <c r="R239" s="32">
        <f>IF(ISBLANK('6桁'!R239)=TRUE,"",VLOOKUP(パターン表!R239, 'パターン別掛け率（入力）'!$C$3:$I$148, 7, FALSE))</f>
        <v>100</v>
      </c>
      <c r="S239" s="311" t="str">
        <f>'6桁'!S239</f>
        <v>◎</v>
      </c>
      <c r="T239" s="32">
        <f>IF(ISBLANK('6桁'!T239)=TRUE,"",VLOOKUP(パターン表!T239, 'パターン別掛け率（入力）'!$C$3:$I$148, 7, FALSE))</f>
        <v>100</v>
      </c>
      <c r="U239" s="363" t="str">
        <f>'6桁'!U239</f>
        <v>※</v>
      </c>
      <c r="V239" s="32" t="str">
        <f>IF(ISBLANK('6桁'!V239)=TRUE,"",VLOOKUP(パターン表!V239, 'パターン別掛け率（入力）'!$C$3:$I$148, 7, FALSE))</f>
        <v/>
      </c>
      <c r="W239" s="211">
        <f>'6桁'!W239</f>
        <v>0</v>
      </c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IF(ISBLANK('6桁'!F240)=TRUE,"",VLOOKUP(パターン表!F240, 'パターン別掛け率（入力）'!$C$3:$I$148, 7, FALSE))</f>
        <v/>
      </c>
      <c r="G240" s="148">
        <f>'6桁'!G240</f>
        <v>0</v>
      </c>
      <c r="H240" s="5">
        <f>IF(ISBLANK('6桁'!H240)=TRUE,"",VLOOKUP(パターン表!H240, 'パターン別掛け率（入力）'!$C$3:$I$148, 7, FALSE))</f>
        <v>100</v>
      </c>
      <c r="I240" s="148" t="str">
        <f>'6桁'!I240</f>
        <v>※◎</v>
      </c>
      <c r="J240" s="5" t="str">
        <f>IF(ISBLANK('6桁'!J240)=TRUE,"",VLOOKUP(パターン表!J240, 'パターン別掛け率（入力）'!$C$3:$I$148, 7, FALSE))</f>
        <v/>
      </c>
      <c r="K240" s="62">
        <f>'6桁'!K240</f>
        <v>0</v>
      </c>
      <c r="M240" s="451"/>
      <c r="N240" s="439"/>
      <c r="O240" s="440"/>
      <c r="P240" s="435" t="s">
        <v>411</v>
      </c>
      <c r="Q240" s="436"/>
      <c r="R240" s="5">
        <f>IF(ISBLANK('6桁'!R240)=TRUE,"",VLOOKUP(パターン表!R240, 'パターン別掛け率（入力）'!$C$3:$I$148, 7, FALSE))</f>
        <v>100</v>
      </c>
      <c r="S240" s="231" t="str">
        <f>'6桁'!S240</f>
        <v>◎</v>
      </c>
      <c r="T240" s="5">
        <f>IF(ISBLANK('6桁'!T240)=TRUE,"",VLOOKUP(パターン表!T240, 'パターン別掛け率（入力）'!$C$3:$I$148, 7, FALSE))</f>
        <v>100</v>
      </c>
      <c r="U240" s="201" t="str">
        <f>'6桁'!U240</f>
        <v>※</v>
      </c>
      <c r="V240" s="5" t="str">
        <f>IF(ISBLANK('6桁'!V240)=TRUE,"",VLOOKUP(パターン表!V240, 'パターン別掛け率（入力）'!$C$3:$I$148, 7, FALSE))</f>
        <v/>
      </c>
      <c r="W240" s="201">
        <f>'6桁'!W240</f>
        <v>0</v>
      </c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f>IF(ISBLANK('6桁'!F241)=TRUE,"",VLOOKUP(パターン表!F241, 'パターン別掛け率（入力）'!$C$3:$I$148, 7, FALSE))</f>
        <v>100</v>
      </c>
      <c r="G241" s="185" t="str">
        <f>'6桁'!G241</f>
        <v>◎</v>
      </c>
      <c r="H241" s="33" t="str">
        <f>IF(ISBLANK('6桁'!H241)=TRUE,"",VLOOKUP(パターン表!H241, 'パターン別掛け率（入力）'!$C$3:$I$148, 7, FALSE))</f>
        <v/>
      </c>
      <c r="I241" s="185">
        <f>'6桁'!I241</f>
        <v>0</v>
      </c>
      <c r="J241" s="33">
        <f>IF(ISBLANK('6桁'!J241)=TRUE,"",VLOOKUP(パターン表!J241, 'パターン別掛け率（入力）'!$C$3:$I$148, 7, FALSE))</f>
        <v>100</v>
      </c>
      <c r="K241" s="58" t="str">
        <f>'6桁'!K241</f>
        <v>⑨</v>
      </c>
      <c r="M241" s="451"/>
      <c r="N241" s="435" t="s">
        <v>406</v>
      </c>
      <c r="O241" s="436"/>
      <c r="P241" s="435" t="s">
        <v>488</v>
      </c>
      <c r="Q241" s="436"/>
      <c r="R241" s="5">
        <f>IF(ISBLANK('6桁'!R241)=TRUE,"",VLOOKUP(パターン表!R241, 'パターン別掛け率（入力）'!$C$3:$I$148, 7, FALSE))</f>
        <v>100</v>
      </c>
      <c r="S241" s="231">
        <f>'6桁'!S241</f>
        <v>0</v>
      </c>
      <c r="T241" s="5" t="str">
        <f>IF(ISBLANK('6桁'!T241)=TRUE,"",VLOOKUP(パターン表!T241, 'パターン別掛け率（入力）'!$C$3:$I$148, 7, FALSE))</f>
        <v/>
      </c>
      <c r="U241" s="364">
        <f>'6桁'!U241</f>
        <v>0</v>
      </c>
      <c r="V241" s="5" t="str">
        <f>IF(ISBLANK('6桁'!V241)=TRUE,"",VLOOKUP(パターン表!V241, 'パターン別掛け率（入力）'!$C$3:$I$148, 7, FALSE))</f>
        <v/>
      </c>
      <c r="W241" s="201">
        <f>'6桁'!W241</f>
        <v>0</v>
      </c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>
        <f>IF(ISBLANK('6桁'!F242)=TRUE,"",VLOOKUP(パターン表!F242, 'パターン別掛け率（入力）'!$C$3:$I$148, 7, FALSE))</f>
        <v>100</v>
      </c>
      <c r="G242" s="184">
        <f>'6桁'!G242</f>
        <v>0</v>
      </c>
      <c r="H242" s="6">
        <f>IF(ISBLANK('6桁'!H242)=TRUE,"",VLOOKUP(パターン表!H242, 'パターン別掛け率（入力）'!$C$3:$I$148, 7, FALSE))</f>
        <v>100</v>
      </c>
      <c r="I242" s="184" t="str">
        <f>'6桁'!I242</f>
        <v>※</v>
      </c>
      <c r="J242" s="6" t="str">
        <f>IF(ISBLANK('6桁'!J242)=TRUE,"",VLOOKUP(パターン表!J242, 'パターン別掛け率（入力）'!$C$3:$I$148, 7, FALSE))</f>
        <v/>
      </c>
      <c r="K242" s="70">
        <f>'6桁'!K242</f>
        <v>0</v>
      </c>
      <c r="M242" s="453"/>
      <c r="N242" s="456" t="s">
        <v>407</v>
      </c>
      <c r="O242" s="457"/>
      <c r="P242" s="456" t="s">
        <v>402</v>
      </c>
      <c r="Q242" s="457"/>
      <c r="R242" s="16" t="str">
        <f>IF(ISBLANK('6桁'!R242)=TRUE,"",VLOOKUP(パターン表!R242, 'パターン別掛け率（入力）'!$C$3:$I$148, 7, FALSE))</f>
        <v/>
      </c>
      <c r="S242" s="233">
        <f>'6桁'!S242</f>
        <v>0</v>
      </c>
      <c r="T242" s="16">
        <f>IF(ISBLANK('6桁'!T242)=TRUE,"",VLOOKUP(パターン表!T242, 'パターン別掛け率（入力）'!$C$3:$I$148, 7, FALSE))</f>
        <v>100</v>
      </c>
      <c r="U242" s="233" t="str">
        <f>'6桁'!U242</f>
        <v>※</v>
      </c>
      <c r="V242" s="16" t="str">
        <f>IF(ISBLANK('6桁'!V242)=TRUE,"",VLOOKUP(パターン表!V242, 'パターン別掛け率（入力）'!$C$3:$I$148, 7, FALSE))</f>
        <v/>
      </c>
      <c r="W242" s="207">
        <f>'6桁'!W242</f>
        <v>0</v>
      </c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f>IF(ISBLANK('6桁'!F243)=TRUE,"",VLOOKUP(パターン表!F243, 'パターン別掛け率（入力）'!$C$3:$I$148, 7, FALSE))</f>
        <v>100</v>
      </c>
      <c r="G243" s="148" t="str">
        <f>'6桁'!G243</f>
        <v>◎</v>
      </c>
      <c r="H243" s="5" t="str">
        <f>IF(ISBLANK('6桁'!H243)=TRUE,"",VLOOKUP(パターン表!H243, 'パターン別掛け率（入力）'!$C$3:$I$148, 7, FALSE))</f>
        <v/>
      </c>
      <c r="I243" s="148">
        <f>'6桁'!I243</f>
        <v>0</v>
      </c>
      <c r="J243" s="5" t="str">
        <f>IF(ISBLANK('6桁'!J243)=TRUE,"",VLOOKUP(パターン表!J243, 'パターン別掛け率（入力）'!$C$3:$I$148, 7, FALSE))</f>
        <v/>
      </c>
      <c r="K243" s="62">
        <f>'6桁'!K243</f>
        <v>0</v>
      </c>
      <c r="M243" s="447" t="s">
        <v>814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f>IF(ISBLANK('6桁'!F244)=TRUE,"",VLOOKUP(パターン表!F244, 'パターン別掛け率（入力）'!$C$3:$I$148, 7, FALSE))</f>
        <v>100</v>
      </c>
      <c r="G244" s="148" t="str">
        <f>'6桁'!G244</f>
        <v>◎</v>
      </c>
      <c r="H244" s="5">
        <f>IF(ISBLANK('6桁'!H244)=TRUE,"",VLOOKUP(パターン表!H244, 'パターン別掛け率（入力）'!$C$3:$I$148, 7, FALSE))</f>
        <v>100</v>
      </c>
      <c r="I244" s="148" t="str">
        <f>'6桁'!I244</f>
        <v>※</v>
      </c>
      <c r="J244" s="5" t="str">
        <f>IF(ISBLANK('6桁'!J244)=TRUE,"",VLOOKUP(パターン表!J244, 'パターン別掛け率（入力）'!$C$3:$I$148, 7, FALSE))</f>
        <v/>
      </c>
      <c r="K244" s="62">
        <f>'6桁'!K244</f>
        <v>0</v>
      </c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f>IF(ISBLANK('6桁'!F245)=TRUE,"",VLOOKUP(パターン表!F245, 'パターン別掛け率（入力）'!$C$3:$I$148, 7, FALSE))</f>
        <v>100</v>
      </c>
      <c r="G245" s="148" t="str">
        <f>'6桁'!G245</f>
        <v>◎</v>
      </c>
      <c r="H245" s="5" t="str">
        <f>IF(ISBLANK('6桁'!H245)=TRUE,"",VLOOKUP(パターン表!H245, 'パターン別掛け率（入力）'!$C$3:$I$148, 7, FALSE))</f>
        <v/>
      </c>
      <c r="I245" s="148">
        <f>'6桁'!I245</f>
        <v>0</v>
      </c>
      <c r="J245" s="5" t="str">
        <f>IF(ISBLANK('6桁'!J245)=TRUE,"",VLOOKUP(パターン表!J245, 'パターン別掛け率（入力）'!$C$3:$I$148, 7, FALSE))</f>
        <v/>
      </c>
      <c r="K245" s="62">
        <f>'6桁'!K245</f>
        <v>0</v>
      </c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f>IF(ISBLANK('6桁'!F246)=TRUE,"",VLOOKUP(パターン表!F246, 'パターン別掛け率（入力）'!$C$3:$I$148, 7, FALSE))</f>
        <v>100</v>
      </c>
      <c r="G246" s="148" t="str">
        <f>'6桁'!G246</f>
        <v>◎</v>
      </c>
      <c r="H246" s="5" t="str">
        <f>IF(ISBLANK('6桁'!H246)=TRUE,"",VLOOKUP(パターン表!H246, 'パターン別掛け率（入力）'!$C$3:$I$148, 7, FALSE))</f>
        <v/>
      </c>
      <c r="I246" s="148">
        <f>'6桁'!I246</f>
        <v>0</v>
      </c>
      <c r="J246" s="5" t="str">
        <f>IF(ISBLANK('6桁'!J246)=TRUE,"",VLOOKUP(パターン表!J246, 'パターン別掛け率（入力）'!$C$3:$I$148, 7, FALSE))</f>
        <v/>
      </c>
      <c r="K246" s="62">
        <f>'6桁'!K246</f>
        <v>0</v>
      </c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f>IF(ISBLANK('6桁'!F247)=TRUE,"",VLOOKUP(パターン表!F247, 'パターン別掛け率（入力）'!$C$3:$I$148, 7, FALSE))</f>
        <v>100</v>
      </c>
      <c r="G247" s="148" t="str">
        <f>'6桁'!G247</f>
        <v>◎</v>
      </c>
      <c r="H247" s="5">
        <f>IF(ISBLANK('6桁'!H247)=TRUE,"",VLOOKUP(パターン表!H247, 'パターン別掛け率（入力）'!$C$3:$I$148, 7, FALSE))</f>
        <v>100</v>
      </c>
      <c r="I247" s="62" t="str">
        <f>'6桁'!I247</f>
        <v>※</v>
      </c>
      <c r="J247" s="5" t="str">
        <f>IF(ISBLANK('6桁'!J247)=TRUE,"",VLOOKUP(パターン表!J247, 'パターン別掛け率（入力）'!$C$3:$I$148, 7, FALSE))</f>
        <v/>
      </c>
      <c r="K247" s="62">
        <f>'6桁'!K247</f>
        <v>0</v>
      </c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f>IF(ISBLANK('6桁'!F248)=TRUE,"",VLOOKUP(パターン表!F248, 'パターン別掛け率（入力）'!$C$3:$I$148, 7, FALSE))</f>
        <v>100</v>
      </c>
      <c r="G248" s="148" t="str">
        <f>'6桁'!G248</f>
        <v>◎</v>
      </c>
      <c r="H248" s="317" t="str">
        <f>IF(ISBLANK('6桁'!H248)=TRUE,"",VLOOKUP(パターン表!H248, 'パターン別掛け率（入力）'!$C$3:$I$148, 7, FALSE))</f>
        <v/>
      </c>
      <c r="I248" s="318">
        <f>'6桁'!I248</f>
        <v>0</v>
      </c>
      <c r="J248" s="139" t="str">
        <f>IF(ISBLANK('6桁'!J248)=TRUE,"",VLOOKUP(パターン表!J248, 'パターン別掛け率（入力）'!$C$3:$I$148, 7, FALSE))</f>
        <v/>
      </c>
      <c r="K248" s="138">
        <f>'6桁'!K248</f>
        <v>0</v>
      </c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>
        <f>IF(ISBLANK('6桁'!F249)=TRUE,"",VLOOKUP(パターン表!F249, 'パターン別掛け率（入力）'!$C$3:$I$148, 7, FALSE))</f>
        <v>100</v>
      </c>
      <c r="G249" s="268">
        <f>'6桁'!G249</f>
        <v>0</v>
      </c>
      <c r="H249" s="245" t="str">
        <f>IF(ISBLANK('6桁'!H249)=TRUE,"",VLOOKUP(パターン表!H249, 'パターン別掛け率（入力）'!$C$3:$I$148, 7, FALSE))</f>
        <v/>
      </c>
      <c r="I249" s="149">
        <f>'6桁'!I249</f>
        <v>0</v>
      </c>
      <c r="J249" s="268" t="str">
        <f>IF(ISBLANK('6桁'!J249)=TRUE,"",VLOOKUP(パターン表!J249, 'パターン別掛け率（入力）'!$C$3:$I$148, 7, FALSE))</f>
        <v/>
      </c>
      <c r="K249" s="149">
        <f>'6桁'!K249</f>
        <v>0</v>
      </c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407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IF(ISBLANK('6桁'!F257)=TRUE,"",VLOOKUP(パターン表!F257, 'パターン別掛け率（入力）'!$C$3:$I$148, 7, FALSE))</f>
        <v/>
      </c>
      <c r="G257" s="110">
        <f>'6桁'!G257</f>
        <v>0</v>
      </c>
      <c r="H257" s="4" t="str">
        <f>IF(ISBLANK('6桁'!H257)=TRUE,"",VLOOKUP(パターン表!H257, 'パターン別掛け率（入力）'!$C$3:$I$148, 7, FALSE))</f>
        <v/>
      </c>
      <c r="I257" s="110">
        <f>'6桁'!I257</f>
        <v>0</v>
      </c>
      <c r="J257" s="4" t="str">
        <f>IF(ISBLANK('6桁'!J257)=TRUE,"",VLOOKUP(パターン表!J257, 'パターン別掛け率（入力）'!$C$3:$I$148, 7, FALSE))</f>
        <v/>
      </c>
      <c r="K257" s="61">
        <f>'6桁'!K257</f>
        <v>0</v>
      </c>
      <c r="L257" s="4">
        <f>IF(ISBLANK('6桁'!L257)=TRUE,"",VLOOKUP(パターン表!L257, 'パターン別掛け率（入力）'!$C$3:$I$148, 7, FALSE))</f>
        <v>100</v>
      </c>
      <c r="M257" s="189" t="str">
        <f>'6桁'!M257</f>
        <v>※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IF(ISBLANK('6桁'!T257)=TRUE,"",VLOOKUP(パターン表!T257, 'パターン別掛け率（入力）'!$C$3:$I$148, 7, FALSE))</f>
        <v/>
      </c>
      <c r="U257" s="61">
        <f>'6桁'!U257</f>
        <v>0</v>
      </c>
      <c r="V257" s="4" t="str">
        <f>IF(ISBLANK('6桁'!V257)=TRUE,"",VLOOKUP(パターン表!V257, 'パターン別掛け率（入力）'!$C$3:$I$148, 7, FALSE))</f>
        <v/>
      </c>
      <c r="W257" s="61">
        <f>'6桁'!W257</f>
        <v>0</v>
      </c>
      <c r="X257" s="4" t="str">
        <f>IF(ISBLANK('6桁'!X257)=TRUE,"",VLOOKUP(パターン表!X257, 'パターン別掛け率（入力）'!$C$3:$I$148, 7, FALSE))</f>
        <v/>
      </c>
      <c r="Y257" s="61">
        <f>'6桁'!Y257</f>
        <v>0</v>
      </c>
      <c r="Z257" s="4">
        <f>IF(ISBLANK('6桁'!Z257)=TRUE,"",VLOOKUP(パターン表!Z257, 'パターン別掛け率（入力）'!$C$3:$I$148, 7, FALSE))</f>
        <v>100</v>
      </c>
      <c r="AA257" s="368" t="str">
        <f>'6桁'!AA257</f>
        <v>※</v>
      </c>
    </row>
    <row r="258" spans="2:27" ht="30" customHeight="1">
      <c r="B258" s="497"/>
      <c r="C258" s="388" t="s">
        <v>85</v>
      </c>
      <c r="D258" s="435" t="s">
        <v>389</v>
      </c>
      <c r="E258" s="489"/>
      <c r="F258" s="5">
        <f>IF(ISBLANK('6桁'!F258)=TRUE,"",VLOOKUP(パターン表!F258, 'パターン別掛け率（入力）'!$C$3:$I$148, 7, FALSE))</f>
        <v>100</v>
      </c>
      <c r="G258" s="111">
        <f>'6桁'!G258</f>
        <v>0</v>
      </c>
      <c r="H258" s="5" t="str">
        <f>IF(ISBLANK('6桁'!H258)=TRUE,"",VLOOKUP(パターン表!H258, 'パターン別掛け率（入力）'!$C$3:$I$148, 7, FALSE))</f>
        <v/>
      </c>
      <c r="I258" s="111">
        <f>'6桁'!I258</f>
        <v>0</v>
      </c>
      <c r="J258" s="5" t="str">
        <f>IF(ISBLANK('6桁'!J258)=TRUE,"",VLOOKUP(パターン表!J258, 'パターン別掛け率（入力）'!$C$3:$I$148, 7, FALSE))</f>
        <v/>
      </c>
      <c r="K258" s="62">
        <f>'6桁'!K258</f>
        <v>0</v>
      </c>
      <c r="L258" s="5" t="str">
        <f>IF(ISBLANK('6桁'!L258)=TRUE,"",VLOOKUP(パターン表!L258, 'パターン別掛け率（入力）'!$C$3:$I$148, 7, FALSE))</f>
        <v/>
      </c>
      <c r="M258" s="62">
        <f>'6桁'!M258</f>
        <v>0</v>
      </c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IF(ISBLANK('6桁'!T258)=TRUE,"",VLOOKUP(パターン表!T258, 'パターン別掛け率（入力）'!$C$3:$I$148, 7, FALSE))</f>
        <v/>
      </c>
      <c r="U258" s="59">
        <f>'6桁'!U258</f>
        <v>0</v>
      </c>
      <c r="V258" s="5" t="str">
        <f>IF(ISBLANK('6桁'!V258)=TRUE,"",VLOOKUP(パターン表!V258, 'パターン別掛け率（入力）'!$C$3:$I$148, 7, FALSE))</f>
        <v/>
      </c>
      <c r="W258" s="59">
        <f>'6桁'!W258</f>
        <v>0</v>
      </c>
      <c r="X258" s="5" t="str">
        <f>IF(ISBLANK('6桁'!X258)=TRUE,"",VLOOKUP(パターン表!X258, 'パターン別掛け率（入力）'!$C$3:$I$148, 7, FALSE))</f>
        <v/>
      </c>
      <c r="Y258" s="59">
        <f>'6桁'!Y258</f>
        <v>0</v>
      </c>
      <c r="Z258" s="5">
        <f>IF(ISBLANK('6桁'!Z258)=TRUE,"",VLOOKUP(パターン表!Z258, 'パターン別掛け率（入力）'!$C$3:$I$148, 7, FALSE))</f>
        <v>100</v>
      </c>
      <c r="AA258" s="190" t="str">
        <f>'6桁'!AA258</f>
        <v>※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IF(ISBLANK('6桁'!F259)=TRUE,"",VLOOKUP(パターン表!F259, 'パターン別掛け率（入力）'!$C$3:$I$148, 7, FALSE))</f>
        <v/>
      </c>
      <c r="G259" s="112">
        <f>'6桁'!G259</f>
        <v>0</v>
      </c>
      <c r="H259" s="5">
        <f>IF(ISBLANK('6桁'!H259)=TRUE,"",VLOOKUP(パターン表!H259, 'パターン別掛け率（入力）'!$C$3:$I$148, 7, FALSE))</f>
        <v>100</v>
      </c>
      <c r="I259" s="112">
        <f>'6桁'!I259</f>
        <v>0</v>
      </c>
      <c r="J259" s="5" t="str">
        <f>IF(ISBLANK('6桁'!J259)=TRUE,"",VLOOKUP(パターン表!J259, 'パターン別掛け率（入力）'!$C$3:$I$148, 7, FALSE))</f>
        <v/>
      </c>
      <c r="K259" s="62">
        <f>'6桁'!K259</f>
        <v>0</v>
      </c>
      <c r="L259" s="5" t="str">
        <f>IF(ISBLANK('6桁'!L259)=TRUE,"",VLOOKUP(パターン表!L259, 'パターン別掛け率（入力）'!$C$3:$I$148, 7, FALSE))</f>
        <v/>
      </c>
      <c r="M259" s="62">
        <f>'6桁'!M259</f>
        <v>0</v>
      </c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IF(ISBLANK('6桁'!T259)=TRUE,"",VLOOKUP(パターン表!T259, 'パターン別掛け率（入力）'!$C$3:$I$148, 7, FALSE))</f>
        <v/>
      </c>
      <c r="U259" s="58">
        <f>'6桁'!U259</f>
        <v>0</v>
      </c>
      <c r="V259" s="33" t="str">
        <f>IF(ISBLANK('6桁'!V259)=TRUE,"",VLOOKUP(パターン表!V259, 'パターン別掛け率（入力）'!$C$3:$I$148, 7, FALSE))</f>
        <v/>
      </c>
      <c r="W259" s="58">
        <f>'6桁'!W259</f>
        <v>0</v>
      </c>
      <c r="X259" s="33">
        <f>IF(ISBLANK('6桁'!X259)=TRUE,"",VLOOKUP(パターン表!X259, 'パターン別掛け率（入力）'!$C$3:$I$148, 7, FALSE))</f>
        <v>100</v>
      </c>
      <c r="Y259" s="58">
        <f>'6桁'!Y259</f>
        <v>0</v>
      </c>
      <c r="Z259" s="33" t="str">
        <f>IF(ISBLANK('6桁'!Z259)=TRUE,"",VLOOKUP(パターン表!Z259, 'パターン別掛け率（入力）'!$C$3:$I$148, 7, FALSE))</f>
        <v/>
      </c>
      <c r="AA259" s="58">
        <f>'6桁'!AA259</f>
        <v>0</v>
      </c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IF(ISBLANK('6桁'!F260)=TRUE,"",VLOOKUP(パターン表!F260, 'パターン別掛け率（入力）'!$C$3:$I$148, 7, FALSE))</f>
        <v/>
      </c>
      <c r="G260" s="111">
        <f>'6桁'!G260</f>
        <v>0</v>
      </c>
      <c r="H260" s="5">
        <f>IF(ISBLANK('6桁'!H260)=TRUE,"",VLOOKUP(パターン表!H260, 'パターン別掛け率（入力）'!$C$3:$I$148, 7, FALSE))</f>
        <v>100</v>
      </c>
      <c r="I260" s="111" t="str">
        <f>'6桁'!I260</f>
        <v>SPLT02</v>
      </c>
      <c r="J260" s="5" t="str">
        <f>IF(ISBLANK('6桁'!J260)=TRUE,"",VLOOKUP(パターン表!J260, 'パターン別掛け率（入力）'!$C$3:$I$148, 7, FALSE))</f>
        <v/>
      </c>
      <c r="K260" s="62">
        <f>'6桁'!K260</f>
        <v>0</v>
      </c>
      <c r="L260" s="5" t="str">
        <f>IF(ISBLANK('6桁'!L260)=TRUE,"",VLOOKUP(パターン表!L260, 'パターン別掛け率（入力）'!$C$3:$I$148, 7, FALSE))</f>
        <v/>
      </c>
      <c r="M260" s="62">
        <f>'6桁'!M260</f>
        <v>0</v>
      </c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IF(ISBLANK('6桁'!T260)=TRUE,"",VLOOKUP(パターン表!T260, 'パターン別掛け率（入力）'!$C$3:$I$148, 7, FALSE))</f>
        <v/>
      </c>
      <c r="U260" s="78">
        <f>'6桁'!U260</f>
        <v>0</v>
      </c>
      <c r="V260" s="32" t="str">
        <f>IF(ISBLANK('6桁'!V260)=TRUE,"",VLOOKUP(パターン表!V260, 'パターン別掛け率（入力）'!$C$3:$I$148, 7, FALSE))</f>
        <v/>
      </c>
      <c r="W260" s="78">
        <f>'6桁'!W260</f>
        <v>0</v>
      </c>
      <c r="X260" s="32">
        <f>IF(ISBLANK('6桁'!X260)=TRUE,"",VLOOKUP(パターン表!X260, 'パターン別掛け率（入力）'!$C$3:$I$148, 7, FALSE))</f>
        <v>100</v>
      </c>
      <c r="Y260" s="78">
        <f>'6桁'!Y260</f>
        <v>0</v>
      </c>
      <c r="Z260" s="32" t="str">
        <f>IF(ISBLANK('6桁'!Z260)=TRUE,"",VLOOKUP(パターン表!Z260, 'パターン別掛け率（入力）'!$C$3:$I$148, 7, FALSE))</f>
        <v/>
      </c>
      <c r="AA260" s="78">
        <f>'6桁'!AA260</f>
        <v>0</v>
      </c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>
        <f>IF(ISBLANK('6桁'!F261)=TRUE,"",VLOOKUP(パターン表!F261, 'パターン別掛け率（入力）'!$C$3:$I$148, 7, FALSE))</f>
        <v>100</v>
      </c>
      <c r="G261" s="111">
        <f>'6桁'!G261</f>
        <v>0</v>
      </c>
      <c r="H261" s="5" t="str">
        <f>IF(ISBLANK('6桁'!H261)=TRUE,"",VLOOKUP(パターン表!H261, 'パターン別掛け率（入力）'!$C$3:$I$148, 7, FALSE))</f>
        <v/>
      </c>
      <c r="I261" s="111">
        <f>'6桁'!I261</f>
        <v>0</v>
      </c>
      <c r="J261" s="5" t="str">
        <f>IF(ISBLANK('6桁'!J261)=TRUE,"",VLOOKUP(パターン表!J261, 'パターン別掛け率（入力）'!$C$3:$I$148, 7, FALSE))</f>
        <v/>
      </c>
      <c r="K261" s="62">
        <f>'6桁'!K261</f>
        <v>0</v>
      </c>
      <c r="L261" s="5" t="str">
        <f>IF(ISBLANK('6桁'!L261)=TRUE,"",VLOOKUP(パターン表!L261, 'パターン別掛け率（入力）'!$C$3:$I$148, 7, FALSE))</f>
        <v/>
      </c>
      <c r="M261" s="62">
        <f>'6桁'!M261</f>
        <v>0</v>
      </c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IF(ISBLANK('6桁'!T261)=TRUE,"",VLOOKUP(パターン表!T261, 'パターン別掛け率（入力）'!$C$3:$I$148, 7, FALSE))</f>
        <v/>
      </c>
      <c r="U261" s="58">
        <f>'6桁'!U261</f>
        <v>0</v>
      </c>
      <c r="V261" s="33" t="str">
        <f>IF(ISBLANK('6桁'!V261)=TRUE,"",VLOOKUP(パターン表!V261, 'パターン別掛け率（入力）'!$C$3:$I$148, 7, FALSE))</f>
        <v/>
      </c>
      <c r="W261" s="58">
        <f>'6桁'!W261</f>
        <v>0</v>
      </c>
      <c r="X261" s="33">
        <f>IF(ISBLANK('6桁'!X261)=TRUE,"",VLOOKUP(パターン表!X261, 'パターン別掛け率（入力）'!$C$3:$I$148, 7, FALSE))</f>
        <v>100</v>
      </c>
      <c r="Y261" s="58">
        <f>'6桁'!Y261</f>
        <v>0</v>
      </c>
      <c r="Z261" s="33" t="str">
        <f>IF(ISBLANK('6桁'!Z261)=TRUE,"",VLOOKUP(パターン表!Z261, 'パターン別掛け率（入力）'!$C$3:$I$148, 7, FALSE))</f>
        <v/>
      </c>
      <c r="AA261" s="58">
        <f>'6桁'!AA261</f>
        <v>0</v>
      </c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>
        <f>IF(ISBLANK('6桁'!F262)=TRUE,"",VLOOKUP(パターン表!F262, 'パターン別掛け率（入力）'!$C$3:$I$148, 7, FALSE))</f>
        <v>100</v>
      </c>
      <c r="G262" s="111">
        <f>'6桁'!G262</f>
        <v>0</v>
      </c>
      <c r="H262" s="5" t="str">
        <f>IF(ISBLANK('6桁'!H262)=TRUE,"",VLOOKUP(パターン表!H262, 'パターン別掛け率（入力）'!$C$3:$I$148, 7, FALSE))</f>
        <v/>
      </c>
      <c r="I262" s="111">
        <f>'6桁'!I262</f>
        <v>0</v>
      </c>
      <c r="J262" s="5" t="str">
        <f>IF(ISBLANK('6桁'!J262)=TRUE,"",VLOOKUP(パターン表!J262, 'パターン別掛け率（入力）'!$C$3:$I$148, 7, FALSE))</f>
        <v/>
      </c>
      <c r="K262" s="62">
        <f>'6桁'!K262</f>
        <v>0</v>
      </c>
      <c r="L262" s="5" t="str">
        <f>IF(ISBLANK('6桁'!L262)=TRUE,"",VLOOKUP(パターン表!L262, 'パターン別掛け率（入力）'!$C$3:$I$148, 7, FALSE))</f>
        <v/>
      </c>
      <c r="M262" s="62">
        <f>'6桁'!M262</f>
        <v>0</v>
      </c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IF(ISBLANK('6桁'!T262)=TRUE,"",VLOOKUP(パターン表!T262, 'パターン別掛け率（入力）'!$C$3:$I$148, 7, FALSE))</f>
        <v/>
      </c>
      <c r="U262" s="78">
        <f>'6桁'!U262</f>
        <v>0</v>
      </c>
      <c r="V262" s="32" t="str">
        <f>IF(ISBLANK('6桁'!V262)=TRUE,"",VLOOKUP(パターン表!V262, 'パターン別掛け率（入力）'!$C$3:$I$148, 7, FALSE))</f>
        <v/>
      </c>
      <c r="W262" s="78">
        <f>'6桁'!W262</f>
        <v>0</v>
      </c>
      <c r="X262" s="32">
        <f>IF(ISBLANK('6桁'!X262)=TRUE,"",VLOOKUP(パターン表!X262, 'パターン別掛け率（入力）'!$C$3:$I$148, 7, FALSE))</f>
        <v>100</v>
      </c>
      <c r="Y262" s="78" t="str">
        <f>'6桁'!Y262</f>
        <v>※</v>
      </c>
      <c r="Z262" s="32" t="str">
        <f>IF(ISBLANK('6桁'!Z262)=TRUE,"",VLOOKUP(パターン表!Z262, 'パターン別掛け率（入力）'!$C$3:$I$148, 7, FALSE))</f>
        <v/>
      </c>
      <c r="AA262" s="78">
        <f>'6桁'!AA262</f>
        <v>0</v>
      </c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>
        <f>IF(ISBLANK('6桁'!F263)=TRUE,"",VLOOKUP(パターン表!F263, 'パターン別掛け率（入力）'!$C$3:$I$148, 7, FALSE))</f>
        <v>100</v>
      </c>
      <c r="G263" s="111">
        <f>'6桁'!G263</f>
        <v>0</v>
      </c>
      <c r="H263" s="5" t="str">
        <f>IF(ISBLANK('6桁'!H263)=TRUE,"",VLOOKUP(パターン表!H263, 'パターン別掛け率（入力）'!$C$3:$I$148, 7, FALSE))</f>
        <v/>
      </c>
      <c r="I263" s="111">
        <f>'6桁'!I263</f>
        <v>0</v>
      </c>
      <c r="J263" s="5" t="str">
        <f>IF(ISBLANK('6桁'!J263)=TRUE,"",VLOOKUP(パターン表!J263, 'パターン別掛け率（入力）'!$C$3:$I$148, 7, FALSE))</f>
        <v/>
      </c>
      <c r="K263" s="62">
        <f>'6桁'!K263</f>
        <v>0</v>
      </c>
      <c r="L263" s="5" t="str">
        <f>IF(ISBLANK('6桁'!L263)=TRUE,"",VLOOKUP(パターン表!L263, 'パターン別掛け率（入力）'!$C$3:$I$148, 7, FALSE))</f>
        <v/>
      </c>
      <c r="M263" s="62">
        <f>'6桁'!M263</f>
        <v>0</v>
      </c>
      <c r="N263" s="127"/>
      <c r="O263" s="497"/>
      <c r="P263" s="501" t="s">
        <v>419</v>
      </c>
      <c r="Q263" s="502"/>
      <c r="R263" s="501" t="s">
        <v>433</v>
      </c>
      <c r="S263" s="502"/>
      <c r="T263" s="5">
        <f>IF(ISBLANK('6桁'!T263)=TRUE,"",VLOOKUP(パターン表!T263, 'パターン別掛け率（入力）'!$C$3:$I$148, 7, FALSE))</f>
        <v>100</v>
      </c>
      <c r="U263" s="62">
        <f>'6桁'!U263</f>
        <v>0</v>
      </c>
      <c r="V263" s="5" t="str">
        <f>IF(ISBLANK('6桁'!V263)=TRUE,"",VLOOKUP(パターン表!V263, 'パターン別掛け率（入力）'!$C$3:$I$148, 7, FALSE))</f>
        <v/>
      </c>
      <c r="W263" s="62">
        <f>'6桁'!W263</f>
        <v>0</v>
      </c>
      <c r="X263" s="5" t="str">
        <f>IF(ISBLANK('6桁'!X263)=TRUE,"",VLOOKUP(パターン表!X263, 'パターン別掛け率（入力）'!$C$3:$I$148, 7, FALSE))</f>
        <v/>
      </c>
      <c r="Y263" s="62">
        <f>'6桁'!Y263</f>
        <v>0</v>
      </c>
      <c r="Z263" s="5" t="str">
        <f>IF(ISBLANK('6桁'!Z263)=TRUE,"",VLOOKUP(パターン表!Z263, 'パターン別掛け率（入力）'!$C$3:$I$148, 7, FALSE))</f>
        <v/>
      </c>
      <c r="AA263" s="62">
        <f>'6桁'!AA263</f>
        <v>0</v>
      </c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f>IF(ISBLANK('6桁'!F264)=TRUE,"",VLOOKUP(パターン表!F264, 'パターン別掛け率（入力）'!$C$3:$I$148, 7, FALSE))</f>
        <v>100</v>
      </c>
      <c r="G264" s="111">
        <f>'6桁'!G264</f>
        <v>0</v>
      </c>
      <c r="H264" s="5" t="str">
        <f>IF(ISBLANK('6桁'!H264)=TRUE,"",VLOOKUP(パターン表!H264, 'パターン別掛け率（入力）'!$C$3:$I$148, 7, FALSE))</f>
        <v/>
      </c>
      <c r="I264" s="111">
        <f>'6桁'!I264</f>
        <v>0</v>
      </c>
      <c r="J264" s="5" t="str">
        <f>IF(ISBLANK('6桁'!J264)=TRUE,"",VLOOKUP(パターン表!J264, 'パターン別掛け率（入力）'!$C$3:$I$148, 7, FALSE))</f>
        <v/>
      </c>
      <c r="K264" s="59">
        <f>'6桁'!K264</f>
        <v>0</v>
      </c>
      <c r="L264" s="5" t="str">
        <f>IF(ISBLANK('6桁'!L264)=TRUE,"",VLOOKUP(パターン表!L264, 'パターン別掛け率（入力）'!$C$3:$I$148, 7, FALSE))</f>
        <v/>
      </c>
      <c r="M264" s="62">
        <f>'6桁'!M264</f>
        <v>0</v>
      </c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IF(ISBLANK('6桁'!T264)=TRUE,"",VLOOKUP(パターン表!T264, 'パターン別掛け率（入力）'!$C$3:$I$148, 7, FALSE))</f>
        <v/>
      </c>
      <c r="U264" s="59">
        <f>'6桁'!U264</f>
        <v>0</v>
      </c>
      <c r="V264" s="5">
        <f>IF(ISBLANK('6桁'!V264)=TRUE,"",VLOOKUP(パターン表!V264, 'パターン別掛け率（入力）'!$C$3:$I$148, 7, FALSE))</f>
        <v>100</v>
      </c>
      <c r="W264" s="59" t="str">
        <f>'6桁'!W264</f>
        <v>LT03</v>
      </c>
      <c r="X264" s="5" t="str">
        <f>IF(ISBLANK('6桁'!X264)=TRUE,"",VLOOKUP(パターン表!X264, 'パターン別掛け率（入力）'!$C$3:$I$148, 7, FALSE))</f>
        <v/>
      </c>
      <c r="Y264" s="59">
        <f>'6桁'!Y264</f>
        <v>0</v>
      </c>
      <c r="Z264" s="5" t="str">
        <f>IF(ISBLANK('6桁'!Z264)=TRUE,"",VLOOKUP(パターン表!Z264, 'パターン別掛け率（入力）'!$C$3:$I$148, 7, FALSE))</f>
        <v/>
      </c>
      <c r="AA264" s="59">
        <f>'6桁'!AA264</f>
        <v>0</v>
      </c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>
        <f>IF(ISBLANK('6桁'!F265)=TRUE,"",VLOOKUP(パターン表!F265, 'パターン別掛け率（入力）'!$C$3:$I$148, 7, FALSE))</f>
        <v>100</v>
      </c>
      <c r="G265" s="111">
        <f>'6桁'!G265</f>
        <v>0</v>
      </c>
      <c r="H265" s="5" t="str">
        <f>IF(ISBLANK('6桁'!H265)=TRUE,"",VLOOKUP(パターン表!H265, 'パターン別掛け率（入力）'!$C$3:$I$148, 7, FALSE))</f>
        <v/>
      </c>
      <c r="I265" s="111">
        <f>'6桁'!I265</f>
        <v>0</v>
      </c>
      <c r="J265" s="5" t="str">
        <f>IF(ISBLANK('6桁'!J265)=TRUE,"",VLOOKUP(パターン表!J265, 'パターン別掛け率（入力）'!$C$3:$I$148, 7, FALSE))</f>
        <v/>
      </c>
      <c r="K265" s="62">
        <f>'6桁'!K265</f>
        <v>0</v>
      </c>
      <c r="L265" s="5" t="str">
        <f>IF(ISBLANK('6桁'!L265)=TRUE,"",VLOOKUP(パターン表!L265, 'パターン別掛け率（入力）'!$C$3:$I$148, 7, FALSE))</f>
        <v/>
      </c>
      <c r="M265" s="62">
        <f>'6桁'!M265</f>
        <v>0</v>
      </c>
      <c r="N265" s="127"/>
      <c r="O265" s="497"/>
      <c r="P265" s="501" t="s">
        <v>421</v>
      </c>
      <c r="Q265" s="502"/>
      <c r="R265" s="501" t="s">
        <v>463</v>
      </c>
      <c r="S265" s="502"/>
      <c r="T265" s="5">
        <f>IF(ISBLANK('6桁'!T265)=TRUE,"",VLOOKUP(パターン表!T265, 'パターン別掛け率（入力）'!$C$3:$I$148, 7, FALSE))</f>
        <v>100</v>
      </c>
      <c r="U265" s="62">
        <f>'6桁'!U265</f>
        <v>0</v>
      </c>
      <c r="V265" s="5" t="str">
        <f>IF(ISBLANK('6桁'!V265)=TRUE,"",VLOOKUP(パターン表!V265, 'パターン別掛け率（入力）'!$C$3:$I$148, 7, FALSE))</f>
        <v/>
      </c>
      <c r="W265" s="62">
        <f>'6桁'!W265</f>
        <v>0</v>
      </c>
      <c r="X265" s="5" t="str">
        <f>IF(ISBLANK('6桁'!X265)=TRUE,"",VLOOKUP(パターン表!X265, 'パターン別掛け率（入力）'!$C$3:$I$148, 7, FALSE))</f>
        <v/>
      </c>
      <c r="Y265" s="62">
        <f>'6桁'!Y265</f>
        <v>0</v>
      </c>
      <c r="Z265" s="5" t="str">
        <f>IF(ISBLANK('6桁'!Z265)=TRUE,"",VLOOKUP(パターン表!Z265, 'パターン別掛け率（入力）'!$C$3:$I$148, 7, FALSE))</f>
        <v/>
      </c>
      <c r="AA265" s="62">
        <f>'6桁'!AA265</f>
        <v>0</v>
      </c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>
        <f>IF(ISBLANK('6桁'!F266)=TRUE,"",VLOOKUP(パターン表!F266, 'パターン別掛け率（入力）'!$C$3:$I$148, 7, FALSE))</f>
        <v>100</v>
      </c>
      <c r="G266" s="111">
        <f>'6桁'!G266</f>
        <v>0</v>
      </c>
      <c r="H266" s="5" t="str">
        <f>IF(ISBLANK('6桁'!H266)=TRUE,"",VLOOKUP(パターン表!H266, 'パターン別掛け率（入力）'!$C$3:$I$148, 7, FALSE))</f>
        <v/>
      </c>
      <c r="I266" s="111">
        <f>'6桁'!I266</f>
        <v>0</v>
      </c>
      <c r="J266" s="5" t="str">
        <f>IF(ISBLANK('6桁'!J266)=TRUE,"",VLOOKUP(パターン表!J266, 'パターン別掛け率（入力）'!$C$3:$I$148, 7, FALSE))</f>
        <v/>
      </c>
      <c r="K266" s="62">
        <f>'6桁'!K266</f>
        <v>0</v>
      </c>
      <c r="L266" s="5" t="str">
        <f>IF(ISBLANK('6桁'!L266)=TRUE,"",VLOOKUP(パターン表!L266, 'パターン別掛け率（入力）'!$C$3:$I$148, 7, FALSE))</f>
        <v/>
      </c>
      <c r="M266" s="62">
        <f>'6桁'!M266</f>
        <v>0</v>
      </c>
      <c r="N266" s="127"/>
      <c r="O266" s="497"/>
      <c r="P266" s="501" t="s">
        <v>422</v>
      </c>
      <c r="Q266" s="502"/>
      <c r="R266" s="501" t="s">
        <v>464</v>
      </c>
      <c r="S266" s="502"/>
      <c r="T266" s="5">
        <f>IF(ISBLANK('6桁'!T266)=TRUE,"",VLOOKUP(パターン表!T266, 'パターン別掛け率（入力）'!$C$3:$I$148, 7, FALSE))</f>
        <v>100</v>
      </c>
      <c r="U266" s="59">
        <f>'6桁'!U266</f>
        <v>0</v>
      </c>
      <c r="V266" s="5" t="str">
        <f>IF(ISBLANK('6桁'!V266)=TRUE,"",VLOOKUP(パターン表!V266, 'パターン別掛け率（入力）'!$C$3:$I$148, 7, FALSE))</f>
        <v/>
      </c>
      <c r="W266" s="59">
        <f>'6桁'!W266</f>
        <v>0</v>
      </c>
      <c r="X266" s="5" t="str">
        <f>IF(ISBLANK('6桁'!X266)=TRUE,"",VLOOKUP(パターン表!X266, 'パターン別掛け率（入力）'!$C$3:$I$148, 7, FALSE))</f>
        <v/>
      </c>
      <c r="Y266" s="59">
        <f>'6桁'!Y266</f>
        <v>0</v>
      </c>
      <c r="Z266" s="5" t="str">
        <f>IF(ISBLANK('6桁'!Z266)=TRUE,"",VLOOKUP(パターン表!Z266, 'パターン別掛け率（入力）'!$C$3:$I$148, 7, FALSE))</f>
        <v/>
      </c>
      <c r="AA266" s="59">
        <f>'6桁'!AA266</f>
        <v>0</v>
      </c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>
        <f>IF(ISBLANK('6桁'!F267)=TRUE,"",VLOOKUP(パターン表!F267, 'パターン別掛け率（入力）'!$C$3:$I$148, 7, FALSE))</f>
        <v>100</v>
      </c>
      <c r="G267" s="111">
        <f>'6桁'!G267</f>
        <v>0</v>
      </c>
      <c r="H267" s="5" t="str">
        <f>IF(ISBLANK('6桁'!H267)=TRUE,"",VLOOKUP(パターン表!H267, 'パターン別掛け率（入力）'!$C$3:$I$148, 7, FALSE))</f>
        <v/>
      </c>
      <c r="I267" s="111">
        <f>'6桁'!I267</f>
        <v>0</v>
      </c>
      <c r="J267" s="5" t="str">
        <f>IF(ISBLANK('6桁'!J267)=TRUE,"",VLOOKUP(パターン表!J267, 'パターン別掛け率（入力）'!$C$3:$I$148, 7, FALSE))</f>
        <v/>
      </c>
      <c r="K267" s="62">
        <f>'6桁'!K267</f>
        <v>0</v>
      </c>
      <c r="L267" s="5" t="str">
        <f>IF(ISBLANK('6桁'!L267)=TRUE,"",VLOOKUP(パターン表!L267, 'パターン別掛け率（入力）'!$C$3:$I$148, 7, FALSE))</f>
        <v/>
      </c>
      <c r="M267" s="62">
        <f>'6桁'!M267</f>
        <v>0</v>
      </c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IF(ISBLANK('6桁'!T267)=TRUE,"",VLOOKUP(パターン表!T267, 'パターン別掛け率（入力）'!$C$3:$I$148, 7, FALSE))</f>
        <v/>
      </c>
      <c r="U267" s="62">
        <f>'6桁'!U267</f>
        <v>0</v>
      </c>
      <c r="V267" s="5" t="str">
        <f>IF(ISBLANK('6桁'!V267)=TRUE,"",VLOOKUP(パターン表!V267, 'パターン別掛け率（入力）'!$C$3:$I$148, 7, FALSE))</f>
        <v/>
      </c>
      <c r="W267" s="62">
        <f>'6桁'!W267</f>
        <v>0</v>
      </c>
      <c r="X267" s="5">
        <f>IF(ISBLANK('6桁'!X267)=TRUE,"",VLOOKUP(パターン表!X267, 'パターン別掛け率（入力）'!$C$3:$I$148, 7, FALSE))</f>
        <v>100</v>
      </c>
      <c r="Y267" s="62" t="str">
        <f>'6桁'!Y267</f>
        <v>※◎</v>
      </c>
      <c r="Z267" s="5" t="str">
        <f>IF(ISBLANK('6桁'!Z267)=TRUE,"",VLOOKUP(パターン表!Z267, 'パターン別掛け率（入力）'!$C$3:$I$148, 7, FALSE))</f>
        <v/>
      </c>
      <c r="AA267" s="62">
        <f>'6桁'!AA267</f>
        <v>0</v>
      </c>
    </row>
    <row r="268" spans="2:27" ht="30" customHeight="1">
      <c r="B268" s="497"/>
      <c r="C268" s="388" t="s">
        <v>443</v>
      </c>
      <c r="D268" s="435" t="s">
        <v>445</v>
      </c>
      <c r="E268" s="489"/>
      <c r="F268" s="5">
        <f>IF(ISBLANK('6桁'!F268)=TRUE,"",VLOOKUP(パターン表!F268, 'パターン別掛け率（入力）'!$C$3:$I$148, 7, FALSE))</f>
        <v>100</v>
      </c>
      <c r="G268" s="111">
        <f>'6桁'!G268</f>
        <v>0</v>
      </c>
      <c r="H268" s="5" t="str">
        <f>IF(ISBLANK('6桁'!H268)=TRUE,"",VLOOKUP(パターン表!H268, 'パターン別掛け率（入力）'!$C$3:$I$148, 7, FALSE))</f>
        <v/>
      </c>
      <c r="I268" s="111">
        <f>'6桁'!I268</f>
        <v>0</v>
      </c>
      <c r="J268" s="5" t="str">
        <f>IF(ISBLANK('6桁'!J268)=TRUE,"",VLOOKUP(パターン表!J268, 'パターン別掛け率（入力）'!$C$3:$I$148, 7, FALSE))</f>
        <v/>
      </c>
      <c r="K268" s="62">
        <f>'6桁'!K268</f>
        <v>0</v>
      </c>
      <c r="L268" s="5" t="str">
        <f>IF(ISBLANK('6桁'!L268)=TRUE,"",VLOOKUP(パターン表!L268, 'パターン別掛け率（入力）'!$C$3:$I$148, 7, FALSE))</f>
        <v/>
      </c>
      <c r="M268" s="62">
        <f>'6桁'!M268</f>
        <v>0</v>
      </c>
      <c r="N268" s="127"/>
      <c r="O268" s="497"/>
      <c r="P268" s="507"/>
      <c r="Q268" s="508"/>
      <c r="R268" s="501" t="s">
        <v>438</v>
      </c>
      <c r="S268" s="502"/>
      <c r="T268" s="5">
        <f>IF(ISBLANK('6桁'!T268)=TRUE,"",VLOOKUP(パターン表!T268, 'パターン別掛け率（入力）'!$C$3:$I$148, 7, FALSE))</f>
        <v>100</v>
      </c>
      <c r="U268" s="59" t="str">
        <f>'6桁'!U268</f>
        <v>◎</v>
      </c>
      <c r="V268" s="5" t="str">
        <f>IF(ISBLANK('6桁'!V268)=TRUE,"",VLOOKUP(パターン表!V268, 'パターン別掛け率（入力）'!$C$3:$I$148, 7, FALSE))</f>
        <v/>
      </c>
      <c r="W268" s="59">
        <f>'6桁'!W268</f>
        <v>0</v>
      </c>
      <c r="X268" s="5" t="str">
        <f>IF(ISBLANK('6桁'!X268)=TRUE,"",VLOOKUP(パターン表!X268, 'パターン別掛け率（入力）'!$C$3:$I$148, 7, FALSE))</f>
        <v/>
      </c>
      <c r="Y268" s="59">
        <f>'6桁'!Y268</f>
        <v>0</v>
      </c>
      <c r="Z268" s="5" t="str">
        <f>IF(ISBLANK('6桁'!Z268)=TRUE,"",VLOOKUP(パターン表!Z268, 'パターン別掛け率（入力）'!$C$3:$I$148, 7, FALSE))</f>
        <v/>
      </c>
      <c r="AA268" s="59">
        <f>'6桁'!AA268</f>
        <v>0</v>
      </c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IF(ISBLANK('6桁'!F269)=TRUE,"",VLOOKUP(パターン表!F269, 'パターン別掛け率（入力）'!$C$3:$I$148, 7, FALSE))</f>
        <v/>
      </c>
      <c r="G269" s="111">
        <f>'6桁'!G269</f>
        <v>0</v>
      </c>
      <c r="H269" s="5" t="str">
        <f>IF(ISBLANK('6桁'!H269)=TRUE,"",VLOOKUP(パターン表!H269, 'パターン別掛け率（入力）'!$C$3:$I$148, 7, FALSE))</f>
        <v/>
      </c>
      <c r="I269" s="111">
        <f>'6桁'!I269</f>
        <v>0</v>
      </c>
      <c r="J269" s="5">
        <f>IF(ISBLANK('6桁'!J269)=TRUE,"",VLOOKUP(パターン表!J269, 'パターン別掛け率（入力）'!$C$3:$I$148, 7, FALSE))</f>
        <v>100</v>
      </c>
      <c r="K269" s="59" t="str">
        <f>'6桁'!K269</f>
        <v>※
SP LT01M</v>
      </c>
      <c r="L269" s="5" t="str">
        <f>IF(ISBLANK('6桁'!L269)=TRUE,"",VLOOKUP(パターン表!L269, 'パターン別掛け率（入力）'!$C$3:$I$148, 7, FALSE))</f>
        <v/>
      </c>
      <c r="M269" s="62">
        <f>'6桁'!M269</f>
        <v>0</v>
      </c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IF(ISBLANK('6桁'!T269)=TRUE,"",VLOOKUP(パターン表!T269, 'パターン別掛け率（入力）'!$C$3:$I$148, 7, FALSE))</f>
        <v/>
      </c>
      <c r="U269" s="62">
        <f>'6桁'!U269</f>
        <v>0</v>
      </c>
      <c r="V269" s="5">
        <f>IF(ISBLANK('6桁'!V269)=TRUE,"",VLOOKUP(パターン表!V269, 'パターン別掛け率（入力）'!$C$3:$I$148, 7, FALSE))</f>
        <v>100</v>
      </c>
      <c r="W269" s="59" t="str">
        <f>'6桁'!W269</f>
        <v>※◎
SPLT02</v>
      </c>
      <c r="X269" s="5" t="str">
        <f>IF(ISBLANK('6桁'!X269)=TRUE,"",VLOOKUP(パターン表!X269, 'パターン別掛け率（入力）'!$C$3:$I$148, 7, FALSE))</f>
        <v/>
      </c>
      <c r="Y269" s="62">
        <f>'6桁'!Y269</f>
        <v>0</v>
      </c>
      <c r="Z269" s="5" t="str">
        <f>IF(ISBLANK('6桁'!Z269)=TRUE,"",VLOOKUP(パターン表!Z269, 'パターン別掛け率（入力）'!$C$3:$I$148, 7, FALSE))</f>
        <v/>
      </c>
      <c r="AA269" s="62">
        <f>'6桁'!AA269</f>
        <v>0</v>
      </c>
    </row>
    <row r="270" spans="2:27" ht="30" customHeight="1">
      <c r="B270" s="498"/>
      <c r="C270" s="498"/>
      <c r="D270" s="437" t="s">
        <v>448</v>
      </c>
      <c r="E270" s="549"/>
      <c r="F270" s="33">
        <f>IF(ISBLANK('6桁'!F270)=TRUE,"",VLOOKUP(パターン表!F270, 'パターン別掛け率（入力）'!$C$3:$I$148, 7, FALSE))</f>
        <v>100</v>
      </c>
      <c r="G270" s="113">
        <f>'6桁'!G270</f>
        <v>0</v>
      </c>
      <c r="H270" s="33" t="str">
        <f>IF(ISBLANK('6桁'!H270)=TRUE,"",VLOOKUP(パターン表!H270, 'パターン別掛け率（入力）'!$C$3:$I$148, 7, FALSE))</f>
        <v/>
      </c>
      <c r="I270" s="113">
        <f>'6桁'!I270</f>
        <v>0</v>
      </c>
      <c r="J270" s="33" t="str">
        <f>IF(ISBLANK('6桁'!J270)=TRUE,"",VLOOKUP(パターン表!J270, 'パターン別掛け率（入力）'!$C$3:$I$148, 7, FALSE))</f>
        <v/>
      </c>
      <c r="K270" s="58">
        <f>'6桁'!K270</f>
        <v>0</v>
      </c>
      <c r="L270" s="33" t="str">
        <f>IF(ISBLANK('6桁'!L270)=TRUE,"",VLOOKUP(パターン表!L270, 'パターン別掛け率（入力）'!$C$3:$I$148, 7, FALSE))</f>
        <v/>
      </c>
      <c r="M270" s="58">
        <f>'6桁'!M270</f>
        <v>0</v>
      </c>
      <c r="N270" s="127"/>
      <c r="O270" s="497"/>
      <c r="P270" s="509"/>
      <c r="Q270" s="510"/>
      <c r="R270" s="501" t="s">
        <v>444</v>
      </c>
      <c r="S270" s="502"/>
      <c r="T270" s="5" t="str">
        <f>IF(ISBLANK('6桁'!T270)=TRUE,"",VLOOKUP(パターン表!T270, 'パターン別掛け率（入力）'!$C$3:$I$148, 7, FALSE))</f>
        <v/>
      </c>
      <c r="U270" s="59">
        <f>'6桁'!U270</f>
        <v>0</v>
      </c>
      <c r="V270" s="5">
        <f>IF(ISBLANK('6桁'!V270)=TRUE,"",VLOOKUP(パターン表!V270, 'パターン別掛け率（入力）'!$C$3:$I$148, 7, FALSE))</f>
        <v>100</v>
      </c>
      <c r="W270" s="59" t="str">
        <f>'6桁'!W270</f>
        <v>※◎
LT03</v>
      </c>
      <c r="X270" s="5" t="str">
        <f>IF(ISBLANK('6桁'!X270)=TRUE,"",VLOOKUP(パターン表!X270, 'パターン別掛け率（入力）'!$C$3:$I$148, 7, FALSE))</f>
        <v/>
      </c>
      <c r="Y270" s="59">
        <f>'6桁'!Y270</f>
        <v>0</v>
      </c>
      <c r="Z270" s="5" t="str">
        <f>IF(ISBLANK('6桁'!Z270)=TRUE,"",VLOOKUP(パターン表!Z270, 'パターン別掛け率（入力）'!$C$3:$I$148, 7, FALSE))</f>
        <v/>
      </c>
      <c r="AA270" s="59">
        <f>'6桁'!AA270</f>
        <v>0</v>
      </c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IF(ISBLANK('6桁'!F271)=TRUE,"",VLOOKUP(パターン表!F271, 'パターン別掛け率（入力）'!$C$3:$I$148, 7, FALSE))</f>
        <v/>
      </c>
      <c r="G271" s="125">
        <f>'6桁'!G271</f>
        <v>0</v>
      </c>
      <c r="H271" s="6">
        <f>IF(ISBLANK('6桁'!H271)=TRUE,"",VLOOKUP(パターン表!H271, 'パターン別掛け率（入力）'!$C$3:$I$148, 7, FALSE))</f>
        <v>100</v>
      </c>
      <c r="I271" s="125">
        <f>'6桁'!I271</f>
        <v>0</v>
      </c>
      <c r="J271" s="6" t="str">
        <f>IF(ISBLANK('6桁'!J271)=TRUE,"",VLOOKUP(パターン表!J271, 'パターン別掛け率（入力）'!$C$3:$I$148, 7, FALSE))</f>
        <v/>
      </c>
      <c r="K271" s="190">
        <f>'6桁'!K271</f>
        <v>0</v>
      </c>
      <c r="L271" s="6" t="str">
        <f>IF(ISBLANK('6桁'!L271)=TRUE,"",VLOOKUP(パターン表!L271, 'パターン別掛け率（入力）'!$C$3:$I$148, 7, FALSE))</f>
        <v/>
      </c>
      <c r="M271" s="70">
        <f>'6桁'!M271</f>
        <v>0</v>
      </c>
      <c r="N271" s="127"/>
      <c r="O271" s="498"/>
      <c r="P271" s="511"/>
      <c r="Q271" s="512"/>
      <c r="R271" s="503" t="s">
        <v>445</v>
      </c>
      <c r="S271" s="504"/>
      <c r="T271" s="33">
        <f>IF(ISBLANK('6桁'!T271)=TRUE,"",VLOOKUP(パターン表!T271, 'パターン別掛け率（入力）'!$C$3:$I$148, 7, FALSE))</f>
        <v>100</v>
      </c>
      <c r="U271" s="58" t="str">
        <f>'6桁'!U271</f>
        <v>⑧</v>
      </c>
      <c r="V271" s="33" t="str">
        <f>IF(ISBLANK('6桁'!V271)=TRUE,"",VLOOKUP(パターン表!V271, 'パターン別掛け率（入力）'!$C$3:$I$148, 7, FALSE))</f>
        <v/>
      </c>
      <c r="W271" s="58">
        <f>'6桁'!W271</f>
        <v>0</v>
      </c>
      <c r="X271" s="33" t="str">
        <f>IF(ISBLANK('6桁'!X271)=TRUE,"",VLOOKUP(パターン表!X271, 'パターン別掛け率（入力）'!$C$3:$I$148, 7, FALSE))</f>
        <v/>
      </c>
      <c r="Y271" s="58">
        <f>'6桁'!Y271</f>
        <v>0</v>
      </c>
      <c r="Z271" s="33" t="str">
        <f>IF(ISBLANK('6桁'!Z271)=TRUE,"",VLOOKUP(パターン表!Z271, 'パターン別掛け率（入力）'!$C$3:$I$148, 7, FALSE))</f>
        <v/>
      </c>
      <c r="AA271" s="58">
        <f>'6桁'!AA271</f>
        <v>0</v>
      </c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IF(ISBLANK('6桁'!F272)=TRUE,"",VLOOKUP(パターン表!F272, 'パターン別掛け率（入力）'!$C$3:$I$148, 7, FALSE))</f>
        <v/>
      </c>
      <c r="G272" s="111">
        <f>'6桁'!G272</f>
        <v>0</v>
      </c>
      <c r="H272" s="5">
        <f>IF(ISBLANK('6桁'!H272)=TRUE,"",VLOOKUP(パターン表!H272, 'パターン別掛け率（入力）'!$C$3:$I$148, 7, FALSE))</f>
        <v>100</v>
      </c>
      <c r="I272" s="111">
        <f>'6桁'!I272</f>
        <v>0</v>
      </c>
      <c r="J272" s="5" t="str">
        <f>IF(ISBLANK('6桁'!J272)=TRUE,"",VLOOKUP(パターン表!J272, 'パターン別掛け率（入力）'!$C$3:$I$148, 7, FALSE))</f>
        <v/>
      </c>
      <c r="K272" s="62">
        <f>'6桁'!K272</f>
        <v>0</v>
      </c>
      <c r="L272" s="5" t="str">
        <f>IF(ISBLANK('6桁'!L272)=TRUE,"",VLOOKUP(パターン表!L272, 'パターン別掛け率（入力）'!$C$3:$I$148, 7, FALSE))</f>
        <v/>
      </c>
      <c r="M272" s="62">
        <f>'6桁'!M272</f>
        <v>0</v>
      </c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IF(ISBLANK('6桁'!T272)=TRUE,"",VLOOKUP(パターン表!T272, 'パターン別掛け率（入力）'!$C$3:$I$148, 7, FALSE))</f>
        <v/>
      </c>
      <c r="U272" s="190">
        <f>'6桁'!U272</f>
        <v>0</v>
      </c>
      <c r="V272" s="6">
        <f>IF(ISBLANK('6桁'!V272)=TRUE,"",VLOOKUP(パターン表!V272, 'パターン別掛け率（入力）'!$C$3:$I$148, 7, FALSE))</f>
        <v>100</v>
      </c>
      <c r="W272" s="190" t="str">
        <f>'6桁'!W272</f>
        <v>SPLT02</v>
      </c>
      <c r="X272" s="6" t="str">
        <f>IF(ISBLANK('6桁'!X272)=TRUE,"",VLOOKUP(パターン表!X272, 'パターン別掛け率（入力）'!$C$3:$I$148, 7, FALSE))</f>
        <v/>
      </c>
      <c r="Y272" s="190">
        <f>'6桁'!Y272</f>
        <v>0</v>
      </c>
      <c r="Z272" s="6" t="str">
        <f>IF(ISBLANK('6桁'!Z272)=TRUE,"",VLOOKUP(パターン表!Z272, 'パターン別掛け率（入力）'!$C$3:$I$148, 7, FALSE))</f>
        <v/>
      </c>
      <c r="AA272" s="190">
        <f>'6桁'!AA272</f>
        <v>0</v>
      </c>
    </row>
    <row r="273" spans="1:27" ht="30" customHeight="1">
      <c r="B273" s="497"/>
      <c r="C273" s="388" t="s">
        <v>22</v>
      </c>
      <c r="D273" s="435" t="s">
        <v>451</v>
      </c>
      <c r="E273" s="489"/>
      <c r="F273" s="5">
        <f>IF(ISBLANK('6桁'!F273)=TRUE,"",VLOOKUP(パターン表!F273, 'パターン別掛け率（入力）'!$C$3:$I$148, 7, FALSE))</f>
        <v>100</v>
      </c>
      <c r="G273" s="111">
        <f>'6桁'!G273</f>
        <v>0</v>
      </c>
      <c r="H273" s="5" t="str">
        <f>IF(ISBLANK('6桁'!H273)=TRUE,"",VLOOKUP(パターン表!H273, 'パターン別掛け率（入力）'!$C$3:$I$148, 7, FALSE))</f>
        <v/>
      </c>
      <c r="I273" s="111">
        <f>'6桁'!I273</f>
        <v>0</v>
      </c>
      <c r="J273" s="5" t="str">
        <f>IF(ISBLANK('6桁'!J273)=TRUE,"",VLOOKUP(パターン表!J273, 'パターン別掛け率（入力）'!$C$3:$I$148, 7, FALSE))</f>
        <v/>
      </c>
      <c r="K273" s="62">
        <f>'6桁'!K273</f>
        <v>0</v>
      </c>
      <c r="L273" s="5" t="str">
        <f>IF(ISBLANK('6桁'!L273)=TRUE,"",VLOOKUP(パターン表!L273, 'パターン別掛け率（入力）'!$C$3:$I$148, 7, FALSE))</f>
        <v/>
      </c>
      <c r="M273" s="62">
        <f>'6桁'!M273</f>
        <v>0</v>
      </c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IF(ISBLANK('6桁'!T273)=TRUE,"",VLOOKUP(パターン表!T273, 'パターン別掛け率（入力）'!$C$3:$I$148, 7, FALSE))</f>
        <v/>
      </c>
      <c r="U273" s="62">
        <f>'6桁'!U273</f>
        <v>0</v>
      </c>
      <c r="V273" s="5">
        <f>IF(ISBLANK('6桁'!V273)=TRUE,"",VLOOKUP(パターン表!V273, 'パターン別掛け率（入力）'!$C$3:$I$148, 7, FALSE))</f>
        <v>100</v>
      </c>
      <c r="W273" s="59" t="str">
        <f>'6桁'!W273</f>
        <v>SPLT02</v>
      </c>
      <c r="X273" s="5" t="str">
        <f>IF(ISBLANK('6桁'!X273)=TRUE,"",VLOOKUP(パターン表!X273, 'パターン別掛け率（入力）'!$C$3:$I$148, 7, FALSE))</f>
        <v/>
      </c>
      <c r="Y273" s="62">
        <f>'6桁'!Y273</f>
        <v>0</v>
      </c>
      <c r="Z273" s="5" t="str">
        <f>IF(ISBLANK('6桁'!Z273)=TRUE,"",VLOOKUP(パターン表!Z273, 'パターン別掛け率（入力）'!$C$3:$I$148, 7, FALSE))</f>
        <v/>
      </c>
      <c r="AA273" s="62">
        <f>'6桁'!AA273</f>
        <v>0</v>
      </c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IF(ISBLANK('6桁'!F274)=TRUE,"",VLOOKUP(パターン表!F274, 'パターン別掛け率（入力）'!$C$3:$I$148, 7, FALSE))</f>
        <v/>
      </c>
      <c r="G274" s="111">
        <f>'6桁'!G274</f>
        <v>0</v>
      </c>
      <c r="H274" s="5" t="str">
        <f>IF(ISBLANK('6桁'!H274)=TRUE,"",VLOOKUP(パターン表!H274, 'パターン別掛け率（入力）'!$C$3:$I$148, 7, FALSE))</f>
        <v/>
      </c>
      <c r="I274" s="111">
        <f>'6桁'!I274</f>
        <v>0</v>
      </c>
      <c r="J274" s="5">
        <f>IF(ISBLANK('6桁'!J274)=TRUE,"",VLOOKUP(パターン表!J274, 'パターン別掛け率（入力）'!$C$3:$I$148, 7, FALSE))</f>
        <v>100</v>
      </c>
      <c r="K274" s="62">
        <f>'6桁'!K274</f>
        <v>0</v>
      </c>
      <c r="L274" s="5" t="str">
        <f>IF(ISBLANK('6桁'!L274)=TRUE,"",VLOOKUP(パターン表!L274, 'パターン別掛け率（入力）'!$C$3:$I$148, 7, FALSE))</f>
        <v/>
      </c>
      <c r="M274" s="62">
        <f>'6桁'!M274</f>
        <v>0</v>
      </c>
      <c r="N274" s="127"/>
      <c r="O274" s="498"/>
      <c r="P274" s="503" t="s">
        <v>427</v>
      </c>
      <c r="Q274" s="504"/>
      <c r="R274" s="503" t="s">
        <v>383</v>
      </c>
      <c r="S274" s="504"/>
      <c r="T274" s="5">
        <f>IF(ISBLANK('6桁'!T274)=TRUE,"",VLOOKUP(パターン表!T274, 'パターン別掛け率（入力）'!$C$3:$I$148, 7, FALSE))</f>
        <v>100</v>
      </c>
      <c r="U274" s="59">
        <f>'6桁'!U274</f>
        <v>0</v>
      </c>
      <c r="V274" s="5" t="str">
        <f>IF(ISBLANK('6桁'!V274)=TRUE,"",VLOOKUP(パターン表!V274, 'パターン別掛け率（入力）'!$C$3:$I$148, 7, FALSE))</f>
        <v/>
      </c>
      <c r="W274" s="59">
        <f>'6桁'!W274</f>
        <v>0</v>
      </c>
      <c r="X274" s="161" t="str">
        <f>IF(ISBLANK('6桁'!X274)=TRUE,"",VLOOKUP(パターン表!X274, 'パターン別掛け率（入力）'!$C$3:$I$148, 7, FALSE))</f>
        <v/>
      </c>
      <c r="Y274" s="189">
        <f>'6桁'!Y274</f>
        <v>0</v>
      </c>
      <c r="Z274" s="161" t="str">
        <f>IF(ISBLANK('6桁'!Z274)=TRUE,"",VLOOKUP(パターン表!Z274, 'パターン別掛け率（入力）'!$C$3:$I$148, 7, FALSE))</f>
        <v/>
      </c>
      <c r="AA274" s="189">
        <f>'6桁'!AA274</f>
        <v>0</v>
      </c>
    </row>
    <row r="275" spans="1:27" ht="30" customHeight="1">
      <c r="B275" s="497"/>
      <c r="C275" s="388" t="s">
        <v>452</v>
      </c>
      <c r="D275" s="435" t="s">
        <v>396</v>
      </c>
      <c r="E275" s="489"/>
      <c r="F275" s="5">
        <f>IF(ISBLANK('6桁'!F275)=TRUE,"",VLOOKUP(パターン表!F275, 'パターン別掛け率（入力）'!$C$3:$I$148, 7, FALSE))</f>
        <v>100</v>
      </c>
      <c r="G275" s="111">
        <f>'6桁'!G275</f>
        <v>0</v>
      </c>
      <c r="H275" s="5">
        <f>IF(ISBLANK('6桁'!H275)=TRUE,"",VLOOKUP(パターン表!H275, 'パターン別掛け率（入力）'!$C$3:$I$148, 7, FALSE))</f>
        <v>100</v>
      </c>
      <c r="I275" s="189" t="str">
        <f>'6桁'!I275</f>
        <v>※</v>
      </c>
      <c r="J275" s="5" t="str">
        <f>IF(ISBLANK('6桁'!J275)=TRUE,"",VLOOKUP(パターン表!J275, 'パターン別掛け率（入力）'!$C$3:$I$148, 7, FALSE))</f>
        <v/>
      </c>
      <c r="K275" s="62">
        <f>'6桁'!K275</f>
        <v>0</v>
      </c>
      <c r="L275" s="5" t="str">
        <f>IF(ISBLANK('6桁'!L275)=TRUE,"",VLOOKUP(パターン表!L275, 'パターン別掛け率（入力）'!$C$3:$I$148, 7, FALSE))</f>
        <v/>
      </c>
      <c r="M275" s="62">
        <f>'6桁'!M275</f>
        <v>0</v>
      </c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IF(ISBLANK('6桁'!T275)=TRUE,"",VLOOKUP(パターン表!T275, 'パターン別掛け率（入力）'!$C$3:$I$148, 7, FALSE))</f>
        <v/>
      </c>
      <c r="U275" s="365">
        <f>'6桁'!U275</f>
        <v>0</v>
      </c>
      <c r="V275" s="77" t="str">
        <f>IF(ISBLANK('6桁'!V275)=TRUE,"",VLOOKUP(パターン表!V275, 'パターン別掛け率（入力）'!$C$3:$I$148, 7, FALSE))</f>
        <v/>
      </c>
      <c r="W275" s="365">
        <f>'6桁'!W275</f>
        <v>0</v>
      </c>
      <c r="X275" s="77">
        <f>IF(ISBLANK('6桁'!X275)=TRUE,"",VLOOKUP(パターン表!X275, 'パターン別掛け率（入力）'!$C$3:$I$148, 7, FALSE))</f>
        <v>100</v>
      </c>
      <c r="Y275" s="72" t="str">
        <f>'6桁'!Y275</f>
        <v>※</v>
      </c>
      <c r="Z275" s="77" t="str">
        <f>IF(ISBLANK('6桁'!Z275)=TRUE,"",VLOOKUP(パターン表!Z275, 'パターン別掛け率（入力）'!$C$3:$I$148, 7, FALSE))</f>
        <v/>
      </c>
      <c r="AA275" s="72">
        <f>'6桁'!AA275</f>
        <v>0</v>
      </c>
    </row>
    <row r="276" spans="1:27" ht="30" customHeight="1">
      <c r="B276" s="497"/>
      <c r="C276" s="388" t="s">
        <v>453</v>
      </c>
      <c r="D276" s="435" t="s">
        <v>391</v>
      </c>
      <c r="E276" s="489"/>
      <c r="F276" s="5">
        <f>IF(ISBLANK('6桁'!F276)=TRUE,"",VLOOKUP(パターン表!F276, 'パターン別掛け率（入力）'!$C$3:$I$148, 7, FALSE))</f>
        <v>100</v>
      </c>
      <c r="G276" s="111">
        <f>'6桁'!G276</f>
        <v>0</v>
      </c>
      <c r="H276" s="5" t="str">
        <f>IF(ISBLANK('6桁'!H276)=TRUE,"",VLOOKUP(パターン表!H276, 'パターン別掛け率（入力）'!$C$3:$I$148, 7, FALSE))</f>
        <v/>
      </c>
      <c r="I276" s="111">
        <f>'6桁'!I276</f>
        <v>0</v>
      </c>
      <c r="J276" s="5" t="str">
        <f>IF(ISBLANK('6桁'!J276)=TRUE,"",VLOOKUP(パターン表!J276, 'パターン別掛け率（入力）'!$C$3:$I$148, 7, FALSE))</f>
        <v/>
      </c>
      <c r="K276" s="62">
        <f>'6桁'!K276</f>
        <v>0</v>
      </c>
      <c r="L276" s="5" t="str">
        <f>IF(ISBLANK('6桁'!L276)=TRUE,"",VLOOKUP(パターン表!L276, 'パターン別掛け率（入力）'!$C$3:$I$148, 7, FALSE))</f>
        <v/>
      </c>
      <c r="M276" s="62">
        <f>'6桁'!M276</f>
        <v>0</v>
      </c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IF(ISBLANK('6桁'!T276)=TRUE,"",VLOOKUP(パターン表!T276, 'パターン別掛け率（入力）'!$C$3:$I$148, 7, FALSE))</f>
        <v/>
      </c>
      <c r="U276" s="72">
        <f>'6桁'!U276</f>
        <v>0</v>
      </c>
      <c r="V276" s="77" t="str">
        <f>IF(ISBLANK('6桁'!V276)=TRUE,"",VLOOKUP(パターン表!V276, 'パターン別掛け率（入力）'!$C$3:$I$148, 7, FALSE))</f>
        <v/>
      </c>
      <c r="W276" s="72">
        <f>'6桁'!W276</f>
        <v>0</v>
      </c>
      <c r="X276" s="77">
        <f>IF(ISBLANK('6桁'!X276)=TRUE,"",VLOOKUP(パターン表!X276, 'パターン別掛け率（入力）'!$C$3:$I$148, 7, FALSE))</f>
        <v>100</v>
      </c>
      <c r="Y276" s="365">
        <f>'6桁'!Y276</f>
        <v>0</v>
      </c>
      <c r="Z276" s="77" t="str">
        <f>IF(ISBLANK('6桁'!Z276)=TRUE,"",VLOOKUP(パターン表!Z276, 'パターン別掛け率（入力）'!$C$3:$I$148, 7, FALSE))</f>
        <v/>
      </c>
      <c r="AA276" s="365">
        <f>'6桁'!AA276</f>
        <v>0</v>
      </c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>
        <f>IF(ISBLANK('6桁'!F277)=TRUE,"",VLOOKUP(パターン表!F277, 'パターン別掛け率（入力）'!$C$3:$I$148, 7, FALSE))</f>
        <v>100</v>
      </c>
      <c r="G277" s="111">
        <f>'6桁'!G277</f>
        <v>0</v>
      </c>
      <c r="H277" s="5" t="str">
        <f>IF(ISBLANK('6桁'!H277)=TRUE,"",VLOOKUP(パターン表!H277, 'パターン別掛け率（入力）'!$C$3:$I$148, 7, FALSE))</f>
        <v/>
      </c>
      <c r="I277" s="111">
        <f>'6桁'!I277</f>
        <v>0</v>
      </c>
      <c r="J277" s="5" t="str">
        <f>IF(ISBLANK('6桁'!J277)=TRUE,"",VLOOKUP(パターン表!J277, 'パターン別掛け率（入力）'!$C$3:$I$148, 7, FALSE))</f>
        <v/>
      </c>
      <c r="K277" s="62">
        <f>'6桁'!K277</f>
        <v>0</v>
      </c>
      <c r="L277" s="5" t="str">
        <f>IF(ISBLANK('6桁'!L277)=TRUE,"",VLOOKUP(パターン表!L277, 'パターン別掛け率（入力）'!$C$3:$I$148, 7, FALSE))</f>
        <v/>
      </c>
      <c r="M277" s="62">
        <f>'6桁'!M277</f>
        <v>0</v>
      </c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IF(ISBLANK('6桁'!T277)=TRUE,"",VLOOKUP(パターン表!T277, 'パターン別掛け率（入力）'!$C$3:$I$148, 7, FALSE))</f>
        <v/>
      </c>
      <c r="U277" s="366">
        <f>'6桁'!U277</f>
        <v>0</v>
      </c>
      <c r="V277" s="38" t="str">
        <f>IF(ISBLANK('6桁'!V277)=TRUE,"",VLOOKUP(パターン表!V277, 'パターン別掛け率（入力）'!$C$3:$I$148, 7, FALSE))</f>
        <v/>
      </c>
      <c r="W277" s="366">
        <f>'6桁'!W277</f>
        <v>0</v>
      </c>
      <c r="X277" s="38">
        <f>IF(ISBLANK('6桁'!X277)=TRUE,"",VLOOKUP(パターン表!X277, 'パターン別掛け率（入力）'!$C$3:$I$148, 7, FALSE))</f>
        <v>100</v>
      </c>
      <c r="Y277" s="366" t="str">
        <f>'6桁'!Y277</f>
        <v>※</v>
      </c>
      <c r="Z277" s="38" t="str">
        <f>IF(ISBLANK('6桁'!Z277)=TRUE,"",VLOOKUP(パターン表!Z277, 'パターン別掛け率（入力）'!$C$3:$I$148, 7, FALSE))</f>
        <v/>
      </c>
      <c r="AA277" s="366">
        <f>'6桁'!AA277</f>
        <v>0</v>
      </c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IF(ISBLANK('6桁'!F278)=TRUE,"",VLOOKUP(パターン表!F278, 'パターン別掛け率（入力）'!$C$3:$I$148, 7, FALSE))</f>
        <v/>
      </c>
      <c r="G278" s="318">
        <f>'6桁'!G278</f>
        <v>0</v>
      </c>
      <c r="H278" s="86" t="str">
        <f>IF(ISBLANK('6桁'!H278)=TRUE,"",VLOOKUP(パターン表!H278, 'パターン別掛け率（入力）'!$C$3:$I$148, 7, FALSE))</f>
        <v/>
      </c>
      <c r="I278" s="27">
        <f>'6桁'!I278</f>
        <v>0</v>
      </c>
      <c r="J278" s="5">
        <f>IF(ISBLANK('6桁'!J278)=TRUE,"",VLOOKUP(パターン表!J278, 'パターン別掛け率（入力）'!$C$3:$I$148, 7, FALSE))</f>
        <v>100</v>
      </c>
      <c r="K278" s="189" t="str">
        <f>'6桁'!K278</f>
        <v>※</v>
      </c>
      <c r="L278" s="5" t="str">
        <f>IF(ISBLANK('6桁'!L278)=TRUE,"",VLOOKUP(パターン表!L278, 'パターン別掛け率（入力）'!$C$3:$I$148, 7, FALSE))</f>
        <v/>
      </c>
      <c r="M278" s="62">
        <f>'6桁'!M278</f>
        <v>0</v>
      </c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IF(ISBLANK('6桁'!F279)=TRUE,"",VLOOKUP(パターン表!F279, 'パターン別掛け率（入力）'!$C$3:$I$148, 7, FALSE))</f>
        <v/>
      </c>
      <c r="G279" s="111">
        <f>'6桁'!G279</f>
        <v>0</v>
      </c>
      <c r="H279" s="5" t="str">
        <f>IF(ISBLANK('6桁'!H279)=TRUE,"",VLOOKUP(パターン表!H279, 'パターン別掛け率（入力）'!$C$3:$I$148, 7, FALSE))</f>
        <v/>
      </c>
      <c r="I279" s="111">
        <f>'6桁'!I279</f>
        <v>0</v>
      </c>
      <c r="J279" s="5">
        <f>IF(ISBLANK('6桁'!J279)=TRUE,"",VLOOKUP(パターン表!J279, 'パターン別掛け率（入力）'!$C$3:$I$148, 7, FALSE))</f>
        <v>100</v>
      </c>
      <c r="K279" s="59" t="str">
        <f>'6桁'!K279</f>
        <v>※
SP LT01M</v>
      </c>
      <c r="L279" s="5" t="str">
        <f>IF(ISBLANK('6桁'!L279)=TRUE,"",VLOOKUP(パターン表!L279, 'パターン別掛け率（入力）'!$C$3:$I$148, 7, FALSE))</f>
        <v/>
      </c>
      <c r="M279" s="62">
        <f>'6桁'!M279</f>
        <v>0</v>
      </c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f>IF(ISBLANK('6桁'!F280)=TRUE,"",VLOOKUP(パターン表!F280, 'パターン別掛け率（入力）'!$C$3:$I$148, 7, FALSE))</f>
        <v>100</v>
      </c>
      <c r="G280" s="111">
        <f>'6桁'!G280</f>
        <v>0</v>
      </c>
      <c r="H280" s="5" t="str">
        <f>IF(ISBLANK('6桁'!H280)=TRUE,"",VLOOKUP(パターン表!H280, 'パターン別掛け率（入力）'!$C$3:$I$148, 7, FALSE))</f>
        <v/>
      </c>
      <c r="I280" s="111">
        <f>'6桁'!I280</f>
        <v>0</v>
      </c>
      <c r="J280" s="5" t="str">
        <f>IF(ISBLANK('6桁'!J280)=TRUE,"",VLOOKUP(パターン表!J280, 'パターン別掛け率（入力）'!$C$3:$I$148, 7, FALSE))</f>
        <v/>
      </c>
      <c r="K280" s="62">
        <f>'6桁'!K280</f>
        <v>0</v>
      </c>
      <c r="L280" s="5" t="str">
        <f>IF(ISBLANK('6桁'!L280)=TRUE,"",VLOOKUP(パターン表!L280, 'パターン別掛け率（入力）'!$C$3:$I$148, 7, FALSE))</f>
        <v/>
      </c>
      <c r="M280" s="62">
        <f>'6桁'!M280</f>
        <v>0</v>
      </c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IF(ISBLANK('6桁'!F281)=TRUE,"",VLOOKUP(パターン表!F281, 'パターン別掛け率（入力）'!$C$3:$I$148, 7, FALSE))</f>
        <v/>
      </c>
      <c r="G281" s="111">
        <f>'6桁'!G281</f>
        <v>0</v>
      </c>
      <c r="H281" s="5" t="str">
        <f>IF(ISBLANK('6桁'!H281)=TRUE,"",VLOOKUP(パターン表!H281, 'パターン別掛け率（入力）'!$C$3:$I$148, 7, FALSE))</f>
        <v/>
      </c>
      <c r="I281" s="111">
        <f>'6桁'!I281</f>
        <v>0</v>
      </c>
      <c r="J281" s="5">
        <f>IF(ISBLANK('6桁'!J281)=TRUE,"",VLOOKUP(パターン表!J281, 'パターン別掛け率（入力）'!$C$3:$I$148, 7, FALSE))</f>
        <v>100</v>
      </c>
      <c r="K281" s="62">
        <f>'6桁'!K281</f>
        <v>0</v>
      </c>
      <c r="L281" s="5" t="str">
        <f>IF(ISBLANK('6桁'!L281)=TRUE,"",VLOOKUP(パターン表!L281, 'パターン別掛け率（入力）'!$C$3:$I$148, 7, FALSE))</f>
        <v/>
      </c>
      <c r="M281" s="62">
        <f>'6桁'!M281</f>
        <v>0</v>
      </c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IF(ISBLANK('6桁'!F282)=TRUE,"",VLOOKUP(パターン表!F282, 'パターン別掛け率（入力）'!$C$3:$I$148, 7, FALSE))</f>
        <v/>
      </c>
      <c r="G282" s="186">
        <f>'6桁'!G282</f>
        <v>0</v>
      </c>
      <c r="H282" s="161" t="str">
        <f>IF(ISBLANK('6桁'!H282)=TRUE,"",VLOOKUP(パターン表!H282, 'パターン別掛け率（入力）'!$C$3:$I$148, 7, FALSE))</f>
        <v/>
      </c>
      <c r="I282" s="186">
        <f>'6桁'!I282</f>
        <v>0</v>
      </c>
      <c r="J282" s="161">
        <f>IF(ISBLANK('6桁'!J282)=TRUE,"",VLOOKUP(パターン表!J282, 'パターン別掛け率（入力）'!$C$3:$I$148, 7, FALSE))</f>
        <v>100</v>
      </c>
      <c r="K282" s="189" t="str">
        <f>'6桁'!K282</f>
        <v>※
SP LT01M</v>
      </c>
      <c r="L282" s="161" t="str">
        <f>IF(ISBLANK('6桁'!L282)=TRUE,"",VLOOKUP(パターン表!L282, 'パターン別掛け率（入力）'!$C$3:$I$148, 7, FALSE))</f>
        <v/>
      </c>
      <c r="M282" s="162">
        <f>'6桁'!M282</f>
        <v>0</v>
      </c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f>IF(ISBLANK('6桁'!F283)=TRUE,"",VLOOKUP(パターン表!F283, 'パターン別掛け率（入力）'!$C$3:$I$148, 7, FALSE))</f>
        <v>100</v>
      </c>
      <c r="G283" s="186">
        <f>'6桁'!G283</f>
        <v>0</v>
      </c>
      <c r="H283" s="161" t="str">
        <f>IF(ISBLANK('6桁'!H283)=TRUE,"",VLOOKUP(パターン表!H283, 'パターン別掛け率（入力）'!$C$3:$I$148, 7, FALSE))</f>
        <v/>
      </c>
      <c r="I283" s="186">
        <f>'6桁'!I283</f>
        <v>0</v>
      </c>
      <c r="J283" s="161" t="str">
        <f>IF(ISBLANK('6桁'!J283)=TRUE,"",VLOOKUP(パターン表!J283, 'パターン別掛け率（入力）'!$C$3:$I$148, 7, FALSE))</f>
        <v/>
      </c>
      <c r="K283" s="162">
        <f>'6桁'!K283</f>
        <v>0</v>
      </c>
      <c r="L283" s="161" t="str">
        <f>IF(ISBLANK('6桁'!L283)=TRUE,"",VLOOKUP(パターン表!L283, 'パターン別掛け率（入力）'!$C$3:$I$148, 7, FALSE))</f>
        <v/>
      </c>
      <c r="M283" s="162">
        <f>'6桁'!M283</f>
        <v>0</v>
      </c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IF(ISBLANK('6桁'!F284)=TRUE,"",VLOOKUP(パターン表!F284, 'パターン別掛け率（入力）'!$C$3:$I$148, 7, FALSE))</f>
        <v/>
      </c>
      <c r="G284" s="186">
        <f>'6桁'!G284</f>
        <v>0</v>
      </c>
      <c r="H284" s="161" t="str">
        <f>IF(ISBLANK('6桁'!H284)=TRUE,"",VLOOKUP(パターン表!H284, 'パターン別掛け率（入力）'!$C$3:$I$148, 7, FALSE))</f>
        <v/>
      </c>
      <c r="I284" s="186">
        <f>'6桁'!I284</f>
        <v>0</v>
      </c>
      <c r="J284" s="161">
        <f>IF(ISBLANK('6桁'!J284)=TRUE,"",VLOOKUP(パターン表!J284, 'パターン別掛け率（入力）'!$C$3:$I$148, 7, FALSE))</f>
        <v>100</v>
      </c>
      <c r="K284" s="162">
        <f>'6桁'!K284</f>
        <v>0</v>
      </c>
      <c r="L284" s="161" t="str">
        <f>IF(ISBLANK('6桁'!L284)=TRUE,"",VLOOKUP(パターン表!L284, 'パターン別掛け率（入力）'!$C$3:$I$148, 7, FALSE))</f>
        <v/>
      </c>
      <c r="M284" s="162">
        <f>'6桁'!M284</f>
        <v>0</v>
      </c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f>IF(ISBLANK('6桁'!F285)=TRUE,"",VLOOKUP(パターン表!F285, 'パターン別掛け率（入力）'!$C$3:$I$148, 7, FALSE))</f>
        <v>100</v>
      </c>
      <c r="G285" s="114">
        <f>'6桁'!G285</f>
        <v>0</v>
      </c>
      <c r="H285" s="16" t="str">
        <f>IF(ISBLANK('6桁'!H285)=TRUE,"",VLOOKUP(パターン表!H285, 'パターン別掛け率（入力）'!$C$3:$I$148, 7, FALSE))</f>
        <v/>
      </c>
      <c r="I285" s="114">
        <f>'6桁'!I285</f>
        <v>0</v>
      </c>
      <c r="J285" s="16" t="str">
        <f>IF(ISBLANK('6桁'!J285)=TRUE,"",VLOOKUP(パターン表!J285, 'パターン別掛け率（入力）'!$C$3:$I$148, 7, FALSE))</f>
        <v/>
      </c>
      <c r="K285" s="68">
        <f>'6桁'!K285</f>
        <v>0</v>
      </c>
      <c r="L285" s="16" t="str">
        <f>IF(ISBLANK('6桁'!L285)=TRUE,"",VLOOKUP(パターン表!L285, 'パターン別掛け率（入力）'!$C$3:$I$148, 7, FALSE))</f>
        <v/>
      </c>
      <c r="M285" s="68">
        <f>'6桁'!M285</f>
        <v>0</v>
      </c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f>IF(ISBLANK('6桁'!F296)=TRUE,"",VLOOKUP(パターン表!F296, 'パターン別掛け率（入力）'!$C$3:$I$148, 7, FALSE))</f>
        <v>100</v>
      </c>
      <c r="G296" s="61">
        <f>'6桁'!G296</f>
        <v>0</v>
      </c>
      <c r="H296" s="4" t="str">
        <f>IF(ISBLANK('6桁'!H296)=TRUE,"",VLOOKUP(パターン表!H296, 'パターン別掛け率（入力）'!$C$3:$I$148, 7, FALSE))</f>
        <v/>
      </c>
      <c r="I296" s="61">
        <f>'6桁'!I296</f>
        <v>0</v>
      </c>
      <c r="J296" s="4" t="str">
        <f>IF(ISBLANK('6桁'!J296)=TRUE,"",VLOOKUP(パターン表!J296, 'パターン別掛け率（入力）'!$C$3:$I$148, 7, FALSE))</f>
        <v/>
      </c>
      <c r="K296" s="61">
        <f>'6桁'!K296</f>
        <v>0</v>
      </c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IF(ISBLANK('6桁'!F297)=TRUE,"",VLOOKUP(パターン表!F297, 'パターン別掛け率（入力）'!$C$3:$I$148, 7, FALSE))</f>
        <v/>
      </c>
      <c r="G297" s="62">
        <f>'6桁'!G297</f>
        <v>0</v>
      </c>
      <c r="H297" s="5">
        <f>IF(ISBLANK('6桁'!H297)=TRUE,"",VLOOKUP(パターン表!H297, 'パターン別掛け率（入力）'!$C$3:$I$148, 7, FALSE))</f>
        <v>100</v>
      </c>
      <c r="I297" s="62">
        <f>'6桁'!I297</f>
        <v>0</v>
      </c>
      <c r="J297" s="5" t="str">
        <f>IF(ISBLANK('6桁'!J297)=TRUE,"",VLOOKUP(パターン表!J297, 'パターン別掛け率（入力）'!$C$3:$I$148, 7, FALSE))</f>
        <v/>
      </c>
      <c r="K297" s="62">
        <f>'6桁'!K297</f>
        <v>0</v>
      </c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IF(ISBLANK('6桁'!F298)=TRUE,"",VLOOKUP(パターン表!F298, 'パターン別掛け率（入力）'!$C$3:$I$148, 7, FALSE))</f>
        <v/>
      </c>
      <c r="G298" s="62">
        <f>'6桁'!G298</f>
        <v>0</v>
      </c>
      <c r="H298" s="5">
        <f>IF(ISBLANK('6桁'!H298)=TRUE,"",VLOOKUP(パターン表!H298, 'パターン別掛け率（入力）'!$C$3:$I$148, 7, FALSE))</f>
        <v>100</v>
      </c>
      <c r="I298" s="62" t="str">
        <f>'6桁'!I298</f>
        <v>※</v>
      </c>
      <c r="J298" s="5" t="str">
        <f>IF(ISBLANK('6桁'!J298)=TRUE,"",VLOOKUP(パターン表!J298, 'パターン別掛け率（入力）'!$C$3:$I$148, 7, FALSE))</f>
        <v/>
      </c>
      <c r="K298" s="62">
        <f>'6桁'!K298</f>
        <v>0</v>
      </c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f>IF(ISBLANK('6桁'!F299)=TRUE,"",VLOOKUP(パターン表!F299, 'パターン別掛け率（入力）'!$C$3:$I$148, 7, FALSE))</f>
        <v>100</v>
      </c>
      <c r="G299" s="62">
        <f>'6桁'!G299</f>
        <v>0</v>
      </c>
      <c r="H299" s="5" t="str">
        <f>IF(ISBLANK('6桁'!H299)=TRUE,"",VLOOKUP(パターン表!H299, 'パターン別掛け率（入力）'!$C$3:$I$148, 7, FALSE))</f>
        <v/>
      </c>
      <c r="I299" s="62">
        <f>'6桁'!I299</f>
        <v>0</v>
      </c>
      <c r="J299" s="5" t="str">
        <f>IF(ISBLANK('6桁'!J299)=TRUE,"",VLOOKUP(パターン表!J299, 'パターン別掛け率（入力）'!$C$3:$I$148, 7, FALSE))</f>
        <v/>
      </c>
      <c r="K299" s="62">
        <f>'6桁'!K299</f>
        <v>0</v>
      </c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f>IF(ISBLANK('6桁'!F300)=TRUE,"",VLOOKUP(パターン表!F300, 'パターン別掛け率（入力）'!$C$3:$I$148, 7, FALSE))</f>
        <v>100</v>
      </c>
      <c r="G300" s="62">
        <f>'6桁'!G300</f>
        <v>0</v>
      </c>
      <c r="H300" s="5" t="str">
        <f>IF(ISBLANK('6桁'!H300)=TRUE,"",VLOOKUP(パターン表!H300, 'パターン別掛け率（入力）'!$C$3:$I$148, 7, FALSE))</f>
        <v/>
      </c>
      <c r="I300" s="62">
        <f>'6桁'!I300</f>
        <v>0</v>
      </c>
      <c r="J300" s="5" t="str">
        <f>IF(ISBLANK('6桁'!J300)=TRUE,"",VLOOKUP(パターン表!J300, 'パターン別掛け率（入力）'!$C$3:$I$148, 7, FALSE))</f>
        <v/>
      </c>
      <c r="K300" s="62">
        <f>'6桁'!K300</f>
        <v>0</v>
      </c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IF(ISBLANK('6桁'!F301)=TRUE,"",VLOOKUP(パターン表!F301, 'パターン別掛け率（入力）'!$C$3:$I$148, 7, FALSE))</f>
        <v/>
      </c>
      <c r="G301" s="62">
        <f>'6桁'!G301</f>
        <v>0</v>
      </c>
      <c r="H301" s="5" t="str">
        <f>IF(ISBLANK('6桁'!H301)=TRUE,"",VLOOKUP(パターン表!H301, 'パターン別掛け率（入力）'!$C$3:$I$148, 7, FALSE))</f>
        <v/>
      </c>
      <c r="I301" s="62">
        <f>'6桁'!I301</f>
        <v>0</v>
      </c>
      <c r="J301" s="5">
        <f>IF(ISBLANK('6桁'!J301)=TRUE,"",VLOOKUP(パターン表!J301, 'パターン別掛け率（入力）'!$C$3:$I$148, 7, FALSE))</f>
        <v>100</v>
      </c>
      <c r="K301" s="62" t="str">
        <f>'6桁'!K301</f>
        <v>※</v>
      </c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IF(ISBLANK('6桁'!F302)=TRUE,"",VLOOKUP(パターン表!F302, 'パターン別掛け率（入力）'!$C$3:$I$148, 7, FALSE))</f>
        <v/>
      </c>
      <c r="G302" s="58">
        <f>'6桁'!G302</f>
        <v>0</v>
      </c>
      <c r="H302" s="33" t="str">
        <f>IF(ISBLANK('6桁'!H302)=TRUE,"",VLOOKUP(パターン表!H302, 'パターン別掛け率（入力）'!$C$3:$I$148, 7, FALSE))</f>
        <v/>
      </c>
      <c r="I302" s="58">
        <f>'6桁'!I302</f>
        <v>0</v>
      </c>
      <c r="J302" s="33">
        <f>IF(ISBLANK('6桁'!J302)=TRUE,"",VLOOKUP(パターン表!J302, 'パターン別掛け率（入力）'!$C$3:$I$148, 7, FALSE))</f>
        <v>100</v>
      </c>
      <c r="K302" s="58">
        <f>'6桁'!K302</f>
        <v>0</v>
      </c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IF(ISBLANK('6桁'!F303)=TRUE,"",VLOOKUP(パターン表!F303, 'パターン別掛け率（入力）'!$C$3:$I$148, 7, FALSE))</f>
        <v/>
      </c>
      <c r="G303" s="70">
        <f>'6桁'!G303</f>
        <v>0</v>
      </c>
      <c r="H303" s="6">
        <f>IF(ISBLANK('6桁'!H303)=TRUE,"",VLOOKUP(パターン表!H303, 'パターン別掛け率（入力）'!$C$3:$I$148, 7, FALSE))</f>
        <v>100</v>
      </c>
      <c r="I303" s="70" t="str">
        <f>'6桁'!I303</f>
        <v>※</v>
      </c>
      <c r="J303" s="6" t="str">
        <f>IF(ISBLANK('6桁'!J303)=TRUE,"",VLOOKUP(パターン表!J303, 'パターン別掛け率（入力）'!$C$3:$I$148, 7, FALSE))</f>
        <v/>
      </c>
      <c r="K303" s="70">
        <f>'6桁'!K303</f>
        <v>0</v>
      </c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IF(ISBLANK('6桁'!F304)=TRUE,"",VLOOKUP(パターン表!F304, 'パターン別掛け率（入力）'!$C$3:$I$148, 7, FALSE))</f>
        <v/>
      </c>
      <c r="G304" s="62">
        <f>'6桁'!G304</f>
        <v>0</v>
      </c>
      <c r="H304" s="5">
        <f>IF(ISBLANK('6桁'!H304)=TRUE,"",VLOOKUP(パターン表!H304, 'パターン別掛け率（入力）'!$C$3:$I$148, 7, FALSE))</f>
        <v>100</v>
      </c>
      <c r="I304" s="62">
        <f>'6桁'!I304</f>
        <v>0</v>
      </c>
      <c r="J304" s="5" t="str">
        <f>IF(ISBLANK('6桁'!J304)=TRUE,"",VLOOKUP(パターン表!J304, 'パターン別掛け率（入力）'!$C$3:$I$148, 7, FALSE))</f>
        <v/>
      </c>
      <c r="K304" s="62">
        <f>'6桁'!K304</f>
        <v>0</v>
      </c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IF(ISBLANK('6桁'!F305)=TRUE,"",VLOOKUP(パターン表!F305, 'パターン別掛け率（入力）'!$C$3:$I$148, 7, FALSE))</f>
        <v/>
      </c>
      <c r="G305" s="62">
        <f>'6桁'!G305</f>
        <v>0</v>
      </c>
      <c r="H305" s="5">
        <f>IF(ISBLANK('6桁'!H305)=TRUE,"",VLOOKUP(パターン表!H305, 'パターン別掛け率（入力）'!$C$3:$I$148, 7, FALSE))</f>
        <v>100</v>
      </c>
      <c r="I305" s="62">
        <f>'6桁'!I305</f>
        <v>0</v>
      </c>
      <c r="J305" s="5" t="str">
        <f>IF(ISBLANK('6桁'!J305)=TRUE,"",VLOOKUP(パターン表!J305, 'パターン別掛け率（入力）'!$C$3:$I$148, 7, FALSE))</f>
        <v/>
      </c>
      <c r="K305" s="62">
        <f>'6桁'!K305</f>
        <v>0</v>
      </c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IF(ISBLANK('6桁'!F306)=TRUE,"",VLOOKUP(パターン表!F306, 'パターン別掛け率（入力）'!$C$3:$I$148, 7, FALSE))</f>
        <v/>
      </c>
      <c r="G306" s="62">
        <f>'6桁'!G306</f>
        <v>0</v>
      </c>
      <c r="H306" s="5" t="str">
        <f>IF(ISBLANK('6桁'!H306)=TRUE,"",VLOOKUP(パターン表!H306, 'パターン別掛け率（入力）'!$C$3:$I$148, 7, FALSE))</f>
        <v/>
      </c>
      <c r="I306" s="62">
        <f>'6桁'!I306</f>
        <v>0</v>
      </c>
      <c r="J306" s="5">
        <f>IF(ISBLANK('6桁'!J306)=TRUE,"",VLOOKUP(パターン表!J306, 'パターン別掛け率（入力）'!$C$3:$I$148, 7, FALSE))</f>
        <v>100</v>
      </c>
      <c r="K306" s="62" t="str">
        <f>'6桁'!K306</f>
        <v>※</v>
      </c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IF(ISBLANK('6桁'!F307)=TRUE,"",VLOOKUP(パターン表!F307, 'パターン別掛け率（入力）'!$C$3:$I$148, 7, FALSE))</f>
        <v/>
      </c>
      <c r="G307" s="68">
        <f>'6桁'!G307</f>
        <v>0</v>
      </c>
      <c r="H307" s="16" t="str">
        <f>IF(ISBLANK('6桁'!H307)=TRUE,"",VLOOKUP(パターン表!H307, 'パターン別掛け率（入力）'!$C$3:$I$148, 7, FALSE))</f>
        <v/>
      </c>
      <c r="I307" s="68">
        <f>'6桁'!I307</f>
        <v>0</v>
      </c>
      <c r="J307" s="16">
        <f>IF(ISBLANK('6桁'!J307)=TRUE,"",VLOOKUP(パターン表!J307, 'パターン別掛け率（入力）'!$C$3:$I$148, 7, FALSE))</f>
        <v>100</v>
      </c>
      <c r="K307" s="62" t="str">
        <f>'6桁'!K307</f>
        <v>※</v>
      </c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f>IF(ISBLANK('6桁'!F315)=TRUE,"",VLOOKUP(パターン表!F315, 'パターン別掛け率（入力）'!$C$3:$I$148, 7, FALSE))</f>
        <v>100</v>
      </c>
      <c r="G315" s="61">
        <f>'6桁'!G315</f>
        <v>0</v>
      </c>
      <c r="H315" s="2"/>
      <c r="K315" s="458" t="s">
        <v>452</v>
      </c>
      <c r="L315" s="564"/>
      <c r="M315" s="459"/>
      <c r="N315" s="458" t="s">
        <v>396</v>
      </c>
      <c r="O315" s="459"/>
      <c r="P315" s="130" t="str">
        <f>IF(ISBLANK('6桁'!P315)=TRUE,"",VLOOKUP(パターン表!P315, 'パターン別掛け率（入力）'!$C$3:$I$148, 7, FALSE))</f>
        <v/>
      </c>
      <c r="Q315" s="378">
        <f>'6桁'!Q315</f>
        <v>0</v>
      </c>
      <c r="R315" s="4">
        <f>IF(ISBLANK('6桁'!R315)=TRUE,"",VLOOKUP(パターン表!R315, 'パターン別掛け率（入力）'!$C$3:$I$148, 7, FALSE))</f>
        <v>100</v>
      </c>
      <c r="S315" s="406">
        <f>'6桁'!S315</f>
        <v>0</v>
      </c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f>IF(ISBLANK('6桁'!F316)=TRUE,"",VLOOKUP(パターン表!F316, 'パターン別掛け率（入力）'!$C$3:$I$148, 7, FALSE))</f>
        <v>100</v>
      </c>
      <c r="G316" s="62">
        <f>'6桁'!G316</f>
        <v>0</v>
      </c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IF(ISBLANK('6桁'!P316)=TRUE,"",VLOOKUP(パターン表!P316, 'パターン別掛け率（入力）'!$C$3:$I$148, 7, FALSE))</f>
        <v/>
      </c>
      <c r="Q316" s="62">
        <f>'6桁'!Q316</f>
        <v>0</v>
      </c>
      <c r="R316" s="5">
        <f>IF(ISBLANK('6桁'!R316)=TRUE,"",VLOOKUP(パターン表!R316, 'パターン別掛け率（入力）'!$C$3:$I$148, 7, FALSE))</f>
        <v>100</v>
      </c>
      <c r="S316" s="201">
        <f>'6桁'!S316</f>
        <v>0</v>
      </c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f>IF(ISBLANK('6桁'!F317)=TRUE,"",VLOOKUP(パターン表!F317, 'パターン別掛け率（入力）'!$C$3:$I$148, 7, FALSE))</f>
        <v>100</v>
      </c>
      <c r="G317" s="62">
        <f>'6桁'!G317</f>
        <v>0</v>
      </c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IF(ISBLANK('6桁'!P317)=TRUE,"",VLOOKUP(パターン表!P317, 'パターン別掛け率（入力）'!$C$3:$I$148, 7, FALSE))</f>
        <v/>
      </c>
      <c r="Q317" s="62">
        <f>'6桁'!Q317</f>
        <v>0</v>
      </c>
      <c r="R317" s="5">
        <f>IF(ISBLANK('6桁'!R317)=TRUE,"",VLOOKUP(パターン表!R317, 'パターン別掛け率（入力）'!$C$3:$I$148, 7, FALSE))</f>
        <v>100</v>
      </c>
      <c r="S317" s="201">
        <f>'6桁'!S317</f>
        <v>0</v>
      </c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f>IF(ISBLANK('6桁'!F318)=TRUE,"",VLOOKUP(パターン表!F318, 'パターン別掛け率（入力）'!$C$3:$I$148, 7, FALSE))</f>
        <v>100</v>
      </c>
      <c r="G318" s="62">
        <f>'6桁'!G318</f>
        <v>0</v>
      </c>
      <c r="H318" s="2"/>
      <c r="K318" s="437" t="s">
        <v>160</v>
      </c>
      <c r="L318" s="549"/>
      <c r="M318" s="438"/>
      <c r="N318" s="437" t="s">
        <v>394</v>
      </c>
      <c r="O318" s="438"/>
      <c r="P318" s="33">
        <f>IF(ISBLANK('6桁'!P318)=TRUE,"",VLOOKUP(パターン表!P318, 'パターン別掛け率（入力）'!$C$3:$I$148, 7, FALSE))</f>
        <v>100</v>
      </c>
      <c r="Q318" s="58">
        <f>'6桁'!Q318</f>
        <v>0</v>
      </c>
      <c r="R318" s="33" t="str">
        <f>IF(ISBLANK('6桁'!R318)=TRUE,"",VLOOKUP(パターン表!R318, 'パターン別掛け率（入力）'!$C$3:$I$148, 7, FALSE))</f>
        <v/>
      </c>
      <c r="S318" s="202">
        <f>'6桁'!S318</f>
        <v>0</v>
      </c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f>IF(ISBLANK('6桁'!F319)=TRUE,"",VLOOKUP(パターン表!F319, 'パターン別掛け率（入力）'!$C$3:$I$148, 7, FALSE))</f>
        <v>100</v>
      </c>
      <c r="G319" s="62">
        <f>'6桁'!G319</f>
        <v>0</v>
      </c>
      <c r="H319" s="2"/>
      <c r="K319" s="439" t="s">
        <v>385</v>
      </c>
      <c r="L319" s="609"/>
      <c r="M319" s="440"/>
      <c r="N319" s="439" t="s">
        <v>397</v>
      </c>
      <c r="O319" s="440"/>
      <c r="P319" s="6">
        <f>IF(ISBLANK('6桁'!P319)=TRUE,"",VLOOKUP(パターン表!P319, 'パターン別掛け率（入力）'!$C$3:$I$148, 7, FALSE))</f>
        <v>100</v>
      </c>
      <c r="Q319" s="70">
        <f>'6桁'!Q319</f>
        <v>0</v>
      </c>
      <c r="R319" s="6" t="str">
        <f>IF(ISBLANK('6桁'!R319)=TRUE,"",VLOOKUP(パターン表!R319, 'パターン別掛け率（入力）'!$C$3:$I$148, 7, FALSE))</f>
        <v/>
      </c>
      <c r="S319" s="212">
        <f>'6桁'!S319</f>
        <v>0</v>
      </c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f>IF(ISBLANK('6桁'!F320)=TRUE,"",VLOOKUP(パターン表!F320, 'パターン別掛け率（入力）'!$C$3:$I$148, 7, FALSE))</f>
        <v>100</v>
      </c>
      <c r="G320" s="62">
        <f>'6桁'!G320</f>
        <v>0</v>
      </c>
      <c r="H320" s="2"/>
      <c r="K320" s="443" t="s">
        <v>386</v>
      </c>
      <c r="L320" s="656"/>
      <c r="M320" s="444"/>
      <c r="N320" s="443" t="s">
        <v>399</v>
      </c>
      <c r="O320" s="444"/>
      <c r="P320" s="33">
        <f>IF(ISBLANK('6桁'!P320)=TRUE,"",VLOOKUP(パターン表!P320, 'パターン別掛け率（入力）'!$C$3:$I$148, 7, FALSE))</f>
        <v>100</v>
      </c>
      <c r="Q320" s="58">
        <f>'6桁'!Q320</f>
        <v>0</v>
      </c>
      <c r="R320" s="33" t="str">
        <f>IF(ISBLANK('6桁'!R320)=TRUE,"",VLOOKUP(パターン表!R320, 'パターン別掛け率（入力）'!$C$3:$I$148, 7, FALSE))</f>
        <v/>
      </c>
      <c r="S320" s="202">
        <f>'6桁'!S320</f>
        <v>0</v>
      </c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f>IF(ISBLANK('6桁'!F321)=TRUE,"",VLOOKUP(パターン表!F321, 'パターン別掛け率（入力）'!$C$3:$I$148, 7, FALSE))</f>
        <v>100</v>
      </c>
      <c r="G321" s="62">
        <f>'6桁'!G321</f>
        <v>0</v>
      </c>
      <c r="H321" s="2"/>
      <c r="K321" s="484" t="s">
        <v>5</v>
      </c>
      <c r="L321" s="657"/>
      <c r="M321" s="485"/>
      <c r="N321" s="484" t="s">
        <v>410</v>
      </c>
      <c r="O321" s="485"/>
      <c r="P321" s="118">
        <f>IF(ISBLANK('6桁'!P321)=TRUE,"",VLOOKUP(パターン表!P321, 'パターン別掛け率（入力）'!$C$3:$I$148, 7, FALSE))</f>
        <v>100</v>
      </c>
      <c r="Q321" s="122">
        <f>'6桁'!Q321</f>
        <v>0</v>
      </c>
      <c r="R321" s="118" t="str">
        <f>IF(ISBLANK('6桁'!R321)=TRUE,"",VLOOKUP(パターン表!R321, 'パターン別掛け率（入力）'!$C$3:$I$148, 7, FALSE))</f>
        <v/>
      </c>
      <c r="S321" s="247">
        <f>'6桁'!S321</f>
        <v>0</v>
      </c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f>IF(ISBLANK('6桁'!F322)=TRUE,"",VLOOKUP(パターン表!F322, 'パターン別掛け率（入力）'!$C$3:$I$148, 7, FALSE))</f>
        <v>100</v>
      </c>
      <c r="G322" s="62">
        <f>'6桁'!G322</f>
        <v>0</v>
      </c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IF(ISBLANK('6桁'!P322)=TRUE,"",VLOOKUP(パターン表!P322, 'パターン別掛け率（入力）'!$C$3:$I$148, 7, FALSE))</f>
        <v/>
      </c>
      <c r="Q322" s="72">
        <f>'6桁'!Q322</f>
        <v>0</v>
      </c>
      <c r="R322" s="77">
        <f>IF(ISBLANK('6桁'!R322)=TRUE,"",VLOOKUP(パターン表!R322, 'パターン別掛け率（入力）'!$C$3:$I$148, 7, FALSE))</f>
        <v>100</v>
      </c>
      <c r="S322" s="240">
        <f>'6桁'!S322</f>
        <v>0</v>
      </c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f>IF(ISBLANK('6桁'!F323)=TRUE,"",VLOOKUP(パターン表!F323, 'パターン別掛け率（入力）'!$C$3:$I$148, 7, FALSE))</f>
        <v>100</v>
      </c>
      <c r="G323" s="62">
        <f>'6桁'!G323</f>
        <v>0</v>
      </c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IF(ISBLANK('6桁'!P323)=TRUE,"",VLOOKUP(パターン表!P323, 'パターン別掛け率（入力）'!$C$3:$I$148, 7, FALSE))</f>
        <v/>
      </c>
      <c r="Q323" s="70">
        <f>'6桁'!Q323</f>
        <v>0</v>
      </c>
      <c r="R323" s="6">
        <f>IF(ISBLANK('6桁'!R323)=TRUE,"",VLOOKUP(パターン表!R323, 'パターン別掛け率（入力）'!$C$3:$I$148, 7, FALSE))</f>
        <v>100</v>
      </c>
      <c r="S323" s="212">
        <f>'6桁'!S323</f>
        <v>0</v>
      </c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f>IF(ISBLANK('6桁'!F324)=TRUE,"",VLOOKUP(パターン表!F324, 'パターン別掛け率（入力）'!$C$3:$I$148, 7, FALSE))</f>
        <v>100</v>
      </c>
      <c r="G324" s="68">
        <f>'6桁'!G324</f>
        <v>0</v>
      </c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IF(ISBLANK('6桁'!P324)=TRUE,"",VLOOKUP(パターン表!P324, 'パターン別掛け率（入力）'!$C$3:$I$148, 7, FALSE))</f>
        <v/>
      </c>
      <c r="Q324" s="62">
        <f>'6桁'!Q324</f>
        <v>0</v>
      </c>
      <c r="R324" s="5">
        <f>IF(ISBLANK('6桁'!R324)=TRUE,"",VLOOKUP(パターン表!R324, 'パターン別掛け率（入力）'!$C$3:$I$148, 7, FALSE))</f>
        <v>100</v>
      </c>
      <c r="S324" s="201">
        <f>'6桁'!S324</f>
        <v>0</v>
      </c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IF(ISBLANK('6桁'!P325)=TRUE,"",VLOOKUP(パターン表!P325, 'パターン別掛け率（入力）'!$C$3:$I$148, 7, FALSE))</f>
        <v/>
      </c>
      <c r="Q325" s="62">
        <f>'6桁'!Q325</f>
        <v>0</v>
      </c>
      <c r="R325" s="5">
        <f>IF(ISBLANK('6桁'!R325)=TRUE,"",VLOOKUP(パターン表!R325, 'パターン別掛け率（入力）'!$C$3:$I$148, 7, FALSE))</f>
        <v>100</v>
      </c>
      <c r="S325" s="246">
        <f>'6桁'!S325</f>
        <v>0</v>
      </c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IF(ISBLANK('6桁'!P326)=TRUE,"",VLOOKUP(パターン表!P326, 'パターン別掛け率（入力）'!$C$3:$I$148, 7, FALSE))</f>
        <v/>
      </c>
      <c r="Q326" s="62">
        <f>'6桁'!Q326</f>
        <v>0</v>
      </c>
      <c r="R326" s="5">
        <f>IF(ISBLANK('6桁'!R326)=TRUE,"",VLOOKUP(パターン表!R326, 'パターン別掛け率（入力）'!$C$3:$I$148, 7, FALSE))</f>
        <v>100</v>
      </c>
      <c r="S326" s="201">
        <f>'6桁'!S326</f>
        <v>0</v>
      </c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IF(ISBLANK('6桁'!P327)=TRUE,"",VLOOKUP(パターン表!P327, 'パターン別掛け率（入力）'!$C$3:$I$148, 7, FALSE))</f>
        <v/>
      </c>
      <c r="Q327" s="62">
        <f>'6桁'!Q327</f>
        <v>0</v>
      </c>
      <c r="R327" s="5">
        <f>IF(ISBLANK('6桁'!R327)=TRUE,"",VLOOKUP(パターン表!R327, 'パターン別掛け率（入力）'!$C$3:$I$148, 7, FALSE))</f>
        <v>100</v>
      </c>
      <c r="S327" s="201">
        <f>'6桁'!S327</f>
        <v>0</v>
      </c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IF(ISBLANK('6桁'!P328)=TRUE,"",VLOOKUP(パターン表!P328, 'パターン別掛け率（入力）'!$C$3:$I$148, 7, FALSE))</f>
        <v/>
      </c>
      <c r="Q328" s="68">
        <f>'6桁'!Q328</f>
        <v>0</v>
      </c>
      <c r="R328" s="16">
        <f>IF(ISBLANK('6桁'!R328)=TRUE,"",VLOOKUP(パターン表!R328, 'パターン別掛け率（入力）'!$C$3:$I$148, 7, FALSE))</f>
        <v>100</v>
      </c>
      <c r="S328" s="207">
        <f>'6桁'!S328</f>
        <v>0</v>
      </c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f>IF(ISBLANK('6桁'!F345)=TRUE,"",VLOOKUP(パターン表!F345, 'パターン別掛け率（入力）'!$C$3:$I$148, 7, FALSE))</f>
        <v>100</v>
      </c>
      <c r="G345" s="61">
        <f>'6桁'!G345</f>
        <v>0</v>
      </c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f>IF(ISBLANK('6桁'!P345)=TRUE,"",VLOOKUP(パターン表!P345, 'パターン別掛け率（入力）'!$C$3:$I$148, 7, FALSE))</f>
        <v>100</v>
      </c>
      <c r="Q345" s="211" t="str">
        <f>'6桁'!Q345</f>
        <v>H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f>IF(ISBLANK('6桁'!F346)=TRUE,"",VLOOKUP(パターン表!F346, 'パターン別掛け率（入力）'!$C$3:$I$148, 7, FALSE))</f>
        <v>100</v>
      </c>
      <c r="G346" s="62">
        <f>'6桁'!G346</f>
        <v>0</v>
      </c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f>IF(ISBLANK('6桁'!P346)=TRUE,"",VLOOKUP(パターン表!P346, 'パターン別掛け率（入力）'!$C$3:$I$148, 7, FALSE))</f>
        <v>100</v>
      </c>
      <c r="Q346" s="201" t="str">
        <f>'6桁'!Q346</f>
        <v>H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f>IF(ISBLANK('6桁'!F347)=TRUE,"",VLOOKUP(パターン表!F347, 'パターン別掛け率（入力）'!$C$3:$I$148, 7, FALSE))</f>
        <v>100</v>
      </c>
      <c r="G347" s="58">
        <f>'6桁'!G347</f>
        <v>0</v>
      </c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f>IF(ISBLANK('6桁'!P347)=TRUE,"",VLOOKUP(パターン表!P347, 'パターン別掛け率（入力）'!$C$3:$I$148, 7, FALSE))</f>
        <v>100</v>
      </c>
      <c r="Q347" s="201" t="str">
        <f>'6桁'!Q347</f>
        <v>H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f>IF(ISBLANK('6桁'!F348)=TRUE,"",VLOOKUP(パターン表!F348, 'パターン別掛け率（入力）'!$C$3:$I$148, 7, FALSE))</f>
        <v>100</v>
      </c>
      <c r="G348" s="70">
        <f>'6桁'!G348</f>
        <v>0</v>
      </c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f>IF(ISBLANK('6桁'!P348)=TRUE,"",VLOOKUP(パターン表!P348, 'パターン別掛け率（入力）'!$C$3:$I$148, 7, FALSE))</f>
        <v>100</v>
      </c>
      <c r="Q348" s="202" t="str">
        <f>'6桁'!Q348</f>
        <v>S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f>IF(ISBLANK('6桁'!F349)=TRUE,"",VLOOKUP(パターン表!F349, 'パターン別掛け率（入力）'!$C$3:$I$148, 7, FALSE))</f>
        <v>100</v>
      </c>
      <c r="G349" s="68">
        <f>'6桁'!G349</f>
        <v>0</v>
      </c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f>IF(ISBLANK('6桁'!P349)=TRUE,"",VLOOKUP(パターン表!P349, 'パターン別掛け率（入力）'!$C$3:$I$148, 7, FALSE))</f>
        <v>100</v>
      </c>
      <c r="Q349" s="212" t="str">
        <f>'6桁'!Q349</f>
        <v>H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f>IF(ISBLANK('6桁'!P350)=TRUE,"",VLOOKUP(パターン表!P350, 'パターン別掛け率（入力）'!$C$3:$I$148, 7, FALSE))</f>
        <v>100</v>
      </c>
      <c r="Q350" s="201" t="str">
        <f>'6桁'!Q350</f>
        <v>H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f>IF(ISBLANK('6桁'!P351)=TRUE,"",VLOOKUP(パターン表!P351, 'パターン別掛け率（入力）'!$C$3:$I$148, 7, FALSE))</f>
        <v>100</v>
      </c>
      <c r="Q351" s="207" t="str">
        <f>'6桁'!Q351</f>
        <v>S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>
        <f>IF(ISBLANK('6桁'!F355)=TRUE,"",VLOOKUP(パターン表!F355, 'パターン別掛け率（入力）'!$C$3:$I$148, 7, FALSE))</f>
        <v>100</v>
      </c>
      <c r="G355" s="61" t="str">
        <f>'6桁'!G355</f>
        <v>★</v>
      </c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>
        <f>IF(ISBLANK('6桁'!F356)=TRUE,"",VLOOKUP(パターン表!F356, 'パターン別掛け率（入力）'!$C$3:$I$148, 7, FALSE))</f>
        <v>100</v>
      </c>
      <c r="G356" s="58" t="str">
        <f>'6桁'!G356</f>
        <v>★</v>
      </c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>
        <f>IF(ISBLANK('6桁'!F357)=TRUE,"",VLOOKUP(パターン表!F357, 'パターン別掛け率（入力）'!$C$3:$I$148, 7, FALSE))</f>
        <v>100</v>
      </c>
      <c r="G357" s="67">
        <f>'6桁'!G357</f>
        <v>0</v>
      </c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>
        <f>IF(ISBLANK('6桁'!F358)=TRUE,"",VLOOKUP(パターン表!F358, 'パターン別掛け率（入力）'!$C$3:$I$148, 7, FALSE))</f>
        <v>100</v>
      </c>
      <c r="G358" s="58">
        <f>'6桁'!G358</f>
        <v>0</v>
      </c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>
        <f>IF(ISBLANK('6桁'!F359)=TRUE,"",VLOOKUP(パターン表!F359, 'パターン別掛け率（入力）'!$C$3:$I$148, 7, FALSE))</f>
        <v>100</v>
      </c>
      <c r="G359" s="71">
        <f>'6桁'!G359</f>
        <v>0</v>
      </c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f>IF(ISBLANK('6桁'!D365)=TRUE,"",VLOOKUP(パターン表!D365, 'パターン別掛け率（入力）'!$C$3:$I$148, 7, FALSE))</f>
        <v>100</v>
      </c>
      <c r="E365" s="641" t="str">
        <f>IF(ISBLANK('6桁'!E365)=TRUE,"",VLOOKUP(パターン表!E365, 'パターン別掛け率（入力）'!$C$3:$I$148, 7, FALSE))</f>
        <v/>
      </c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f>IF(ISBLANK('6桁'!D366)=TRUE,"",VLOOKUP(パターン表!D366, 'パターン別掛け率（入力）'!$C$3:$I$148, 7, FALSE))</f>
        <v>100</v>
      </c>
      <c r="E366" s="645" t="str">
        <f>IF(ISBLANK('6桁'!E366)=TRUE,"",VLOOKUP(パターン表!E366, 'パターン別掛け率（入力）'!$C$3:$I$148, 7, FALSE))</f>
        <v/>
      </c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f>IF(ISBLANK('6桁'!D367)=TRUE,"",VLOOKUP(パターン表!D367, 'パターン別掛け率（入力）'!$C$3:$I$148, 7, FALSE))</f>
        <v>100</v>
      </c>
      <c r="E367" s="645" t="str">
        <f>IF(ISBLANK('6桁'!E367)=TRUE,"",VLOOKUP(パターン表!E367, 'パターン別掛け率（入力）'!$C$3:$I$148, 7, FALSE))</f>
        <v/>
      </c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f>IF(ISBLANK('6桁'!D368)=TRUE,"",VLOOKUP(パターン表!D368, 'パターン別掛け率（入力）'!$C$3:$I$148, 7, FALSE))</f>
        <v>100</v>
      </c>
      <c r="E368" s="645" t="str">
        <f>IF(ISBLANK('6桁'!E368)=TRUE,"",VLOOKUP(パターン表!E368, 'パターン別掛け率（入力）'!$C$3:$I$148, 7, FALSE))</f>
        <v/>
      </c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f>IF(ISBLANK('6桁'!D369)=TRUE,"",VLOOKUP(パターン表!D369, 'パターン別掛け率（入力）'!$C$3:$I$148, 7, FALSE))</f>
        <v>100</v>
      </c>
      <c r="E369" s="645" t="str">
        <f>IF(ISBLANK('6桁'!E369)=TRUE,"",VLOOKUP(パターン表!E369, 'パターン別掛け率（入力）'!$C$3:$I$148, 7, FALSE))</f>
        <v/>
      </c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f>IF(ISBLANK('6桁'!D370)=TRUE,"",VLOOKUP(パターン表!D370, 'パターン別掛け率（入力）'!$C$3:$I$148, 7, FALSE))</f>
        <v>100</v>
      </c>
      <c r="E370" s="637" t="str">
        <f>IF(ISBLANK('6桁'!E370)=TRUE,"",VLOOKUP(パターン表!E370, 'パターン別掛け率（入力）'!$C$3:$I$148, 7, FALSE))</f>
        <v/>
      </c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f>IF(ISBLANK('6桁'!D373)=TRUE,"",VLOOKUP(パターン表!D373, 'パターン別掛け率（入力）'!$C$3:$I$148, 7, FALSE))</f>
        <v>100</v>
      </c>
      <c r="E373" s="641" t="str">
        <f>IF(ISBLANK('6桁'!E373)=TRUE,"",VLOOKUP(パターン表!E373, 'パターン別掛け率（入力）'!$C$3:$I$148, 7, FALSE))</f>
        <v/>
      </c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f>IF(ISBLANK('6桁'!D374)=TRUE,"",VLOOKUP(パターン表!D374, 'パターン別掛け率（入力）'!$C$3:$I$148, 7, FALSE))</f>
        <v>100</v>
      </c>
      <c r="E374" s="645" t="str">
        <f>IF(ISBLANK('6桁'!E374)=TRUE,"",VLOOKUP(パターン表!E374, 'パターン別掛け率（入力）'!$C$3:$I$148, 7, FALSE))</f>
        <v/>
      </c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f>IF(ISBLANK('6桁'!D375)=TRUE,"",VLOOKUP(パターン表!D375, 'パターン別掛け率（入力）'!$C$3:$I$148, 7, FALSE))</f>
        <v>100</v>
      </c>
      <c r="E375" s="637" t="str">
        <f>IF(ISBLANK('6桁'!E375)=TRUE,"",VLOOKUP(パターン表!E375, 'パターン別掛け率（入力）'!$C$3:$I$148, 7, FALSE))</f>
        <v/>
      </c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R341:S341"/>
    <mergeCell ref="F342:G344"/>
    <mergeCell ref="P342:Q343"/>
    <mergeCell ref="H343:I344"/>
    <mergeCell ref="N343:N344"/>
    <mergeCell ref="O343:O344"/>
    <mergeCell ref="R343:S343"/>
    <mergeCell ref="P344:Q344"/>
    <mergeCell ref="R344:S344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B368:C368"/>
    <mergeCell ref="D368:E368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L380:M380"/>
    <mergeCell ref="L382:M382"/>
    <mergeCell ref="L383:M383"/>
    <mergeCell ref="K387:S388"/>
    <mergeCell ref="D374:E374"/>
    <mergeCell ref="L374:M374"/>
    <mergeCell ref="B375:C375"/>
    <mergeCell ref="D375:E375"/>
    <mergeCell ref="L375:M375"/>
    <mergeCell ref="L376:M376"/>
  </mergeCells>
  <phoneticPr fontId="15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6056-6587-4EE3-92EB-75EE740D2F8A}">
  <sheetPr>
    <pageSetUpPr fitToPage="1"/>
  </sheetPr>
  <dimension ref="A1:AA388"/>
  <sheetViews>
    <sheetView showGridLines="0" showZeros="0" tabSelected="1" view="pageBreakPreview" zoomScaleNormal="100" zoomScaleSheetLayoutView="100" workbookViewId="0">
      <selection activeCell="B4" sqref="B4:AA4"/>
    </sheetView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396"/>
      <c r="K10" s="536"/>
      <c r="L10" s="541"/>
      <c r="M10" s="542"/>
      <c r="N10" s="555"/>
      <c r="O10" s="566"/>
      <c r="P10" s="486" t="s">
        <v>125</v>
      </c>
      <c r="Q10" s="487"/>
      <c r="R10" s="513" t="s">
        <v>125</v>
      </c>
      <c r="S10" s="514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>
        <f>IF(ISBLANK('6桁'!F11)=TRUE,"",VLOOKUP('6桁'!F11,A!$A:$G,7,FALSE))</f>
        <v>108800</v>
      </c>
      <c r="G11" s="61">
        <f>'6桁'!G11</f>
        <v>0</v>
      </c>
      <c r="H11" s="4" t="str">
        <f>IF(ISBLANK('6桁'!H11)=TRUE,"",VLOOKUP('6桁'!H11,A!$A:$G,7,FALSE))</f>
        <v/>
      </c>
      <c r="I11" s="61">
        <f>'6桁'!I11</f>
        <v>0</v>
      </c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f>IF(ISBLANK('6桁'!P11)=TRUE,"",VLOOKUP('6桁'!P11,A!$A:$G,7,FALSE))</f>
        <v>78300</v>
      </c>
      <c r="Q11" s="198">
        <f>'6桁'!Q11</f>
        <v>0</v>
      </c>
      <c r="R11" s="4" t="str">
        <f>IF(ISBLANK('6桁'!R11)=TRUE,"",VLOOKUP('6桁'!R11,A!$A:$G,7,FALSE))</f>
        <v/>
      </c>
      <c r="S11" s="198">
        <f>'6桁'!S11</f>
        <v>0</v>
      </c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>
        <f>IF(ISBLANK('6桁'!F12)=TRUE,"",VLOOKUP('6桁'!F12,A!$A:$G,7,FALSE))</f>
        <v>100400</v>
      </c>
      <c r="G12" s="62">
        <f>'6桁'!G12</f>
        <v>0</v>
      </c>
      <c r="H12" s="5" t="str">
        <f>IF(ISBLANK('6桁'!H12)=TRUE,"",VLOOKUP('6桁'!H12,A!$A:$G,7,FALSE))</f>
        <v/>
      </c>
      <c r="I12" s="62">
        <f>'6桁'!I12</f>
        <v>0</v>
      </c>
      <c r="J12" s="38"/>
      <c r="K12" s="451"/>
      <c r="L12" s="435" t="s">
        <v>215</v>
      </c>
      <c r="M12" s="436"/>
      <c r="N12" s="152"/>
      <c r="O12" s="153">
        <v>89</v>
      </c>
      <c r="P12" s="5">
        <f>IF(ISBLANK('6桁'!P12)=TRUE,"",VLOOKUP('6桁'!P12,A!$A:$G,7,FALSE))</f>
        <v>63000</v>
      </c>
      <c r="Q12" s="201" t="str">
        <f>'6桁'!Q12</f>
        <v>★</v>
      </c>
      <c r="R12" s="5" t="str">
        <f>IF(ISBLANK('6桁'!R12)=TRUE,"",VLOOKUP('6桁'!R12,A!$A:$G,7,FALSE))</f>
        <v/>
      </c>
      <c r="S12" s="201">
        <f>'6桁'!S12</f>
        <v>0</v>
      </c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>
        <f>IF(ISBLANK('6桁'!F13)=TRUE,"",VLOOKUP('6桁'!F13,A!$A:$G,7,FALSE))</f>
        <v>73700</v>
      </c>
      <c r="G13" s="62">
        <f>'6桁'!G13</f>
        <v>0</v>
      </c>
      <c r="H13" s="5" t="str">
        <f>IF(ISBLANK('6桁'!H13)=TRUE,"",VLOOKUP('6桁'!H13,A!$A:$G,7,FALSE))</f>
        <v/>
      </c>
      <c r="I13" s="62">
        <f>'6桁'!I13</f>
        <v>0</v>
      </c>
      <c r="J13" s="38"/>
      <c r="K13" s="451"/>
      <c r="L13" s="435" t="s">
        <v>114</v>
      </c>
      <c r="M13" s="436"/>
      <c r="N13" s="152"/>
      <c r="O13" s="160">
        <v>92</v>
      </c>
      <c r="P13" s="5">
        <f>IF(ISBLANK('6桁'!P13)=TRUE,"",VLOOKUP('6桁'!P13,A!$A:$G,7,FALSE))</f>
        <v>65600</v>
      </c>
      <c r="Q13" s="201" t="str">
        <f>'6桁'!Q13</f>
        <v>★</v>
      </c>
      <c r="R13" s="5" t="str">
        <f>IF(ISBLANK('6桁'!R13)=TRUE,"",VLOOKUP('6桁'!R13,A!$A:$G,7,FALSE))</f>
        <v/>
      </c>
      <c r="S13" s="201">
        <f>'6桁'!S13</f>
        <v>0</v>
      </c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>
        <f>IF(ISBLANK('6桁'!F14)=TRUE,"",VLOOKUP('6桁'!F14,A!$A:$G,7,FALSE))</f>
        <v>73300</v>
      </c>
      <c r="G14" s="58">
        <f>'6桁'!G14</f>
        <v>0</v>
      </c>
      <c r="H14" s="33" t="str">
        <f>IF(ISBLANK('6桁'!H14)=TRUE,"",VLOOKUP('6桁'!H14,A!$A:$G,7,FALSE))</f>
        <v/>
      </c>
      <c r="I14" s="58">
        <f>'6桁'!I14</f>
        <v>0</v>
      </c>
      <c r="J14" s="38"/>
      <c r="K14" s="451"/>
      <c r="L14" s="435"/>
      <c r="M14" s="436"/>
      <c r="N14" s="155">
        <v>88</v>
      </c>
      <c r="O14" s="156"/>
      <c r="P14" s="5">
        <f>IF(ISBLANK('6桁'!P14)=TRUE,"",VLOOKUP('6桁'!P14,A!$A:$G,7,FALSE))</f>
        <v>65500</v>
      </c>
      <c r="Q14" s="201">
        <f>'6桁'!Q14</f>
        <v>0</v>
      </c>
      <c r="R14" s="5" t="str">
        <f>IF(ISBLANK('6桁'!R14)=TRUE,"",VLOOKUP('6桁'!R14,A!$A:$G,7,FALSE))</f>
        <v/>
      </c>
      <c r="S14" s="201">
        <f>'6桁'!S14</f>
        <v>0</v>
      </c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>
        <f>IF(ISBLANK('6桁'!F15)=TRUE,"",VLOOKUP('6桁'!F15,A!$A:$G,7,FALSE))</f>
        <v>93300</v>
      </c>
      <c r="G15" s="70">
        <f>'6桁'!G15</f>
        <v>0</v>
      </c>
      <c r="H15" s="6" t="str">
        <f>IF(ISBLANK('6桁'!H15)=TRUE,"",VLOOKUP('6桁'!H15,A!$A:$G,7,FALSE))</f>
        <v/>
      </c>
      <c r="I15" s="70">
        <f>'6桁'!I15</f>
        <v>0</v>
      </c>
      <c r="J15" s="38"/>
      <c r="K15" s="451"/>
      <c r="L15" s="435" t="s">
        <v>216</v>
      </c>
      <c r="M15" s="436"/>
      <c r="N15" s="152"/>
      <c r="O15" s="153">
        <v>95</v>
      </c>
      <c r="P15" s="5">
        <f>IF(ISBLANK('6桁'!P15)=TRUE,"",VLOOKUP('6桁'!P15,A!$A:$G,7,FALSE))</f>
        <v>69300</v>
      </c>
      <c r="Q15" s="201" t="str">
        <f>'6桁'!Q15</f>
        <v>★</v>
      </c>
      <c r="R15" s="5" t="str">
        <f>IF(ISBLANK('6桁'!R15)=TRUE,"",VLOOKUP('6桁'!R15,A!$A:$G,7,FALSE))</f>
        <v/>
      </c>
      <c r="S15" s="201">
        <f>'6桁'!S15</f>
        <v>0</v>
      </c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>
        <f>IF(ISBLANK('6桁'!F16)=TRUE,"",VLOOKUP('6桁'!F16,A!$A:$G,7,FALSE))</f>
        <v>72300</v>
      </c>
      <c r="G16" s="62" t="str">
        <f>'6桁'!G16</f>
        <v>★</v>
      </c>
      <c r="H16" s="5" t="str">
        <f>IF(ISBLANK('6桁'!H16)=TRUE,"",VLOOKUP('6桁'!H16,A!$A:$G,7,FALSE))</f>
        <v/>
      </c>
      <c r="I16" s="62">
        <f>'6桁'!I16</f>
        <v>0</v>
      </c>
      <c r="J16" s="38"/>
      <c r="K16" s="451"/>
      <c r="L16" s="435" t="s">
        <v>51</v>
      </c>
      <c r="M16" s="436"/>
      <c r="N16" s="152">
        <v>93</v>
      </c>
      <c r="O16" s="153"/>
      <c r="P16" s="5">
        <f>IF(ISBLANK('6桁'!P16)=TRUE,"",VLOOKUP('6桁'!P16,A!$A:$G,7,FALSE))</f>
        <v>72900</v>
      </c>
      <c r="Q16" s="201">
        <f>'6桁'!Q16</f>
        <v>0</v>
      </c>
      <c r="R16" s="5" t="str">
        <f>IF(ISBLANK('6桁'!R16)=TRUE,"",VLOOKUP('6桁'!R16,A!$A:$G,7,FALSE))</f>
        <v/>
      </c>
      <c r="S16" s="201">
        <f>'6桁'!S16</f>
        <v>0</v>
      </c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>
        <f>IF(ISBLANK('6桁'!F17)=TRUE,"",VLOOKUP('6桁'!F17,A!$A:$G,7,FALSE))</f>
        <v>86900</v>
      </c>
      <c r="G17" s="62" t="str">
        <f>'6桁'!G17</f>
        <v>★</v>
      </c>
      <c r="H17" s="5" t="str">
        <f>IF(ISBLANK('6桁'!H17)=TRUE,"",VLOOKUP('6桁'!H17,A!$A:$G,7,FALSE))</f>
        <v/>
      </c>
      <c r="I17" s="62">
        <f>'6桁'!I17</f>
        <v>0</v>
      </c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f>IF(ISBLANK('6桁'!P17)=TRUE,"",VLOOKUP('6桁'!P17,A!$A:$G,7,FALSE))</f>
        <v>77400</v>
      </c>
      <c r="Q17" s="201" t="str">
        <f>'6桁'!Q17</f>
        <v>★</v>
      </c>
      <c r="R17" s="5" t="str">
        <f>IF(ISBLANK('6桁'!R17)=TRUE,"",VLOOKUP('6桁'!R17,A!$A:$G,7,FALSE))</f>
        <v/>
      </c>
      <c r="S17" s="201">
        <f>'6桁'!S17</f>
        <v>0</v>
      </c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>
        <f>IF(ISBLANK('6桁'!F18)=TRUE,"",VLOOKUP('6桁'!F18,A!$A:$G,7,FALSE))</f>
        <v>67500</v>
      </c>
      <c r="G18" s="62" t="str">
        <f>'6桁'!G18</f>
        <v>★</v>
      </c>
      <c r="H18" s="5" t="str">
        <f>IF(ISBLANK('6桁'!H18)=TRUE,"",VLOOKUP('6桁'!H18,A!$A:$G,7,FALSE))</f>
        <v/>
      </c>
      <c r="I18" s="62">
        <f>'6桁'!I18</f>
        <v>0</v>
      </c>
      <c r="J18" s="38"/>
      <c r="K18" s="451"/>
      <c r="L18" s="435" t="s">
        <v>92</v>
      </c>
      <c r="M18" s="436"/>
      <c r="N18" s="152">
        <v>89</v>
      </c>
      <c r="O18" s="153"/>
      <c r="P18" s="5">
        <f>IF(ISBLANK('6桁'!P18)=TRUE,"",VLOOKUP('6桁'!P18,A!$A:$G,7,FALSE))</f>
        <v>52500</v>
      </c>
      <c r="Q18" s="201">
        <f>'6桁'!Q18</f>
        <v>0</v>
      </c>
      <c r="R18" s="5" t="str">
        <f>IF(ISBLANK('6桁'!R18)=TRUE,"",VLOOKUP('6桁'!R18,A!$A:$G,7,FALSE))</f>
        <v/>
      </c>
      <c r="S18" s="201">
        <f>'6桁'!S18</f>
        <v>0</v>
      </c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>
        <f>IF(ISBLANK('6桁'!F19)=TRUE,"",VLOOKUP('6桁'!F19,A!$A:$G,7,FALSE))</f>
        <v>62500</v>
      </c>
      <c r="G19" s="58">
        <f>'6桁'!G19</f>
        <v>0</v>
      </c>
      <c r="H19" s="33" t="str">
        <f>IF(ISBLANK('6桁'!H19)=TRUE,"",VLOOKUP('6桁'!H19,A!$A:$G,7,FALSE))</f>
        <v/>
      </c>
      <c r="I19" s="58">
        <f>'6桁'!I19</f>
        <v>0</v>
      </c>
      <c r="J19" s="38"/>
      <c r="K19" s="451"/>
      <c r="L19" s="435" t="s">
        <v>93</v>
      </c>
      <c r="M19" s="436"/>
      <c r="N19" s="152">
        <v>91</v>
      </c>
      <c r="O19" s="153"/>
      <c r="P19" s="5">
        <f>IF(ISBLANK('6桁'!P19)=TRUE,"",VLOOKUP('6桁'!P19,A!$A:$G,7,FALSE))</f>
        <v>57400</v>
      </c>
      <c r="Q19" s="201">
        <f>'6桁'!Q19</f>
        <v>0</v>
      </c>
      <c r="R19" s="5">
        <f>IF(ISBLANK('6桁'!R19)=TRUE,"",VLOOKUP('6桁'!R19,A!$A:$G,7,FALSE))</f>
        <v>54700</v>
      </c>
      <c r="S19" s="201">
        <f>'6桁'!S19</f>
        <v>0</v>
      </c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f>IF(ISBLANK('6桁'!F20)=TRUE,"",VLOOKUP('6桁'!F20,A!$A:$G,7,FALSE))</f>
        <v>88200</v>
      </c>
      <c r="G20" s="67" t="str">
        <f>'6桁'!G20</f>
        <v>★</v>
      </c>
      <c r="H20" s="32" t="str">
        <f>IF(ISBLANK('6桁'!H20)=TRUE,"",VLOOKUP('6桁'!H20,A!$A:$G,7,FALSE))</f>
        <v/>
      </c>
      <c r="I20" s="67">
        <f>'6桁'!I20</f>
        <v>0</v>
      </c>
      <c r="J20" s="38"/>
      <c r="K20" s="451"/>
      <c r="L20" s="435" t="s">
        <v>94</v>
      </c>
      <c r="M20" s="436"/>
      <c r="N20" s="152">
        <v>94</v>
      </c>
      <c r="O20" s="153"/>
      <c r="P20" s="5">
        <f>IF(ISBLANK('6桁'!P20)=TRUE,"",VLOOKUP('6桁'!P20,A!$A:$G,7,FALSE))</f>
        <v>60800</v>
      </c>
      <c r="Q20" s="201">
        <f>'6桁'!Q20</f>
        <v>0</v>
      </c>
      <c r="R20" s="5" t="str">
        <f>IF(ISBLANK('6桁'!R20)=TRUE,"",VLOOKUP('6桁'!R20,A!$A:$G,7,FALSE))</f>
        <v/>
      </c>
      <c r="S20" s="201">
        <f>'6桁'!S20</f>
        <v>0</v>
      </c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>
        <f>IF(ISBLANK('6桁'!F21)=TRUE,"",VLOOKUP('6桁'!F21,A!$A:$G,7,FALSE))</f>
        <v>89800</v>
      </c>
      <c r="G21" s="62">
        <f>'6桁'!G21</f>
        <v>0</v>
      </c>
      <c r="H21" s="5" t="str">
        <f>IF(ISBLANK('6桁'!H21)=TRUE,"",VLOOKUP('6桁'!H21,A!$A:$G,7,FALSE))</f>
        <v/>
      </c>
      <c r="I21" s="62">
        <f>'6桁'!I21</f>
        <v>0</v>
      </c>
      <c r="J21" s="38"/>
      <c r="K21" s="451"/>
      <c r="L21" s="435" t="s">
        <v>95</v>
      </c>
      <c r="M21" s="436"/>
      <c r="N21" s="152">
        <v>96</v>
      </c>
      <c r="O21" s="153"/>
      <c r="P21" s="5">
        <f>IF(ISBLANK('6桁'!P21)=TRUE,"",VLOOKUP('6桁'!P21,A!$A:$G,7,FALSE))</f>
        <v>63900</v>
      </c>
      <c r="Q21" s="201">
        <f>'6桁'!Q21</f>
        <v>0</v>
      </c>
      <c r="R21" s="5" t="str">
        <f>IF(ISBLANK('6桁'!R21)=TRUE,"",VLOOKUP('6桁'!R21,A!$A:$G,7,FALSE))</f>
        <v/>
      </c>
      <c r="S21" s="201">
        <f>'6桁'!S21</f>
        <v>0</v>
      </c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>
        <f>IF(ISBLANK('6桁'!F22)=TRUE,"",VLOOKUP('6桁'!F22,A!$A:$G,7,FALSE))</f>
        <v>92700</v>
      </c>
      <c r="G22" s="62" t="str">
        <f>'6桁'!G22</f>
        <v>★</v>
      </c>
      <c r="H22" s="5" t="str">
        <f>IF(ISBLANK('6桁'!H22)=TRUE,"",VLOOKUP('6桁'!H22,A!$A:$G,7,FALSE))</f>
        <v/>
      </c>
      <c r="I22" s="62">
        <f>'6桁'!I22</f>
        <v>0</v>
      </c>
      <c r="J22" s="38"/>
      <c r="K22" s="451"/>
      <c r="L22" s="435" t="s">
        <v>115</v>
      </c>
      <c r="M22" s="436"/>
      <c r="N22" s="152">
        <v>99</v>
      </c>
      <c r="O22" s="153"/>
      <c r="P22" s="5">
        <f>IF(ISBLANK('6桁'!P22)=TRUE,"",VLOOKUP('6桁'!P22,A!$A:$G,7,FALSE))</f>
        <v>67000</v>
      </c>
      <c r="Q22" s="201">
        <f>'6桁'!Q22</f>
        <v>0</v>
      </c>
      <c r="R22" s="5" t="str">
        <f>IF(ISBLANK('6桁'!R22)=TRUE,"",VLOOKUP('6桁'!R22,A!$A:$G,7,FALSE))</f>
        <v/>
      </c>
      <c r="S22" s="201">
        <f>'6桁'!S22</f>
        <v>0</v>
      </c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>
        <f>IF(ISBLANK('6桁'!F23)=TRUE,"",VLOOKUP('6桁'!F23,A!$A:$G,7,FALSE))</f>
        <v>92400</v>
      </c>
      <c r="G23" s="62">
        <f>'6桁'!G23</f>
        <v>0</v>
      </c>
      <c r="H23" s="5" t="str">
        <f>IF(ISBLANK('6桁'!H23)=TRUE,"",VLOOKUP('6桁'!H23,A!$A:$G,7,FALSE))</f>
        <v/>
      </c>
      <c r="I23" s="62">
        <f>'6桁'!I23</f>
        <v>0</v>
      </c>
      <c r="J23" s="38"/>
      <c r="K23" s="451"/>
      <c r="L23" s="435" t="s">
        <v>203</v>
      </c>
      <c r="M23" s="436"/>
      <c r="N23" s="152">
        <v>92</v>
      </c>
      <c r="O23" s="153"/>
      <c r="P23" s="5">
        <f>IF(ISBLANK('6桁'!P23)=TRUE,"",VLOOKUP('6桁'!P23,A!$A:$G,7,FALSE))</f>
        <v>55300</v>
      </c>
      <c r="Q23" s="201">
        <f>'6桁'!Q23</f>
        <v>0</v>
      </c>
      <c r="R23" s="5" t="str">
        <f>IF(ISBLANK('6桁'!R23)=TRUE,"",VLOOKUP('6桁'!R23,A!$A:$G,7,FALSE))</f>
        <v/>
      </c>
      <c r="S23" s="201">
        <f>'6桁'!S23</f>
        <v>0</v>
      </c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>
        <f>IF(ISBLANK('6桁'!F24)=TRUE,"",VLOOKUP('6桁'!F24,A!$A:$G,7,FALSE))</f>
        <v>97000</v>
      </c>
      <c r="G24" s="62" t="str">
        <f>'6桁'!G24</f>
        <v>★</v>
      </c>
      <c r="H24" s="5">
        <f>IF(ISBLANK('6桁'!H24)=TRUE,"",VLOOKUP('6桁'!H24,A!$A:$G,7,FALSE))</f>
        <v>98900</v>
      </c>
      <c r="I24" s="62">
        <f>'6桁'!I24</f>
        <v>0</v>
      </c>
      <c r="J24" s="38"/>
      <c r="K24" s="451"/>
      <c r="L24" s="435" t="s">
        <v>98</v>
      </c>
      <c r="M24" s="436"/>
      <c r="N24" s="152">
        <v>95</v>
      </c>
      <c r="O24" s="153"/>
      <c r="P24" s="5">
        <f>IF(ISBLANK('6桁'!P24)=TRUE,"",VLOOKUP('6桁'!P24,A!$A:$G,7,FALSE))</f>
        <v>58100</v>
      </c>
      <c r="Q24" s="201">
        <f>'6桁'!Q24</f>
        <v>0</v>
      </c>
      <c r="R24" s="5">
        <f>IF(ISBLANK('6桁'!R24)=TRUE,"",VLOOKUP('6桁'!R24,A!$A:$G,7,FALSE))</f>
        <v>54900</v>
      </c>
      <c r="S24" s="201">
        <f>'6桁'!S24</f>
        <v>0</v>
      </c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f>IF(ISBLANK('6桁'!F25)=TRUE,"",VLOOKUP('6桁'!F25,A!$A:$G,7,FALSE))</f>
        <v>75600</v>
      </c>
      <c r="G25" s="62" t="str">
        <f>'6桁'!G25</f>
        <v>★</v>
      </c>
      <c r="H25" s="5" t="str">
        <f>IF(ISBLANK('6桁'!H25)=TRUE,"",VLOOKUP('6桁'!H25,A!$A:$G,7,FALSE))</f>
        <v/>
      </c>
      <c r="I25" s="62">
        <f>'6桁'!I25</f>
        <v>0</v>
      </c>
      <c r="J25" s="38"/>
      <c r="K25" s="451"/>
      <c r="L25" s="435" t="s">
        <v>116</v>
      </c>
      <c r="M25" s="436"/>
      <c r="N25" s="152">
        <v>97</v>
      </c>
      <c r="O25" s="153"/>
      <c r="P25" s="5">
        <f>IF(ISBLANK('6桁'!P25)=TRUE,"",VLOOKUP('6桁'!P25,A!$A:$G,7,FALSE))</f>
        <v>59900</v>
      </c>
      <c r="Q25" s="201">
        <f>'6桁'!Q25</f>
        <v>0</v>
      </c>
      <c r="R25" s="5">
        <f>IF(ISBLANK('6桁'!R25)=TRUE,"",VLOOKUP('6桁'!R25,A!$A:$G,7,FALSE))</f>
        <v>56700</v>
      </c>
      <c r="S25" s="201">
        <f>'6桁'!S25</f>
        <v>0</v>
      </c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f>IF(ISBLANK('6桁'!F26)=TRUE,"",VLOOKUP('6桁'!F26,A!$A:$G,7,FALSE))</f>
        <v>77200</v>
      </c>
      <c r="G26" s="62">
        <f>'6桁'!G26</f>
        <v>0</v>
      </c>
      <c r="H26" s="5" t="str">
        <f>IF(ISBLANK('6桁'!H26)=TRUE,"",VLOOKUP('6桁'!H26,A!$A:$G,7,FALSE))</f>
        <v/>
      </c>
      <c r="I26" s="62">
        <f>'6桁'!I26</f>
        <v>0</v>
      </c>
      <c r="J26" s="38"/>
      <c r="K26" s="451"/>
      <c r="L26" s="435" t="s">
        <v>217</v>
      </c>
      <c r="M26" s="436"/>
      <c r="N26" s="152">
        <v>100</v>
      </c>
      <c r="O26" s="153"/>
      <c r="P26" s="5">
        <f>IF(ISBLANK('6桁'!P26)=TRUE,"",VLOOKUP('6桁'!P26,A!$A:$G,7,FALSE))</f>
        <v>63000</v>
      </c>
      <c r="Q26" s="201">
        <f>'6桁'!Q26</f>
        <v>0</v>
      </c>
      <c r="R26" s="5" t="str">
        <f>IF(ISBLANK('6桁'!R26)=TRUE,"",VLOOKUP('6桁'!R26,A!$A:$G,7,FALSE))</f>
        <v/>
      </c>
      <c r="S26" s="201">
        <f>'6桁'!S26</f>
        <v>0</v>
      </c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>
        <f>IF(ISBLANK('6桁'!F27)=TRUE,"",VLOOKUP('6桁'!F27,A!$A:$G,7,FALSE))</f>
        <v>81000</v>
      </c>
      <c r="G27" s="62" t="str">
        <f>'6桁'!G27</f>
        <v>★</v>
      </c>
      <c r="H27" s="5" t="str">
        <f>IF(ISBLANK('6桁'!H27)=TRUE,"",VLOOKUP('6桁'!H27,A!$A:$G,7,FALSE))</f>
        <v/>
      </c>
      <c r="I27" s="62">
        <f>'6桁'!I27</f>
        <v>0</v>
      </c>
      <c r="J27" s="38"/>
      <c r="K27" s="451"/>
      <c r="L27" s="435" t="s">
        <v>117</v>
      </c>
      <c r="M27" s="436"/>
      <c r="N27" s="152">
        <v>95</v>
      </c>
      <c r="O27" s="153"/>
      <c r="P27" s="5">
        <f>IF(ISBLANK('6桁'!P27)=TRUE,"",VLOOKUP('6桁'!P27,A!$A:$G,7,FALSE))</f>
        <v>55100</v>
      </c>
      <c r="Q27" s="201">
        <f>'6桁'!Q27</f>
        <v>0</v>
      </c>
      <c r="R27" s="5" t="str">
        <f>IF(ISBLANK('6桁'!R27)=TRUE,"",VLOOKUP('6桁'!R27,A!$A:$G,7,FALSE))</f>
        <v/>
      </c>
      <c r="S27" s="201">
        <f>'6桁'!S27</f>
        <v>0</v>
      </c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f>IF(ISBLANK('6桁'!F28)=TRUE,"",VLOOKUP('6桁'!F28,A!$A:$G,7,FALSE))</f>
        <v>81000</v>
      </c>
      <c r="G28" s="62">
        <f>'6桁'!G28</f>
        <v>0</v>
      </c>
      <c r="H28" s="5" t="str">
        <f>IF(ISBLANK('6桁'!H28)=TRUE,"",VLOOKUP('6桁'!H28,A!$A:$G,7,FALSE))</f>
        <v/>
      </c>
      <c r="I28" s="62">
        <f>'6桁'!I28</f>
        <v>0</v>
      </c>
      <c r="J28" s="38"/>
      <c r="K28" s="451"/>
      <c r="L28" s="435" t="s">
        <v>97</v>
      </c>
      <c r="M28" s="436"/>
      <c r="N28" s="152">
        <v>98</v>
      </c>
      <c r="O28" s="153"/>
      <c r="P28" s="5">
        <f>IF(ISBLANK('6桁'!P28)=TRUE,"",VLOOKUP('6桁'!P28,A!$A:$G,7,FALSE))</f>
        <v>51500</v>
      </c>
      <c r="Q28" s="201">
        <f>'6桁'!Q28</f>
        <v>0</v>
      </c>
      <c r="R28" s="5" t="str">
        <f>IF(ISBLANK('6桁'!R28)=TRUE,"",VLOOKUP('6桁'!R28,A!$A:$G,7,FALSE))</f>
        <v/>
      </c>
      <c r="S28" s="201">
        <f>'6桁'!S28</f>
        <v>0</v>
      </c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f>IF(ISBLANK('6桁'!F29)=TRUE,"",VLOOKUP('6桁'!F29,A!$A:$G,7,FALSE))</f>
        <v>82700</v>
      </c>
      <c r="G29" s="62" t="str">
        <f>'6桁'!G29</f>
        <v>★</v>
      </c>
      <c r="H29" s="5" t="str">
        <f>IF(ISBLANK('6桁'!H29)=TRUE,"",VLOOKUP('6桁'!H29,A!$A:$G,7,FALSE))</f>
        <v/>
      </c>
      <c r="I29" s="62">
        <f>'6桁'!I29</f>
        <v>0</v>
      </c>
      <c r="J29" s="38"/>
      <c r="K29" s="451"/>
      <c r="L29" s="435" t="s">
        <v>175</v>
      </c>
      <c r="M29" s="436"/>
      <c r="N29" s="152">
        <v>100</v>
      </c>
      <c r="O29" s="153"/>
      <c r="P29" s="5">
        <f>IF(ISBLANK('6桁'!P29)=TRUE,"",VLOOKUP('6桁'!P29,A!$A:$G,7,FALSE))</f>
        <v>53400</v>
      </c>
      <c r="Q29" s="201">
        <f>'6桁'!Q29</f>
        <v>0</v>
      </c>
      <c r="R29" s="5" t="str">
        <f>IF(ISBLANK('6桁'!R29)=TRUE,"",VLOOKUP('6桁'!R29,A!$A:$G,7,FALSE))</f>
        <v/>
      </c>
      <c r="S29" s="201">
        <f>'6桁'!S29</f>
        <v>0</v>
      </c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f>IF(ISBLANK('6桁'!F30)=TRUE,"",VLOOKUP('6桁'!F30,A!$A:$G,7,FALSE))</f>
        <v>62400</v>
      </c>
      <c r="G30" s="62">
        <f>'6桁'!G30</f>
        <v>0</v>
      </c>
      <c r="H30" s="5" t="str">
        <f>IF(ISBLANK('6桁'!H30)=TRUE,"",VLOOKUP('6桁'!H30,A!$A:$G,7,FALSE))</f>
        <v/>
      </c>
      <c r="I30" s="62">
        <f>'6桁'!I30</f>
        <v>0</v>
      </c>
      <c r="J30" s="38"/>
      <c r="K30" s="451"/>
      <c r="L30" s="435" t="s">
        <v>172</v>
      </c>
      <c r="M30" s="436"/>
      <c r="N30" s="152">
        <v>100</v>
      </c>
      <c r="O30" s="153"/>
      <c r="P30" s="5">
        <f>IF(ISBLANK('6桁'!P30)=TRUE,"",VLOOKUP('6桁'!P30,A!$A:$G,7,FALSE))</f>
        <v>47000</v>
      </c>
      <c r="Q30" s="201">
        <f>'6桁'!Q30</f>
        <v>0</v>
      </c>
      <c r="R30" s="5" t="str">
        <f>IF(ISBLANK('6桁'!R30)=TRUE,"",VLOOKUP('6桁'!R30,A!$A:$G,7,FALSE))</f>
        <v/>
      </c>
      <c r="S30" s="201">
        <f>'6桁'!S30</f>
        <v>0</v>
      </c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f>IF(ISBLANK('6桁'!F31)=TRUE,"",VLOOKUP('6桁'!F31,A!$A:$G,7,FALSE))</f>
        <v>68900</v>
      </c>
      <c r="G31" s="62">
        <f>'6桁'!G31</f>
        <v>0</v>
      </c>
      <c r="H31" s="5" t="str">
        <f>IF(ISBLANK('6桁'!H31)=TRUE,"",VLOOKUP('6桁'!H31,A!$A:$G,7,FALSE))</f>
        <v/>
      </c>
      <c r="I31" s="62">
        <f>'6桁'!I31</f>
        <v>0</v>
      </c>
      <c r="J31" s="38"/>
      <c r="K31" s="451"/>
      <c r="L31" s="435" t="s">
        <v>171</v>
      </c>
      <c r="M31" s="436"/>
      <c r="N31" s="152"/>
      <c r="O31" s="160">
        <v>107</v>
      </c>
      <c r="P31" s="139">
        <f>IF(ISBLANK('6桁'!P31)=TRUE,"",VLOOKUP('6桁'!P31,A!$A:$G,7,FALSE))</f>
        <v>45500</v>
      </c>
      <c r="Q31" s="201" t="str">
        <f>'6桁'!Q31</f>
        <v>★</v>
      </c>
      <c r="R31" s="139" t="str">
        <f>IF(ISBLANK('6桁'!R31)=TRUE,"",VLOOKUP('6桁'!R31,A!$A:$G,7,FALSE))</f>
        <v/>
      </c>
      <c r="S31" s="201">
        <f>'6桁'!S31</f>
        <v>0</v>
      </c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f>IF(ISBLANK('6桁'!F32)=TRUE,"",VLOOKUP('6桁'!F32,A!$A:$G,7,FALSE))</f>
        <v>50900</v>
      </c>
      <c r="G32" s="62">
        <f>'6桁'!G32</f>
        <v>0</v>
      </c>
      <c r="H32" s="5" t="str">
        <f>IF(ISBLANK('6桁'!H32)=TRUE,"",VLOOKUP('6桁'!H32,A!$A:$G,7,FALSE))</f>
        <v/>
      </c>
      <c r="I32" s="62">
        <f>'6桁'!I32</f>
        <v>0</v>
      </c>
      <c r="J32" s="38"/>
      <c r="K32" s="452"/>
      <c r="L32" s="579" t="s">
        <v>155</v>
      </c>
      <c r="M32" s="570"/>
      <c r="N32" s="157">
        <v>106</v>
      </c>
      <c r="O32" s="158"/>
      <c r="P32" s="33">
        <f>IF(ISBLANK('6桁'!P32)=TRUE,"",VLOOKUP('6桁'!P32,A!$A:$G,7,FALSE))</f>
        <v>49400</v>
      </c>
      <c r="Q32" s="202">
        <f>'6桁'!Q32</f>
        <v>0</v>
      </c>
      <c r="R32" s="267" t="str">
        <f>IF(ISBLANK('6桁'!R32)=TRUE,"",VLOOKUP('6桁'!R32,A!$A:$G,7,FALSE))</f>
        <v/>
      </c>
      <c r="S32" s="203">
        <f>'6桁'!S32</f>
        <v>0</v>
      </c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f>IF(ISBLANK('6桁'!F33)=TRUE,"",VLOOKUP('6桁'!F33,A!$A:$G,7,FALSE))</f>
        <v>66700</v>
      </c>
      <c r="G33" s="62">
        <f>'6桁'!G33</f>
        <v>0</v>
      </c>
      <c r="H33" s="5" t="str">
        <f>IF(ISBLANK('6桁'!H33)=TRUE,"",VLOOKUP('6桁'!H33,A!$A:$G,7,FALSE))</f>
        <v/>
      </c>
      <c r="I33" s="62">
        <f>'6桁'!I33</f>
        <v>0</v>
      </c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f>IF(ISBLANK('6桁'!P33)=TRUE,"",VLOOKUP('6桁'!P33,A!$A:$G,7,FALSE))</f>
        <v>43000</v>
      </c>
      <c r="Q33" s="204">
        <f>'6桁'!Q33</f>
        <v>0</v>
      </c>
      <c r="R33" s="6">
        <f>IF(ISBLANK('6桁'!R33)=TRUE,"",VLOOKUP('6桁'!R33,A!$A:$G,7,FALSE))</f>
        <v>40400</v>
      </c>
      <c r="S33" s="204">
        <f>'6桁'!S33</f>
        <v>0</v>
      </c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>
        <f>IF(ISBLANK('6桁'!F34)=TRUE,"",VLOOKUP('6桁'!F34,A!$A:$G,7,FALSE))</f>
        <v>62400</v>
      </c>
      <c r="G34" s="62" t="str">
        <f>'6桁'!G34</f>
        <v>★</v>
      </c>
      <c r="H34" s="5" t="str">
        <f>IF(ISBLANK('6桁'!H34)=TRUE,"",VLOOKUP('6桁'!H34,A!$A:$G,7,FALSE))</f>
        <v/>
      </c>
      <c r="I34" s="62">
        <f>'6桁'!I34</f>
        <v>0</v>
      </c>
      <c r="J34" s="38"/>
      <c r="K34" s="451"/>
      <c r="L34" s="435" t="s">
        <v>87</v>
      </c>
      <c r="M34" s="436"/>
      <c r="N34" s="152">
        <v>84</v>
      </c>
      <c r="O34" s="153"/>
      <c r="P34" s="5">
        <f>IF(ISBLANK('6桁'!P34)=TRUE,"",VLOOKUP('6桁'!P34,A!$A:$G,7,FALSE))</f>
        <v>46100</v>
      </c>
      <c r="Q34" s="205">
        <f>'6桁'!Q34</f>
        <v>0</v>
      </c>
      <c r="R34" s="137" t="str">
        <f>IF(ISBLANK('6桁'!R34)=TRUE,"",VLOOKUP('6桁'!R34,A!$A:$G,7,FALSE))</f>
        <v/>
      </c>
      <c r="S34" s="205">
        <f>'6桁'!S34</f>
        <v>0</v>
      </c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f>IF(ISBLANK('6桁'!F35)=TRUE,"",VLOOKUP('6桁'!F35,A!$A:$G,7,FALSE))</f>
        <v>58600</v>
      </c>
      <c r="G35" s="62">
        <f>'6桁'!G35</f>
        <v>0</v>
      </c>
      <c r="H35" s="5" t="str">
        <f>IF(ISBLANK('6桁'!H35)=TRUE,"",VLOOKUP('6桁'!H35,A!$A:$G,7,FALSE))</f>
        <v/>
      </c>
      <c r="I35" s="62">
        <f>'6桁'!I35</f>
        <v>0</v>
      </c>
      <c r="J35" s="38"/>
      <c r="K35" s="451"/>
      <c r="L35" s="435" t="s">
        <v>0</v>
      </c>
      <c r="M35" s="436"/>
      <c r="N35" s="152">
        <v>87</v>
      </c>
      <c r="O35" s="153"/>
      <c r="P35" s="5">
        <f>IF(ISBLANK('6桁'!P35)=TRUE,"",VLOOKUP('6桁'!P35,A!$A:$G,7,FALSE))</f>
        <v>49600</v>
      </c>
      <c r="Q35" s="201">
        <f>'6桁'!Q35</f>
        <v>0</v>
      </c>
      <c r="R35" s="5">
        <f>IF(ISBLANK('6桁'!R35)=TRUE,"",VLOOKUP('6桁'!R35,A!$A:$G,7,FALSE))</f>
        <v>46600</v>
      </c>
      <c r="S35" s="201">
        <f>'6桁'!S35</f>
        <v>0</v>
      </c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f>IF(ISBLANK('6桁'!F36)=TRUE,"",VLOOKUP('6桁'!F36,A!$A:$G,7,FALSE))</f>
        <v>47700</v>
      </c>
      <c r="G36" s="68">
        <f>'6桁'!G36</f>
        <v>0</v>
      </c>
      <c r="H36" s="16" t="str">
        <f>IF(ISBLANK('6桁'!H36)=TRUE,"",VLOOKUP('6桁'!H36,A!$A:$G,7,FALSE))</f>
        <v/>
      </c>
      <c r="I36" s="68">
        <f>'6桁'!I36</f>
        <v>0</v>
      </c>
      <c r="J36" s="38"/>
      <c r="K36" s="451"/>
      <c r="L36" s="435" t="s">
        <v>3</v>
      </c>
      <c r="M36" s="436"/>
      <c r="N36" s="152">
        <v>91</v>
      </c>
      <c r="O36" s="153"/>
      <c r="P36" s="5">
        <f>IF(ISBLANK('6桁'!P36)=TRUE,"",VLOOKUP('6桁'!P36,A!$A:$G,7,FALSE))</f>
        <v>52600</v>
      </c>
      <c r="Q36" s="201">
        <f>'6桁'!Q36</f>
        <v>0</v>
      </c>
      <c r="R36" s="5" t="str">
        <f>IF(ISBLANK('6桁'!R36)=TRUE,"",VLOOKUP('6桁'!R36,A!$A:$G,7,FALSE))</f>
        <v/>
      </c>
      <c r="S36" s="201">
        <f>'6桁'!S36</f>
        <v>0</v>
      </c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f>IF(ISBLANK('6桁'!P37)=TRUE,"",VLOOKUP('6桁'!P37,A!$A:$G,7,FALSE))</f>
        <v>56000</v>
      </c>
      <c r="Q37" s="201">
        <f>'6桁'!Q37</f>
        <v>0</v>
      </c>
      <c r="R37" s="5" t="str">
        <f>IF(ISBLANK('6桁'!R37)=TRUE,"",VLOOKUP('6桁'!R37,A!$A:$G,7,FALSE))</f>
        <v/>
      </c>
      <c r="S37" s="201">
        <f>'6桁'!S37</f>
        <v>0</v>
      </c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f>IF(ISBLANK('6桁'!P38)=TRUE,"",VLOOKUP('6桁'!P38,A!$A:$G,7,FALSE))</f>
        <v>59200</v>
      </c>
      <c r="Q38" s="201">
        <f>'6桁'!Q38</f>
        <v>0</v>
      </c>
      <c r="R38" s="5" t="str">
        <f>IF(ISBLANK('6桁'!R38)=TRUE,"",VLOOKUP('6桁'!R38,A!$A:$G,7,FALSE))</f>
        <v/>
      </c>
      <c r="S38" s="201">
        <f>'6桁'!S38</f>
        <v>0</v>
      </c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f>IF(ISBLANK('6桁'!P39)=TRUE,"",VLOOKUP('6桁'!P39,A!$A:$G,7,FALSE))</f>
        <v>46700</v>
      </c>
      <c r="Q39" s="201">
        <f>'6桁'!Q39</f>
        <v>0</v>
      </c>
      <c r="R39" s="5" t="str">
        <f>IF(ISBLANK('6桁'!R39)=TRUE,"",VLOOKUP('6桁'!R39,A!$A:$G,7,FALSE))</f>
        <v/>
      </c>
      <c r="S39" s="201">
        <f>'6桁'!S39</f>
        <v>0</v>
      </c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f>IF(ISBLANK('6桁'!P40)=TRUE,"",VLOOKUP('6桁'!P40,A!$A:$G,7,FALSE))</f>
        <v>51800</v>
      </c>
      <c r="Q40" s="201">
        <f>'6桁'!Q40</f>
        <v>0</v>
      </c>
      <c r="R40" s="5">
        <f>IF(ISBLANK('6桁'!R40)=TRUE,"",VLOOKUP('6桁'!R40,A!$A:$G,7,FALSE))</f>
        <v>48700</v>
      </c>
      <c r="S40" s="201">
        <f>'6桁'!S40</f>
        <v>0</v>
      </c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f>IF(ISBLANK('6桁'!P41)=TRUE,"",VLOOKUP('6桁'!P41,A!$A:$G,7,FALSE))</f>
        <v>54100</v>
      </c>
      <c r="Q41" s="201">
        <f>'6桁'!Q41</f>
        <v>0</v>
      </c>
      <c r="R41" s="5">
        <f>IF(ISBLANK('6桁'!R41)=TRUE,"",VLOOKUP('6桁'!R41,A!$A:$G,7,FALSE))</f>
        <v>51500</v>
      </c>
      <c r="S41" s="201">
        <f>'6桁'!S41</f>
        <v>0</v>
      </c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f>IF(ISBLANK('6桁'!P42)=TRUE,"",VLOOKUP('6桁'!P42,A!$A:$G,7,FALSE))</f>
        <v>55300</v>
      </c>
      <c r="Q42" s="201">
        <f>'6桁'!Q42</f>
        <v>0</v>
      </c>
      <c r="R42" s="5" t="str">
        <f>IF(ISBLANK('6桁'!R42)=TRUE,"",VLOOKUP('6桁'!R42,A!$A:$G,7,FALSE))</f>
        <v/>
      </c>
      <c r="S42" s="201">
        <f>'6桁'!S42</f>
        <v>0</v>
      </c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f>IF(ISBLANK('6桁'!P43)=TRUE,"",VLOOKUP('6桁'!P43,A!$A:$G,7,FALSE))</f>
        <v>47500</v>
      </c>
      <c r="Q43" s="201" t="str">
        <f>'6桁'!Q43</f>
        <v>★</v>
      </c>
      <c r="R43" s="5" t="str">
        <f>IF(ISBLANK('6桁'!R43)=TRUE,"",VLOOKUP('6桁'!R43,A!$A:$G,7,FALSE))</f>
        <v/>
      </c>
      <c r="S43" s="201">
        <f>'6桁'!S43</f>
        <v>0</v>
      </c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f>IF(ISBLANK('6桁'!P44)=TRUE,"",VLOOKUP('6桁'!P44,A!$A:$G,7,FALSE))</f>
        <v>49300</v>
      </c>
      <c r="Q44" s="201">
        <f>'6桁'!Q44</f>
        <v>0</v>
      </c>
      <c r="R44" s="5">
        <f>IF(ISBLANK('6桁'!R44)=TRUE,"",VLOOKUP('6桁'!R44,A!$A:$G,7,FALSE))</f>
        <v>46800</v>
      </c>
      <c r="S44" s="201">
        <f>'6桁'!S44</f>
        <v>0</v>
      </c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f>IF(ISBLANK('6桁'!P45)=TRUE,"",VLOOKUP('6桁'!P45,A!$A:$G,7,FALSE))</f>
        <v>52200</v>
      </c>
      <c r="Q45" s="201">
        <f>'6桁'!Q45</f>
        <v>0</v>
      </c>
      <c r="R45" s="5">
        <f>IF(ISBLANK('6桁'!R45)=TRUE,"",VLOOKUP('6桁'!R45,A!$A:$G,7,FALSE))</f>
        <v>49400</v>
      </c>
      <c r="S45" s="201">
        <f>'6桁'!S45</f>
        <v>0</v>
      </c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f>IF(ISBLANK('6桁'!P46)=TRUE,"",VLOOKUP('6桁'!P46,A!$A:$G,7,FALSE))</f>
        <v>55000</v>
      </c>
      <c r="Q46" s="201">
        <f>'6桁'!Q46</f>
        <v>0</v>
      </c>
      <c r="R46" s="5" t="str">
        <f>IF(ISBLANK('6桁'!R46)=TRUE,"",VLOOKUP('6桁'!R46,A!$A:$G,7,FALSE))</f>
        <v/>
      </c>
      <c r="S46" s="201">
        <f>'6桁'!S46</f>
        <v>0</v>
      </c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f>IF(ISBLANK('6桁'!P47)=TRUE,"",VLOOKUP('6桁'!P47,A!$A:$G,7,FALSE))</f>
        <v>39200</v>
      </c>
      <c r="Q47" s="201">
        <f>'6桁'!Q47</f>
        <v>0</v>
      </c>
      <c r="R47" s="5">
        <f>IF(ISBLANK('6桁'!R47)=TRUE,"",VLOOKUP('6桁'!R47,A!$A:$G,7,FALSE))</f>
        <v>36800</v>
      </c>
      <c r="S47" s="201">
        <f>'6桁'!S47</f>
        <v>0</v>
      </c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f>IF(ISBLANK('6桁'!P48)=TRUE,"",VLOOKUP('6桁'!P48,A!$A:$G,7,FALSE))</f>
        <v>39100</v>
      </c>
      <c r="Q48" s="201">
        <f>'6桁'!Q48</f>
        <v>0</v>
      </c>
      <c r="R48" s="5">
        <f>IF(ISBLANK('6桁'!R48)=TRUE,"",VLOOKUP('6桁'!R48,A!$A:$G,7,FALSE))</f>
        <v>37300</v>
      </c>
      <c r="S48" s="201">
        <f>'6桁'!S48</f>
        <v>0</v>
      </c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f>IF(ISBLANK('6桁'!P49)=TRUE,"",VLOOKUP('6桁'!P49,A!$A:$G,7,FALSE))</f>
        <v>41200</v>
      </c>
      <c r="Q49" s="201">
        <f>'6桁'!Q49</f>
        <v>0</v>
      </c>
      <c r="R49" s="5">
        <f>IF(ISBLANK('6桁'!R49)=TRUE,"",VLOOKUP('6桁'!R49,A!$A:$G,7,FALSE))</f>
        <v>39300</v>
      </c>
      <c r="S49" s="201">
        <f>'6桁'!S49</f>
        <v>0</v>
      </c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f>IF(ISBLANK('6桁'!P50)=TRUE,"",VLOOKUP('6桁'!P50,A!$A:$G,7,FALSE))</f>
        <v>38600</v>
      </c>
      <c r="Q50" s="354">
        <f>'6桁'!Q50</f>
        <v>0</v>
      </c>
      <c r="R50" s="161" t="str">
        <f>IF(ISBLANK('6桁'!R50)=TRUE,"",VLOOKUP('6桁'!R50,A!$A:$G,7,FALSE))</f>
        <v/>
      </c>
      <c r="S50" s="354">
        <f>'6桁'!S50</f>
        <v>0</v>
      </c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>
        <f>IF(ISBLANK('6桁'!F67)=TRUE,"",VLOOKUP('6桁'!F67,A!$A:$G,7,FALSE))</f>
        <v>38800</v>
      </c>
      <c r="G67" s="61">
        <f>'6桁'!G67</f>
        <v>0</v>
      </c>
      <c r="H67" s="4" t="str">
        <f>IF(ISBLANK('6桁'!H67)=TRUE,"",VLOOKUP('6桁'!H67,A!$A:$G,7,FALSE))</f>
        <v/>
      </c>
      <c r="I67" s="61">
        <f>'6桁'!I67</f>
        <v>0</v>
      </c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IF(ISBLANK('6桁'!P67)=TRUE,"",VLOOKUP('6桁'!P67,A!$A:$G,7,FALSE))</f>
        <v/>
      </c>
      <c r="Q67" s="198">
        <f>'6桁'!Q67</f>
        <v>0</v>
      </c>
      <c r="R67" s="4">
        <f>IF(ISBLANK('6桁'!R67)=TRUE,"",VLOOKUP('6桁'!R67,A!$A:$G,7,FALSE))</f>
        <v>19700</v>
      </c>
      <c r="S67" s="198">
        <f>'6桁'!S67</f>
        <v>0</v>
      </c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>
        <f>IF(ISBLANK('6桁'!F68)=TRUE,"",VLOOKUP('6桁'!F68,A!$A:$G,7,FALSE))</f>
        <v>32600</v>
      </c>
      <c r="G68" s="62">
        <f>'6桁'!G68</f>
        <v>0</v>
      </c>
      <c r="H68" s="5" t="str">
        <f>IF(ISBLANK('6桁'!H68)=TRUE,"",VLOOKUP('6桁'!H68,A!$A:$G,7,FALSE))</f>
        <v/>
      </c>
      <c r="I68" s="62">
        <f>'6桁'!I68</f>
        <v>0</v>
      </c>
      <c r="J68" s="131"/>
      <c r="K68" s="451"/>
      <c r="L68" s="435" t="s">
        <v>26</v>
      </c>
      <c r="M68" s="436"/>
      <c r="N68" s="435">
        <v>72</v>
      </c>
      <c r="O68" s="436"/>
      <c r="P68" s="5">
        <f>IF(ISBLANK('6桁'!P68)=TRUE,"",VLOOKUP('6桁'!P68,A!$A:$G,7,FALSE))</f>
        <v>23500</v>
      </c>
      <c r="Q68" s="201">
        <f>'6桁'!Q68</f>
        <v>0</v>
      </c>
      <c r="R68" s="5">
        <f>IF(ISBLANK('6桁'!R68)=TRUE,"",VLOOKUP('6桁'!R68,A!$A:$G,7,FALSE))</f>
        <v>22500</v>
      </c>
      <c r="S68" s="201">
        <f>'6桁'!S68</f>
        <v>0</v>
      </c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>
        <f>IF(ISBLANK('6桁'!F69)=TRUE,"",VLOOKUP('6桁'!F69,A!$A:$G,7,FALSE))</f>
        <v>41000</v>
      </c>
      <c r="G69" s="62">
        <f>'6桁'!G69</f>
        <v>0</v>
      </c>
      <c r="H69" s="5" t="str">
        <f>IF(ISBLANK('6桁'!H69)=TRUE,"",VLOOKUP('6桁'!H69,A!$A:$G,7,FALSE))</f>
        <v/>
      </c>
      <c r="I69" s="62">
        <f>'6桁'!I69</f>
        <v>0</v>
      </c>
      <c r="J69" s="131"/>
      <c r="K69" s="451"/>
      <c r="L69" s="435" t="s">
        <v>40</v>
      </c>
      <c r="M69" s="436"/>
      <c r="N69" s="435">
        <v>75</v>
      </c>
      <c r="O69" s="436"/>
      <c r="P69" s="5">
        <f>IF(ISBLANK('6桁'!P69)=TRUE,"",VLOOKUP('6桁'!P69,A!$A:$G,7,FALSE))</f>
        <v>21400</v>
      </c>
      <c r="Q69" s="201">
        <f>'6桁'!Q69</f>
        <v>0</v>
      </c>
      <c r="R69" s="5" t="str">
        <f>IF(ISBLANK('6桁'!R69)=TRUE,"",VLOOKUP('6桁'!R69,A!$A:$G,7,FALSE))</f>
        <v/>
      </c>
      <c r="S69" s="201">
        <f>'6桁'!S69</f>
        <v>0</v>
      </c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>
        <f>IF(ISBLANK('6桁'!F70)=TRUE,"",VLOOKUP('6桁'!F70,A!$A:$G,7,FALSE))</f>
        <v>43800</v>
      </c>
      <c r="G70" s="62">
        <f>'6桁'!G70</f>
        <v>0</v>
      </c>
      <c r="H70" s="5" t="str">
        <f>IF(ISBLANK('6桁'!H70)=TRUE,"",VLOOKUP('6桁'!H70,A!$A:$G,7,FALSE))</f>
        <v/>
      </c>
      <c r="I70" s="62">
        <f>'6桁'!I70</f>
        <v>0</v>
      </c>
      <c r="J70" s="131"/>
      <c r="K70" s="451"/>
      <c r="L70" s="435" t="s">
        <v>42</v>
      </c>
      <c r="M70" s="436"/>
      <c r="N70" s="435">
        <v>79</v>
      </c>
      <c r="O70" s="436"/>
      <c r="P70" s="5" t="str">
        <f>IF(ISBLANK('6桁'!P70)=TRUE,"",VLOOKUP('6桁'!P70,A!$A:$G,7,FALSE))</f>
        <v/>
      </c>
      <c r="Q70" s="201">
        <f>'6桁'!Q70</f>
        <v>0</v>
      </c>
      <c r="R70" s="5">
        <f>IF(ISBLANK('6桁'!R70)=TRUE,"",VLOOKUP('6桁'!R70,A!$A:$G,7,FALSE))</f>
        <v>23300</v>
      </c>
      <c r="S70" s="201">
        <f>'6桁'!S70</f>
        <v>0</v>
      </c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>
        <f>IF(ISBLANK('6桁'!F71)=TRUE,"",VLOOKUP('6桁'!F71,A!$A:$G,7,FALSE))</f>
        <v>49700</v>
      </c>
      <c r="G71" s="62">
        <f>'6桁'!G71</f>
        <v>0</v>
      </c>
      <c r="H71" s="5" t="str">
        <f>IF(ISBLANK('6桁'!H71)=TRUE,"",VLOOKUP('6桁'!H71,A!$A:$G,7,FALSE))</f>
        <v/>
      </c>
      <c r="I71" s="62">
        <f>'6桁'!I71</f>
        <v>0</v>
      </c>
      <c r="J71" s="131"/>
      <c r="K71" s="451"/>
      <c r="L71" s="435" t="s">
        <v>44</v>
      </c>
      <c r="M71" s="436"/>
      <c r="N71" s="435">
        <v>82</v>
      </c>
      <c r="O71" s="436"/>
      <c r="P71" s="5" t="str">
        <f>IF(ISBLANK('6桁'!P71)=TRUE,"",VLOOKUP('6桁'!P71,A!$A:$G,7,FALSE))</f>
        <v/>
      </c>
      <c r="Q71" s="201">
        <f>'6桁'!Q71</f>
        <v>0</v>
      </c>
      <c r="R71" s="5">
        <f>IF(ISBLANK('6桁'!R71)=TRUE,"",VLOOKUP('6桁'!R71,A!$A:$G,7,FALSE))</f>
        <v>25300</v>
      </c>
      <c r="S71" s="201">
        <f>'6桁'!S71</f>
        <v>0</v>
      </c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>
        <f>IF(ISBLANK('6桁'!F72)=TRUE,"",VLOOKUP('6桁'!F72,A!$A:$G,7,FALSE))</f>
        <v>37900</v>
      </c>
      <c r="G72" s="62">
        <f>'6桁'!G72</f>
        <v>0</v>
      </c>
      <c r="H72" s="5" t="str">
        <f>IF(ISBLANK('6桁'!H72)=TRUE,"",VLOOKUP('6桁'!H72,A!$A:$G,7,FALSE))</f>
        <v/>
      </c>
      <c r="I72" s="62">
        <f>'6桁'!I72</f>
        <v>0</v>
      </c>
      <c r="J72" s="131"/>
      <c r="K72" s="451"/>
      <c r="L72" s="435" t="s">
        <v>77</v>
      </c>
      <c r="M72" s="436"/>
      <c r="N72" s="435">
        <v>75</v>
      </c>
      <c r="O72" s="436"/>
      <c r="P72" s="5">
        <f>IF(ISBLANK('6桁'!P72)=TRUE,"",VLOOKUP('6桁'!P72,A!$A:$G,7,FALSE))</f>
        <v>14900</v>
      </c>
      <c r="Q72" s="201">
        <f>'6桁'!Q72</f>
        <v>0</v>
      </c>
      <c r="R72" s="5">
        <f>IF(ISBLANK('6桁'!R72)=TRUE,"",VLOOKUP('6桁'!R72,A!$A:$G,7,FALSE))</f>
        <v>14300</v>
      </c>
      <c r="S72" s="201">
        <f>'6桁'!S72</f>
        <v>0</v>
      </c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>
        <f>IF(ISBLANK('6桁'!F73)=TRUE,"",VLOOKUP('6桁'!F73,A!$A:$G,7,FALSE))</f>
        <v>40800</v>
      </c>
      <c r="G73" s="62">
        <f>'6桁'!G73</f>
        <v>0</v>
      </c>
      <c r="H73" s="5">
        <f>IF(ISBLANK('6桁'!H73)=TRUE,"",VLOOKUP('6桁'!H73,A!$A:$G,7,FALSE))</f>
        <v>38700</v>
      </c>
      <c r="I73" s="62">
        <f>'6桁'!I73</f>
        <v>0</v>
      </c>
      <c r="J73" s="131"/>
      <c r="K73" s="451"/>
      <c r="L73" s="435" t="s">
        <v>7</v>
      </c>
      <c r="M73" s="436"/>
      <c r="N73" s="435">
        <v>79</v>
      </c>
      <c r="O73" s="436"/>
      <c r="P73" s="5">
        <f>IF(ISBLANK('6桁'!P73)=TRUE,"",VLOOKUP('6桁'!P73,A!$A:$G,7,FALSE))</f>
        <v>16500</v>
      </c>
      <c r="Q73" s="201">
        <f>'6桁'!Q73</f>
        <v>0</v>
      </c>
      <c r="R73" s="5">
        <f>IF(ISBLANK('6桁'!R73)=TRUE,"",VLOOKUP('6桁'!R73,A!$A:$G,7,FALSE))</f>
        <v>15700</v>
      </c>
      <c r="S73" s="201">
        <f>'6桁'!S73</f>
        <v>0</v>
      </c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>
        <f>IF(ISBLANK('6桁'!F74)=TRUE,"",VLOOKUP('6桁'!F74,A!$A:$G,7,FALSE))</f>
        <v>43600</v>
      </c>
      <c r="G74" s="62">
        <f>'6桁'!G74</f>
        <v>0</v>
      </c>
      <c r="H74" s="5">
        <f>IF(ISBLANK('6桁'!H74)=TRUE,"",VLOOKUP('6桁'!H74,A!$A:$G,7,FALSE))</f>
        <v>41300</v>
      </c>
      <c r="I74" s="62">
        <f>'6桁'!I74</f>
        <v>0</v>
      </c>
      <c r="J74" s="131"/>
      <c r="K74" s="451"/>
      <c r="L74" s="435" t="s">
        <v>9</v>
      </c>
      <c r="M74" s="436"/>
      <c r="N74" s="435">
        <v>82</v>
      </c>
      <c r="O74" s="436"/>
      <c r="P74" s="5">
        <f>IF(ISBLANK('6桁'!P74)=TRUE,"",VLOOKUP('6桁'!P74,A!$A:$G,7,FALSE))</f>
        <v>19300</v>
      </c>
      <c r="Q74" s="201">
        <f>'6桁'!Q74</f>
        <v>0</v>
      </c>
      <c r="R74" s="5">
        <f>IF(ISBLANK('6桁'!R74)=TRUE,"",VLOOKUP('6桁'!R74,A!$A:$G,7,FALSE))</f>
        <v>18300</v>
      </c>
      <c r="S74" s="201">
        <f>'6桁'!S74</f>
        <v>0</v>
      </c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>
        <f>IF(ISBLANK('6桁'!F75)=TRUE,"",VLOOKUP('6桁'!F75,A!$A:$G,7,FALSE))</f>
        <v>45500</v>
      </c>
      <c r="G75" s="62">
        <f>'6桁'!G75</f>
        <v>0</v>
      </c>
      <c r="H75" s="5" t="str">
        <f>IF(ISBLANK('6桁'!H75)=TRUE,"",VLOOKUP('6桁'!H75,A!$A:$G,7,FALSE))</f>
        <v/>
      </c>
      <c r="I75" s="62">
        <f>'6桁'!I75</f>
        <v>0</v>
      </c>
      <c r="J75" s="131"/>
      <c r="K75" s="451"/>
      <c r="L75" s="435" t="s">
        <v>11</v>
      </c>
      <c r="M75" s="436"/>
      <c r="N75" s="435">
        <v>86</v>
      </c>
      <c r="O75" s="436"/>
      <c r="P75" s="5">
        <f>IF(ISBLANK('6桁'!P75)=TRUE,"",VLOOKUP('6桁'!P75,A!$A:$G,7,FALSE))</f>
        <v>20900</v>
      </c>
      <c r="Q75" s="201">
        <f>'6桁'!Q75</f>
        <v>0</v>
      </c>
      <c r="R75" s="5">
        <f>IF(ISBLANK('6桁'!R75)=TRUE,"",VLOOKUP('6桁'!R75,A!$A:$G,7,FALSE))</f>
        <v>19900</v>
      </c>
      <c r="S75" s="201">
        <f>'6桁'!S75</f>
        <v>0</v>
      </c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IF(ISBLANK('6桁'!F76)=TRUE,"",VLOOKUP('6桁'!F76,A!$A:$G,7,FALSE))</f>
        <v/>
      </c>
      <c r="G76" s="62">
        <f>'6桁'!G76</f>
        <v>0</v>
      </c>
      <c r="H76" s="5">
        <f>IF(ISBLANK('6桁'!H76)=TRUE,"",VLOOKUP('6桁'!H76,A!$A:$G,7,FALSE))</f>
        <v>45800</v>
      </c>
      <c r="I76" s="62">
        <f>'6桁'!I76</f>
        <v>0</v>
      </c>
      <c r="J76" s="131"/>
      <c r="K76" s="451"/>
      <c r="L76" s="435" t="s">
        <v>13</v>
      </c>
      <c r="M76" s="436"/>
      <c r="N76" s="435">
        <v>89</v>
      </c>
      <c r="O76" s="436"/>
      <c r="P76" s="5" t="str">
        <f>IF(ISBLANK('6桁'!P76)=TRUE,"",VLOOKUP('6桁'!P76,A!$A:$G,7,FALSE))</f>
        <v/>
      </c>
      <c r="Q76" s="201">
        <f>'6桁'!Q76</f>
        <v>0</v>
      </c>
      <c r="R76" s="5">
        <f>IF(ISBLANK('6桁'!R76)=TRUE,"",VLOOKUP('6桁'!R76,A!$A:$G,7,FALSE))</f>
        <v>22400</v>
      </c>
      <c r="S76" s="201">
        <f>'6桁'!S76</f>
        <v>0</v>
      </c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>
        <f>IF(ISBLANK('6桁'!F77)=TRUE,"",VLOOKUP('6桁'!F77,A!$A:$G,7,FALSE))</f>
        <v>30800</v>
      </c>
      <c r="G77" s="62">
        <f>'6桁'!G77</f>
        <v>0</v>
      </c>
      <c r="H77" s="5">
        <f>IF(ISBLANK('6桁'!H77)=TRUE,"",VLOOKUP('6桁'!H77,A!$A:$G,7,FALSE))</f>
        <v>29000</v>
      </c>
      <c r="I77" s="62">
        <f>'6桁'!I77</f>
        <v>0</v>
      </c>
      <c r="J77" s="131"/>
      <c r="K77" s="451"/>
      <c r="L77" s="435" t="s">
        <v>36</v>
      </c>
      <c r="M77" s="436"/>
      <c r="N77" s="435">
        <v>81</v>
      </c>
      <c r="O77" s="436"/>
      <c r="P77" s="5">
        <f>IF(ISBLANK('6桁'!P77)=TRUE,"",VLOOKUP('6桁'!P77,A!$A:$G,7,FALSE))</f>
        <v>16800</v>
      </c>
      <c r="Q77" s="201">
        <f>'6桁'!Q77</f>
        <v>0</v>
      </c>
      <c r="R77" s="5">
        <f>IF(ISBLANK('6桁'!R77)=TRUE,"",VLOOKUP('6桁'!R77,A!$A:$G,7,FALSE))</f>
        <v>15800</v>
      </c>
      <c r="S77" s="201">
        <f>'6桁'!S77</f>
        <v>0</v>
      </c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>
        <f>IF(ISBLANK('6桁'!F78)=TRUE,"",VLOOKUP('6桁'!F78,A!$A:$G,7,FALSE))</f>
        <v>33000</v>
      </c>
      <c r="G78" s="62">
        <f>'6桁'!G78</f>
        <v>0</v>
      </c>
      <c r="H78" s="5" t="str">
        <f>IF(ISBLANK('6桁'!H78)=TRUE,"",VLOOKUP('6桁'!H78,A!$A:$G,7,FALSE))</f>
        <v/>
      </c>
      <c r="I78" s="62">
        <f>'6桁'!I78</f>
        <v>0</v>
      </c>
      <c r="J78" s="131"/>
      <c r="K78" s="451"/>
      <c r="L78" s="435" t="s">
        <v>37</v>
      </c>
      <c r="M78" s="436"/>
      <c r="N78" s="435">
        <v>84</v>
      </c>
      <c r="O78" s="436"/>
      <c r="P78" s="5">
        <f>IF(ISBLANK('6桁'!P78)=TRUE,"",VLOOKUP('6桁'!P78,A!$A:$G,7,FALSE))</f>
        <v>18200</v>
      </c>
      <c r="Q78" s="201">
        <f>'6桁'!Q78</f>
        <v>0</v>
      </c>
      <c r="R78" s="5">
        <f>IF(ISBLANK('6桁'!R78)=TRUE,"",VLOOKUP('6桁'!R78,A!$A:$G,7,FALSE))</f>
        <v>17200</v>
      </c>
      <c r="S78" s="201">
        <f>'6桁'!S78</f>
        <v>0</v>
      </c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>
        <f>IF(ISBLANK('6桁'!F79)=TRUE,"",VLOOKUP('6桁'!F79,A!$A:$G,7,FALSE))</f>
        <v>34900</v>
      </c>
      <c r="G79" s="62">
        <f>'6桁'!G79</f>
        <v>0</v>
      </c>
      <c r="H79" s="5">
        <f>IF(ISBLANK('6桁'!H79)=TRUE,"",VLOOKUP('6桁'!H79,A!$A:$G,7,FALSE))</f>
        <v>33100</v>
      </c>
      <c r="I79" s="62">
        <f>'6桁'!I79</f>
        <v>0</v>
      </c>
      <c r="J79" s="131"/>
      <c r="K79" s="451"/>
      <c r="L79" s="435" t="s">
        <v>38</v>
      </c>
      <c r="M79" s="436"/>
      <c r="N79" s="435">
        <v>88</v>
      </c>
      <c r="O79" s="436"/>
      <c r="P79" s="5">
        <f>IF(ISBLANK('6桁'!P79)=TRUE,"",VLOOKUP('6桁'!P79,A!$A:$G,7,FALSE))</f>
        <v>20400</v>
      </c>
      <c r="Q79" s="201">
        <f>'6桁'!Q79</f>
        <v>0</v>
      </c>
      <c r="R79" s="5">
        <f>IF(ISBLANK('6桁'!R79)=TRUE,"",VLOOKUP('6桁'!R79,A!$A:$G,7,FALSE))</f>
        <v>19200</v>
      </c>
      <c r="S79" s="201">
        <f>'6桁'!S79</f>
        <v>0</v>
      </c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IF(ISBLANK('6桁'!F80)=TRUE,"",VLOOKUP('6桁'!F80,A!$A:$G,7,FALSE))</f>
        <v/>
      </c>
      <c r="G80" s="62">
        <f>'6桁'!G80</f>
        <v>0</v>
      </c>
      <c r="H80" s="5">
        <f>IF(ISBLANK('6桁'!H80)=TRUE,"",VLOOKUP('6桁'!H80,A!$A:$G,7,FALSE))</f>
        <v>34800</v>
      </c>
      <c r="I80" s="62">
        <f>'6桁'!I80</f>
        <v>0</v>
      </c>
      <c r="J80" s="131"/>
      <c r="K80" s="451"/>
      <c r="L80" s="435" t="s">
        <v>39</v>
      </c>
      <c r="M80" s="436"/>
      <c r="N80" s="435">
        <v>91</v>
      </c>
      <c r="O80" s="436"/>
      <c r="P80" s="5" t="str">
        <f>IF(ISBLANK('6桁'!P80)=TRUE,"",VLOOKUP('6桁'!P80,A!$A:$G,7,FALSE))</f>
        <v/>
      </c>
      <c r="Q80" s="201">
        <f>'6桁'!Q80</f>
        <v>0</v>
      </c>
      <c r="R80" s="5">
        <f>IF(ISBLANK('6桁'!R80)=TRUE,"",VLOOKUP('6桁'!R80,A!$A:$G,7,FALSE))</f>
        <v>21500</v>
      </c>
      <c r="S80" s="201">
        <f>'6桁'!S80</f>
        <v>0</v>
      </c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f>IF(ISBLANK('6桁'!F81)=TRUE,"",VLOOKUP('6桁'!F81,A!$A:$G,7,FALSE))</f>
        <v>36900</v>
      </c>
      <c r="G81" s="62" t="str">
        <f>'6桁'!G81</f>
        <v>★</v>
      </c>
      <c r="H81" s="5" t="str">
        <f>IF(ISBLANK('6桁'!H81)=TRUE,"",VLOOKUP('6桁'!H81,A!$A:$G,7,FALSE))</f>
        <v/>
      </c>
      <c r="I81" s="62">
        <f>'6桁'!I81</f>
        <v>0</v>
      </c>
      <c r="J81" s="131"/>
      <c r="K81" s="451"/>
      <c r="L81" s="435" t="s">
        <v>41</v>
      </c>
      <c r="M81" s="436"/>
      <c r="N81" s="435">
        <v>94</v>
      </c>
      <c r="O81" s="436"/>
      <c r="P81" s="5" t="str">
        <f>IF(ISBLANK('6桁'!P81)=TRUE,"",VLOOKUP('6桁'!P81,A!$A:$G,7,FALSE))</f>
        <v/>
      </c>
      <c r="Q81" s="201">
        <f>'6桁'!Q81</f>
        <v>0</v>
      </c>
      <c r="R81" s="5">
        <f>IF(ISBLANK('6桁'!R81)=TRUE,"",VLOOKUP('6桁'!R81,A!$A:$G,7,FALSE))</f>
        <v>23400</v>
      </c>
      <c r="S81" s="201">
        <f>'6桁'!S81</f>
        <v>0</v>
      </c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>
        <f>IF(ISBLANK('6桁'!F82)=TRUE,"",VLOOKUP('6桁'!F82,A!$A:$G,7,FALSE))</f>
        <v>39200</v>
      </c>
      <c r="G82" s="62">
        <f>'6桁'!G82</f>
        <v>0</v>
      </c>
      <c r="H82" s="5">
        <f>IF(ISBLANK('6桁'!H82)=TRUE,"",VLOOKUP('6桁'!H82,A!$A:$G,7,FALSE))</f>
        <v>36800</v>
      </c>
      <c r="I82" s="62">
        <f>'6桁'!I82</f>
        <v>0</v>
      </c>
      <c r="J82" s="131"/>
      <c r="K82" s="452"/>
      <c r="L82" s="437" t="s">
        <v>227</v>
      </c>
      <c r="M82" s="438"/>
      <c r="N82" s="437">
        <v>88</v>
      </c>
      <c r="O82" s="438"/>
      <c r="P82" s="33">
        <f>IF(ISBLANK('6桁'!P82)=TRUE,"",VLOOKUP('6桁'!P82,A!$A:$G,7,FALSE))</f>
        <v>18300</v>
      </c>
      <c r="Q82" s="202">
        <f>'6桁'!Q82</f>
        <v>0</v>
      </c>
      <c r="R82" s="33">
        <f>IF(ISBLANK('6桁'!R82)=TRUE,"",VLOOKUP('6桁'!R82,A!$A:$G,7,FALSE))</f>
        <v>17100</v>
      </c>
      <c r="S82" s="202">
        <f>'6桁'!S82</f>
        <v>0</v>
      </c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>
        <f>IF(ISBLANK('6桁'!F83)=TRUE,"",VLOOKUP('6桁'!F83,A!$A:$G,7,FALSE))</f>
        <v>41000</v>
      </c>
      <c r="G83" s="62">
        <f>'6桁'!G83</f>
        <v>0</v>
      </c>
      <c r="H83" s="5" t="str">
        <f>IF(ISBLANK('6桁'!H83)=TRUE,"",VLOOKUP('6桁'!H83,A!$A:$G,7,FALSE))</f>
        <v/>
      </c>
      <c r="I83" s="62">
        <f>'6桁'!I83</f>
        <v>0</v>
      </c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f>IF(ISBLANK('6桁'!P83)=TRUE,"",VLOOKUP('6桁'!P83,A!$A:$G,7,FALSE))</f>
        <v>14600</v>
      </c>
      <c r="Q83" s="211">
        <f>'6桁'!Q83</f>
        <v>0</v>
      </c>
      <c r="R83" s="32">
        <f>IF(ISBLANK('6桁'!R83)=TRUE,"",VLOOKUP('6桁'!R83,A!$A:$G,7,FALSE))</f>
        <v>13700</v>
      </c>
      <c r="S83" s="211">
        <f>'6桁'!S83</f>
        <v>0</v>
      </c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>
        <f>IF(ISBLANK('6桁'!F84)=TRUE,"",VLOOKUP('6桁'!F84,A!$A:$G,7,FALSE))</f>
        <v>31200</v>
      </c>
      <c r="G84" s="62">
        <f>'6桁'!G84</f>
        <v>0</v>
      </c>
      <c r="H84" s="5">
        <f>IF(ISBLANK('6桁'!H84)=TRUE,"",VLOOKUP('6桁'!H84,A!$A:$G,7,FALSE))</f>
        <v>29600</v>
      </c>
      <c r="I84" s="62">
        <f>'6桁'!I84</f>
        <v>0</v>
      </c>
      <c r="J84" s="131"/>
      <c r="K84" s="451"/>
      <c r="L84" s="435" t="s">
        <v>4</v>
      </c>
      <c r="M84" s="436"/>
      <c r="N84" s="435">
        <v>77</v>
      </c>
      <c r="O84" s="436"/>
      <c r="P84" s="5">
        <f>IF(ISBLANK('6桁'!P84)=TRUE,"",VLOOKUP('6桁'!P84,A!$A:$G,7,FALSE))</f>
        <v>16300</v>
      </c>
      <c r="Q84" s="201">
        <f>'6桁'!Q84</f>
        <v>0</v>
      </c>
      <c r="R84" s="5">
        <f>IF(ISBLANK('6桁'!R84)=TRUE,"",VLOOKUP('6桁'!R84,A!$A:$G,7,FALSE))</f>
        <v>15300</v>
      </c>
      <c r="S84" s="201">
        <f>'6桁'!S84</f>
        <v>0</v>
      </c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>
        <f>IF(ISBLANK('6桁'!F85)=TRUE,"",VLOOKUP('6桁'!F85,A!$A:$G,7,FALSE))</f>
        <v>31400</v>
      </c>
      <c r="G85" s="62">
        <f>'6桁'!G85</f>
        <v>0</v>
      </c>
      <c r="H85" s="5">
        <f>IF(ISBLANK('6桁'!H85)=TRUE,"",VLOOKUP('6桁'!H85,A!$A:$G,7,FALSE))</f>
        <v>29600</v>
      </c>
      <c r="I85" s="62">
        <f>'6桁'!I85</f>
        <v>0</v>
      </c>
      <c r="J85" s="131"/>
      <c r="K85" s="451"/>
      <c r="L85" s="435" t="s">
        <v>33</v>
      </c>
      <c r="M85" s="436"/>
      <c r="N85" s="435">
        <v>75</v>
      </c>
      <c r="O85" s="436"/>
      <c r="P85" s="5">
        <f>IF(ISBLANK('6桁'!P85)=TRUE,"",VLOOKUP('6桁'!P85,A!$A:$G,7,FALSE))</f>
        <v>14400</v>
      </c>
      <c r="Q85" s="201">
        <f>'6桁'!Q85</f>
        <v>0</v>
      </c>
      <c r="R85" s="5">
        <f>IF(ISBLANK('6桁'!R85)=TRUE,"",VLOOKUP('6桁'!R85,A!$A:$G,7,FALSE))</f>
        <v>13600</v>
      </c>
      <c r="S85" s="201">
        <f>'6桁'!S85</f>
        <v>0</v>
      </c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>
        <f>IF(ISBLANK('6桁'!F86)=TRUE,"",VLOOKUP('6桁'!F86,A!$A:$G,7,FALSE))</f>
        <v>33100</v>
      </c>
      <c r="G86" s="162">
        <f>'6桁'!G86</f>
        <v>0</v>
      </c>
      <c r="H86" s="161">
        <f>IF(ISBLANK('6桁'!H86)=TRUE,"",VLOOKUP('6桁'!H86,A!$A:$G,7,FALSE))</f>
        <v>32600</v>
      </c>
      <c r="I86" s="162">
        <f>'6桁'!I86</f>
        <v>0</v>
      </c>
      <c r="J86" s="131"/>
      <c r="K86" s="451"/>
      <c r="L86" s="435" t="s">
        <v>34</v>
      </c>
      <c r="M86" s="436"/>
      <c r="N86" s="435">
        <v>79</v>
      </c>
      <c r="O86" s="436"/>
      <c r="P86" s="5">
        <f>IF(ISBLANK('6桁'!P86)=TRUE,"",VLOOKUP('6桁'!P86,A!$A:$G,7,FALSE))</f>
        <v>14500</v>
      </c>
      <c r="Q86" s="201">
        <f>'6桁'!Q86</f>
        <v>0</v>
      </c>
      <c r="R86" s="5" t="str">
        <f>IF(ISBLANK('6桁'!R86)=TRUE,"",VLOOKUP('6桁'!R86,A!$A:$G,7,FALSE))</f>
        <v/>
      </c>
      <c r="S86" s="201">
        <f>'6桁'!S86</f>
        <v>0</v>
      </c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>
        <f>IF(ISBLANK('6桁'!F87)=TRUE,"",VLOOKUP('6桁'!F87,A!$A:$G,7,FALSE))</f>
        <v>31400</v>
      </c>
      <c r="G87" s="58">
        <f>'6桁'!G87</f>
        <v>0</v>
      </c>
      <c r="H87" s="33" t="str">
        <f>IF(ISBLANK('6桁'!H87)=TRUE,"",VLOOKUP('6桁'!H87,A!$A:$G,7,FALSE))</f>
        <v/>
      </c>
      <c r="I87" s="58">
        <f>'6桁'!I87</f>
        <v>0</v>
      </c>
      <c r="J87" s="131"/>
      <c r="K87" s="451"/>
      <c r="L87" s="435" t="s">
        <v>35</v>
      </c>
      <c r="M87" s="436"/>
      <c r="N87" s="435">
        <v>82</v>
      </c>
      <c r="O87" s="436"/>
      <c r="P87" s="5">
        <f>IF(ISBLANK('6桁'!P87)=TRUE,"",VLOOKUP('6桁'!P87,A!$A:$G,7,FALSE))</f>
        <v>16800</v>
      </c>
      <c r="Q87" s="201">
        <f>'6桁'!Q87</f>
        <v>0</v>
      </c>
      <c r="R87" s="5" t="str">
        <f>IF(ISBLANK('6桁'!R87)=TRUE,"",VLOOKUP('6桁'!R87,A!$A:$G,7,FALSE))</f>
        <v/>
      </c>
      <c r="S87" s="201">
        <f>'6桁'!S87</f>
        <v>0</v>
      </c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>
        <f>IF(ISBLANK('6桁'!F88)=TRUE,"",VLOOKUP('6桁'!F88,A!$A:$G,7,FALSE))</f>
        <v>29700</v>
      </c>
      <c r="G88" s="70">
        <f>'6桁'!G88</f>
        <v>0</v>
      </c>
      <c r="H88" s="6" t="str">
        <f>IF(ISBLANK('6桁'!H88)=TRUE,"",VLOOKUP('6桁'!H88,A!$A:$G,7,FALSE))</f>
        <v/>
      </c>
      <c r="I88" s="70">
        <f>'6桁'!I88</f>
        <v>0</v>
      </c>
      <c r="J88" s="131"/>
      <c r="K88" s="451"/>
      <c r="L88" s="435" t="s">
        <v>10</v>
      </c>
      <c r="M88" s="436"/>
      <c r="N88" s="435">
        <v>70</v>
      </c>
      <c r="O88" s="436"/>
      <c r="P88" s="5" t="str">
        <f>IF(ISBLANK('6桁'!P88)=TRUE,"",VLOOKUP('6桁'!P88,A!$A:$G,7,FALSE))</f>
        <v/>
      </c>
      <c r="Q88" s="201">
        <f>'6桁'!Q88</f>
        <v>0</v>
      </c>
      <c r="R88" s="5">
        <f>IF(ISBLANK('6桁'!R88)=TRUE,"",VLOOKUP('6桁'!R88,A!$A:$G,7,FALSE))</f>
        <v>10600</v>
      </c>
      <c r="S88" s="201">
        <f>'6桁'!S88</f>
        <v>0</v>
      </c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>
        <f>IF(ISBLANK('6桁'!F89)=TRUE,"",VLOOKUP('6桁'!F89,A!$A:$G,7,FALSE))</f>
        <v>27100</v>
      </c>
      <c r="G89" s="62">
        <f>'6桁'!G89</f>
        <v>0</v>
      </c>
      <c r="H89" s="5">
        <f>IF(ISBLANK('6桁'!H89)=TRUE,"",VLOOKUP('6桁'!H89,A!$A:$G,7,FALSE))</f>
        <v>26100</v>
      </c>
      <c r="I89" s="62">
        <f>'6桁'!I89</f>
        <v>0</v>
      </c>
      <c r="J89" s="131"/>
      <c r="K89" s="451"/>
      <c r="L89" s="435" t="s">
        <v>12</v>
      </c>
      <c r="M89" s="436"/>
      <c r="N89" s="435">
        <v>75</v>
      </c>
      <c r="O89" s="436"/>
      <c r="P89" s="5">
        <f>IF(ISBLANK('6桁'!P89)=TRUE,"",VLOOKUP('6桁'!P89,A!$A:$G,7,FALSE))</f>
        <v>11200</v>
      </c>
      <c r="Q89" s="201">
        <f>'6桁'!Q89</f>
        <v>0</v>
      </c>
      <c r="R89" s="5">
        <f>IF(ISBLANK('6桁'!R89)=TRUE,"",VLOOKUP('6桁'!R89,A!$A:$G,7,FALSE))</f>
        <v>11000</v>
      </c>
      <c r="S89" s="201">
        <f>'6桁'!S89</f>
        <v>0</v>
      </c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>
        <f>IF(ISBLANK('6桁'!F90)=TRUE,"",VLOOKUP('6桁'!F90,A!$A:$G,7,FALSE))</f>
        <v>31300</v>
      </c>
      <c r="G90" s="62">
        <f>'6桁'!G90</f>
        <v>0</v>
      </c>
      <c r="H90" s="5" t="str">
        <f>IF(ISBLANK('6桁'!H90)=TRUE,"",VLOOKUP('6桁'!H90,A!$A:$G,7,FALSE))</f>
        <v/>
      </c>
      <c r="I90" s="62">
        <f>'6桁'!I90</f>
        <v>0</v>
      </c>
      <c r="J90" s="131"/>
      <c r="K90" s="451"/>
      <c r="L90" s="435" t="s">
        <v>14</v>
      </c>
      <c r="M90" s="436"/>
      <c r="N90" s="435">
        <v>79</v>
      </c>
      <c r="O90" s="436"/>
      <c r="P90" s="5">
        <f>IF(ISBLANK('6桁'!P90)=TRUE,"",VLOOKUP('6桁'!P90,A!$A:$G,7,FALSE))</f>
        <v>13300</v>
      </c>
      <c r="Q90" s="201">
        <f>'6桁'!Q90</f>
        <v>0</v>
      </c>
      <c r="R90" s="5">
        <f>IF(ISBLANK('6桁'!R90)=TRUE,"",VLOOKUP('6桁'!R90,A!$A:$G,7,FALSE))</f>
        <v>12700</v>
      </c>
      <c r="S90" s="201">
        <f>'6桁'!S90</f>
        <v>0</v>
      </c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>
        <f>IF(ISBLANK('6桁'!F91)=TRUE,"",VLOOKUP('6桁'!F91,A!$A:$G,7,FALSE))</f>
        <v>32600</v>
      </c>
      <c r="G91" s="62">
        <f>'6桁'!G91</f>
        <v>0</v>
      </c>
      <c r="H91" s="5">
        <f>IF(ISBLANK('6桁'!H91)=TRUE,"",VLOOKUP('6桁'!H91,A!$A:$G,7,FALSE))</f>
        <v>30600</v>
      </c>
      <c r="I91" s="62">
        <f>'6桁'!I91</f>
        <v>0</v>
      </c>
      <c r="J91" s="131"/>
      <c r="K91" s="452"/>
      <c r="L91" s="437" t="s">
        <v>15</v>
      </c>
      <c r="M91" s="438"/>
      <c r="N91" s="437">
        <v>83</v>
      </c>
      <c r="O91" s="438"/>
      <c r="P91" s="33">
        <f>IF(ISBLANK('6桁'!P91)=TRUE,"",VLOOKUP('6桁'!P91,A!$A:$G,7,FALSE))</f>
        <v>14600</v>
      </c>
      <c r="Q91" s="202">
        <f>'6桁'!Q91</f>
        <v>0</v>
      </c>
      <c r="R91" s="33">
        <f>IF(ISBLANK('6桁'!R91)=TRUE,"",VLOOKUP('6桁'!R91,A!$A:$G,7,FALSE))</f>
        <v>13600</v>
      </c>
      <c r="S91" s="202">
        <f>'6桁'!S91</f>
        <v>0</v>
      </c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>
        <f>IF(ISBLANK('6桁'!F92)=TRUE,"",VLOOKUP('6桁'!F92,A!$A:$G,7,FALSE))</f>
        <v>33200</v>
      </c>
      <c r="G92" s="62">
        <f>'6桁'!G92</f>
        <v>0</v>
      </c>
      <c r="H92" s="5" t="str">
        <f>IF(ISBLANK('6桁'!H92)=TRUE,"",VLOOKUP('6桁'!H92,A!$A:$G,7,FALSE))</f>
        <v/>
      </c>
      <c r="I92" s="62">
        <f>'6桁'!I92</f>
        <v>0</v>
      </c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IF(ISBLANK('6桁'!P92)=TRUE,"",VLOOKUP('6桁'!P92,A!$A:$G,7,FALSE))</f>
        <v/>
      </c>
      <c r="Q92" s="212">
        <f>'6桁'!Q92</f>
        <v>0</v>
      </c>
      <c r="R92" s="6">
        <f>IF(ISBLANK('6桁'!R92)=TRUE,"",VLOOKUP('6桁'!R92,A!$A:$G,7,FALSE))</f>
        <v>9800</v>
      </c>
      <c r="S92" s="212">
        <f>'6桁'!S92</f>
        <v>0</v>
      </c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>
        <f>IF(ISBLANK('6桁'!F93)=TRUE,"",VLOOKUP('6桁'!F93,A!$A:$G,7,FALSE))</f>
        <v>25700</v>
      </c>
      <c r="G93" s="62">
        <f>'6桁'!G93</f>
        <v>0</v>
      </c>
      <c r="H93" s="5">
        <f>IF(ISBLANK('6桁'!H93)=TRUE,"",VLOOKUP('6桁'!H93,A!$A:$G,7,FALSE))</f>
        <v>24100</v>
      </c>
      <c r="I93" s="62">
        <f>'6桁'!I93</f>
        <v>0</v>
      </c>
      <c r="J93" s="131"/>
      <c r="K93" s="451"/>
      <c r="L93" s="435" t="s">
        <v>30</v>
      </c>
      <c r="M93" s="436"/>
      <c r="N93" s="435">
        <v>73</v>
      </c>
      <c r="O93" s="436"/>
      <c r="P93" s="5" t="str">
        <f>IF(ISBLANK('6桁'!P93)=TRUE,"",VLOOKUP('6桁'!P93,A!$A:$G,7,FALSE))</f>
        <v/>
      </c>
      <c r="Q93" s="201">
        <f>'6桁'!Q93</f>
        <v>0</v>
      </c>
      <c r="R93" s="5">
        <f>IF(ISBLANK('6桁'!R93)=TRUE,"",VLOOKUP('6桁'!R93,A!$A:$G,7,FALSE))</f>
        <v>10900</v>
      </c>
      <c r="S93" s="201">
        <f>'6桁'!S93</f>
        <v>0</v>
      </c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IF(ISBLANK('6桁'!F94)=TRUE,"",VLOOKUP('6桁'!F94,A!$A:$G,7,FALSE))</f>
        <v/>
      </c>
      <c r="G94" s="62">
        <f>'6桁'!G94</f>
        <v>0</v>
      </c>
      <c r="H94" s="5">
        <f>IF(ISBLANK('6桁'!H94)=TRUE,"",VLOOKUP('6桁'!H94,A!$A:$G,7,FALSE))</f>
        <v>26200</v>
      </c>
      <c r="I94" s="62">
        <f>'6桁'!I94</f>
        <v>0</v>
      </c>
      <c r="J94" s="131"/>
      <c r="K94" s="451"/>
      <c r="L94" s="435" t="s">
        <v>2</v>
      </c>
      <c r="M94" s="436"/>
      <c r="N94" s="435">
        <v>68</v>
      </c>
      <c r="O94" s="436"/>
      <c r="P94" s="5" t="str">
        <f>IF(ISBLANK('6桁'!P94)=TRUE,"",VLOOKUP('6桁'!P94,A!$A:$G,7,FALSE))</f>
        <v/>
      </c>
      <c r="Q94" s="201">
        <f>'6桁'!Q94</f>
        <v>0</v>
      </c>
      <c r="R94" s="5">
        <f>IF(ISBLANK('6桁'!R94)=TRUE,"",VLOOKUP('6桁'!R94,A!$A:$G,7,FALSE))</f>
        <v>8700</v>
      </c>
      <c r="S94" s="201">
        <f>'6桁'!S94</f>
        <v>0</v>
      </c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>
        <f>IF(ISBLANK('6桁'!F95)=TRUE,"",VLOOKUP('6桁'!F95,A!$A:$G,7,FALSE))</f>
        <v>29800</v>
      </c>
      <c r="G95" s="62">
        <f>'6桁'!G95</f>
        <v>0</v>
      </c>
      <c r="H95" s="5">
        <f>IF(ISBLANK('6桁'!H95)=TRUE,"",VLOOKUP('6桁'!H95,A!$A:$G,7,FALSE))</f>
        <v>28100</v>
      </c>
      <c r="I95" s="62">
        <f>'6桁'!I95</f>
        <v>0</v>
      </c>
      <c r="J95" s="131"/>
      <c r="K95" s="453"/>
      <c r="L95" s="456" t="s">
        <v>5</v>
      </c>
      <c r="M95" s="457"/>
      <c r="N95" s="456">
        <v>74</v>
      </c>
      <c r="O95" s="457"/>
      <c r="P95" s="16" t="str">
        <f>IF(ISBLANK('6桁'!P95)=TRUE,"",VLOOKUP('6桁'!P95,A!$A:$G,7,FALSE))</f>
        <v/>
      </c>
      <c r="Q95" s="207">
        <f>'6桁'!Q95</f>
        <v>0</v>
      </c>
      <c r="R95" s="16">
        <f>IF(ISBLANK('6桁'!R95)=TRUE,"",VLOOKUP('6桁'!R95,A!$A:$G,7,FALSE))</f>
        <v>9700</v>
      </c>
      <c r="S95" s="207">
        <f>'6桁'!S95</f>
        <v>0</v>
      </c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>
        <f>IF(ISBLANK('6桁'!F96)=TRUE,"",VLOOKUP('6桁'!F96,A!$A:$G,7,FALSE))</f>
        <v>31800</v>
      </c>
      <c r="G96" s="62">
        <f>'6桁'!G96</f>
        <v>0</v>
      </c>
      <c r="H96" s="5" t="str">
        <f>IF(ISBLANK('6桁'!H96)=TRUE,"",VLOOKUP('6桁'!H96,A!$A:$G,7,FALSE))</f>
        <v/>
      </c>
      <c r="I96" s="62">
        <f>'6桁'!I96</f>
        <v>0</v>
      </c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IF(ISBLANK('6桁'!F97)=TRUE,"",VLOOKUP('6桁'!F97,A!$A:$G,7,FALSE))</f>
        <v/>
      </c>
      <c r="G97" s="62">
        <f>'6桁'!G97</f>
        <v>0</v>
      </c>
      <c r="H97" s="5">
        <f>IF(ISBLANK('6桁'!H97)=TRUE,"",VLOOKUP('6桁'!H97,A!$A:$G,7,FALSE))</f>
        <v>32100</v>
      </c>
      <c r="I97" s="62">
        <f>'6桁'!I97</f>
        <v>0</v>
      </c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>
        <f>IF(ISBLANK('6桁'!F98)=TRUE,"",VLOOKUP('6桁'!F98,A!$A:$G,7,FALSE))</f>
        <v>13700</v>
      </c>
      <c r="G98" s="62">
        <f>'6桁'!G98</f>
        <v>0</v>
      </c>
      <c r="H98" s="5" t="str">
        <f>IF(ISBLANK('6桁'!H98)=TRUE,"",VLOOKUP('6桁'!H98,A!$A:$G,7,FALSE))</f>
        <v/>
      </c>
      <c r="I98" s="62">
        <f>'6桁'!I98</f>
        <v>0</v>
      </c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>
        <f>IF(ISBLANK('6桁'!F99)=TRUE,"",VLOOKUP('6桁'!F99,A!$A:$G,7,FALSE))</f>
        <v>19300</v>
      </c>
      <c r="G99" s="62">
        <f>'6桁'!G99</f>
        <v>0</v>
      </c>
      <c r="H99" s="5">
        <f>IF(ISBLANK('6桁'!H99)=TRUE,"",VLOOKUP('6桁'!H99,A!$A:$G,7,FALSE))</f>
        <v>18300</v>
      </c>
      <c r="I99" s="62">
        <f>'6桁'!I99</f>
        <v>0</v>
      </c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f>IF(ISBLANK('6桁'!F100)=TRUE,"",VLOOKUP('6桁'!F100,A!$A:$G,7,FALSE))</f>
        <v>21000</v>
      </c>
      <c r="G100" s="62" t="str">
        <f>'6桁'!G100</f>
        <v>★</v>
      </c>
      <c r="H100" s="5" t="str">
        <f>IF(ISBLANK('6桁'!H100)=TRUE,"",VLOOKUP('6桁'!H100,A!$A:$G,7,FALSE))</f>
        <v/>
      </c>
      <c r="I100" s="62">
        <f>'6桁'!I100</f>
        <v>0</v>
      </c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f>IF(ISBLANK('6桁'!F101)=TRUE,"",VLOOKUP('6桁'!F101,A!$A:$G,7,FALSE))</f>
        <v>20900</v>
      </c>
      <c r="G101" s="62">
        <f>'6桁'!G101</f>
        <v>0</v>
      </c>
      <c r="H101" s="5">
        <f>IF(ISBLANK('6桁'!H101)=TRUE,"",VLOOKUP('6桁'!H101,A!$A:$G,7,FALSE))</f>
        <v>19900</v>
      </c>
      <c r="I101" s="62">
        <f>'6桁'!I101</f>
        <v>0</v>
      </c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f>IF(ISBLANK('6桁'!F102)=TRUE,"",VLOOKUP('6桁'!F102,A!$A:$G,7,FALSE))</f>
        <v>23600</v>
      </c>
      <c r="G102" s="62">
        <f>'6桁'!G102</f>
        <v>0</v>
      </c>
      <c r="H102" s="5">
        <f>IF(ISBLANK('6桁'!H102)=TRUE,"",VLOOKUP('6桁'!H102,A!$A:$G,7,FALSE))</f>
        <v>22500</v>
      </c>
      <c r="I102" s="62">
        <f>'6桁'!I102</f>
        <v>0</v>
      </c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IF(ISBLANK('6桁'!F103)=TRUE,"",VLOOKUP('6桁'!F103,A!$A:$G,7,FALSE))</f>
        <v/>
      </c>
      <c r="G103" s="62">
        <f>'6桁'!G103</f>
        <v>0</v>
      </c>
      <c r="H103" s="5">
        <f>IF(ISBLANK('6桁'!H103)=TRUE,"",VLOOKUP('6桁'!H103,A!$A:$G,7,FALSE))</f>
        <v>23800</v>
      </c>
      <c r="I103" s="62" t="str">
        <f>'6桁'!I103</f>
        <v>★</v>
      </c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>
        <f>IF(ISBLANK('6桁'!F104)=TRUE,"",VLOOKUP('6桁'!F104,A!$A:$G,7,FALSE))</f>
        <v>26200</v>
      </c>
      <c r="G104" s="62">
        <f>'6桁'!G104</f>
        <v>0</v>
      </c>
      <c r="H104" s="5">
        <f>IF(ISBLANK('6桁'!H104)=TRUE,"",VLOOKUP('6桁'!H104,A!$A:$G,7,FALSE))</f>
        <v>24600</v>
      </c>
      <c r="I104" s="62">
        <f>'6桁'!I104</f>
        <v>0</v>
      </c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>
        <f>IF(ISBLANK('6桁'!F105)=TRUE,"",VLOOKUP('6桁'!F105,A!$A:$G,7,FALSE))</f>
        <v>28700</v>
      </c>
      <c r="G105" s="62">
        <f>'6桁'!G105</f>
        <v>0</v>
      </c>
      <c r="H105" s="5">
        <f>IF(ISBLANK('6桁'!H105)=TRUE,"",VLOOKUP('6桁'!H105,A!$A:$G,7,FALSE))</f>
        <v>27400</v>
      </c>
      <c r="I105" s="62">
        <f>'6桁'!I105</f>
        <v>0</v>
      </c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>
        <f>IF(ISBLANK('6桁'!F106)=TRUE,"",VLOOKUP('6桁'!F106,A!$A:$G,7,FALSE))</f>
        <v>31200</v>
      </c>
      <c r="G106" s="62">
        <f>'6桁'!G106</f>
        <v>0</v>
      </c>
      <c r="H106" s="5" t="str">
        <f>IF(ISBLANK('6桁'!H106)=TRUE,"",VLOOKUP('6桁'!H106,A!$A:$G,7,FALSE))</f>
        <v/>
      </c>
      <c r="I106" s="62">
        <f>'6桁'!I106</f>
        <v>0</v>
      </c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IF(ISBLANK('6桁'!F107)=TRUE,"",VLOOKUP('6桁'!F107,A!$A:$G,7,FALSE))</f>
        <v/>
      </c>
      <c r="G107" s="62">
        <f>'6桁'!G107</f>
        <v>0</v>
      </c>
      <c r="H107" s="5">
        <f>IF(ISBLANK('6桁'!H107)=TRUE,"",VLOOKUP('6桁'!H107,A!$A:$G,7,FALSE))</f>
        <v>23500</v>
      </c>
      <c r="I107" s="62">
        <f>'6桁'!I107</f>
        <v>0</v>
      </c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>
        <f>IF(ISBLANK('6桁'!F108)=TRUE,"",VLOOKUP('6桁'!F108,A!$A:$G,7,FALSE))</f>
        <v>26700</v>
      </c>
      <c r="G108" s="68">
        <f>'6桁'!G108</f>
        <v>0</v>
      </c>
      <c r="H108" s="16" t="str">
        <f>IF(ISBLANK('6桁'!H108)=TRUE,"",VLOOKUP('6桁'!H108,A!$A:$G,7,FALSE))</f>
        <v/>
      </c>
      <c r="I108" s="68">
        <f>'6桁'!I108</f>
        <v>0</v>
      </c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125</v>
      </c>
      <c r="M117" s="487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IF(ISBLANK('6桁'!F118)=TRUE,"",VLOOKUP('6桁'!F118,A!$A:$G,7,FALSE))</f>
        <v/>
      </c>
      <c r="G118" s="61">
        <f>'6桁'!G118</f>
        <v>0</v>
      </c>
      <c r="H118" s="4">
        <f>IF(ISBLANK('6桁'!H118)=TRUE,"",VLOOKUP('6桁'!H118,A!$A:$G,7,FALSE))</f>
        <v>152400</v>
      </c>
      <c r="I118" s="61" t="str">
        <f>'6桁'!I118</f>
        <v>※</v>
      </c>
      <c r="J118" s="4" t="str">
        <f>IF(ISBLANK('6桁'!J118)=TRUE,"",VLOOKUP('6桁'!J118,A!$A:$G,7,FALSE))</f>
        <v/>
      </c>
      <c r="K118" s="61">
        <f>'6桁'!K118</f>
        <v>0</v>
      </c>
      <c r="L118" s="4" t="str">
        <f>IF(ISBLANK('6桁'!L118)=TRUE,"",VLOOKUP('6桁'!L118,A!$A:$G,7,FALSE))</f>
        <v/>
      </c>
      <c r="M118" s="61">
        <f>'6桁'!M118</f>
        <v>0</v>
      </c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IF(ISBLANK('6桁'!F119)=TRUE,"",VLOOKUP('6桁'!F119,A!$A:$G,7,FALSE))</f>
        <v/>
      </c>
      <c r="G119" s="58">
        <f>'6桁'!G119</f>
        <v>0</v>
      </c>
      <c r="H119" s="33">
        <f>IF(ISBLANK('6桁'!H119)=TRUE,"",VLOOKUP('6桁'!H119,A!$A:$G,7,FALSE))</f>
        <v>124400</v>
      </c>
      <c r="I119" s="58" t="str">
        <f>'6桁'!I119</f>
        <v>※</v>
      </c>
      <c r="J119" s="33" t="str">
        <f>IF(ISBLANK('6桁'!J119)=TRUE,"",VLOOKUP('6桁'!J119,A!$A:$G,7,FALSE))</f>
        <v/>
      </c>
      <c r="K119" s="58">
        <f>'6桁'!K119</f>
        <v>0</v>
      </c>
      <c r="L119" s="33" t="str">
        <f>IF(ISBLANK('6桁'!L119)=TRUE,"",VLOOKUP('6桁'!L119,A!$A:$G,7,FALSE))</f>
        <v/>
      </c>
      <c r="M119" s="58">
        <f>'6桁'!M119</f>
        <v>0</v>
      </c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IF(ISBLANK('6桁'!F120)=TRUE,"",VLOOKUP('6桁'!F120,A!$A:$G,7,FALSE))</f>
        <v/>
      </c>
      <c r="G120" s="67">
        <f>'6桁'!G120</f>
        <v>0</v>
      </c>
      <c r="H120" s="32" t="str">
        <f>IF(ISBLANK('6桁'!H120)=TRUE,"",VLOOKUP('6桁'!H120,A!$A:$G,7,FALSE))</f>
        <v/>
      </c>
      <c r="I120" s="67">
        <f>'6桁'!I120</f>
        <v>0</v>
      </c>
      <c r="J120" s="32" t="str">
        <f>IF(ISBLANK('6桁'!J120)=TRUE,"",VLOOKUP('6桁'!J120,A!$A:$G,7,FALSE))</f>
        <v/>
      </c>
      <c r="K120" s="67">
        <f>'6桁'!K120</f>
        <v>0</v>
      </c>
      <c r="L120" s="32">
        <f>IF(ISBLANK('6桁'!L120)=TRUE,"",VLOOKUP('6桁'!L120,A!$A:$G,7,FALSE))</f>
        <v>148700</v>
      </c>
      <c r="M120" s="67">
        <f>'6桁'!M120</f>
        <v>0</v>
      </c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IF(ISBLANK('6桁'!F121)=TRUE,"",VLOOKUP('6桁'!F121,A!$A:$G,7,FALSE))</f>
        <v/>
      </c>
      <c r="G121" s="62">
        <f>'6桁'!G121</f>
        <v>0</v>
      </c>
      <c r="H121" s="5" t="str">
        <f>IF(ISBLANK('6桁'!H121)=TRUE,"",VLOOKUP('6桁'!H121,A!$A:$G,7,FALSE))</f>
        <v/>
      </c>
      <c r="I121" s="62">
        <f>'6桁'!I121</f>
        <v>0</v>
      </c>
      <c r="J121" s="5" t="str">
        <f>IF(ISBLANK('6桁'!J121)=TRUE,"",VLOOKUP('6桁'!J121,A!$A:$G,7,FALSE))</f>
        <v/>
      </c>
      <c r="K121" s="62">
        <f>'6桁'!K121</f>
        <v>0</v>
      </c>
      <c r="L121" s="5">
        <f>IF(ISBLANK('6桁'!L121)=TRUE,"",VLOOKUP('6桁'!L121,A!$A:$G,7,FALSE))</f>
        <v>121300</v>
      </c>
      <c r="M121" s="62">
        <f>'6桁'!M121</f>
        <v>0</v>
      </c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IF(ISBLANK('6桁'!F122)=TRUE,"",VLOOKUP('6桁'!F122,A!$A:$G,7,FALSE))</f>
        <v/>
      </c>
      <c r="G122" s="62">
        <f>'6桁'!G122</f>
        <v>0</v>
      </c>
      <c r="H122" s="5">
        <f>IF(ISBLANK('6桁'!H122)=TRUE,"",VLOOKUP('6桁'!H122,A!$A:$G,7,FALSE))</f>
        <v>110200</v>
      </c>
      <c r="I122" s="62">
        <f>'6桁'!I122</f>
        <v>0</v>
      </c>
      <c r="J122" s="5" t="str">
        <f>IF(ISBLANK('6桁'!J122)=TRUE,"",VLOOKUP('6桁'!J122,A!$A:$G,7,FALSE))</f>
        <v/>
      </c>
      <c r="K122" s="62">
        <f>'6桁'!K122</f>
        <v>0</v>
      </c>
      <c r="L122" s="5" t="str">
        <f>IF(ISBLANK('6桁'!L122)=TRUE,"",VLOOKUP('6桁'!L122,A!$A:$G,7,FALSE))</f>
        <v/>
      </c>
      <c r="M122" s="62">
        <f>'6桁'!M122</f>
        <v>0</v>
      </c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IF(ISBLANK('6桁'!F123)=TRUE,"",VLOOKUP('6桁'!F123,A!$A:$G,7,FALSE))</f>
        <v/>
      </c>
      <c r="G123" s="58">
        <f>'6桁'!G123</f>
        <v>0</v>
      </c>
      <c r="H123" s="33">
        <f>IF(ISBLANK('6桁'!H123)=TRUE,"",VLOOKUP('6桁'!H123,A!$A:$G,7,FALSE))</f>
        <v>80000</v>
      </c>
      <c r="I123" s="58">
        <f>'6桁'!I123</f>
        <v>0</v>
      </c>
      <c r="J123" s="33" t="str">
        <f>IF(ISBLANK('6桁'!J123)=TRUE,"",VLOOKUP('6桁'!J123,A!$A:$G,7,FALSE))</f>
        <v/>
      </c>
      <c r="K123" s="58">
        <f>'6桁'!K123</f>
        <v>0</v>
      </c>
      <c r="L123" s="33" t="str">
        <f>IF(ISBLANK('6桁'!L123)=TRUE,"",VLOOKUP('6桁'!L123,A!$A:$G,7,FALSE))</f>
        <v/>
      </c>
      <c r="M123" s="58">
        <f>'6桁'!M123</f>
        <v>0</v>
      </c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IF(ISBLANK('6桁'!F124)=TRUE,"",VLOOKUP('6桁'!F124,A!$A:$G,7,FALSE))</f>
        <v/>
      </c>
      <c r="G124" s="67">
        <f>'6桁'!G124</f>
        <v>0</v>
      </c>
      <c r="H124" s="32">
        <f>IF(ISBLANK('6桁'!H124)=TRUE,"",VLOOKUP('6桁'!H124,A!$A:$G,7,FALSE))</f>
        <v>87300</v>
      </c>
      <c r="I124" s="67">
        <f>'6桁'!I124</f>
        <v>0</v>
      </c>
      <c r="J124" s="32" t="str">
        <f>IF(ISBLANK('6桁'!J124)=TRUE,"",VLOOKUP('6桁'!J124,A!$A:$G,7,FALSE))</f>
        <v/>
      </c>
      <c r="K124" s="67">
        <f>'6桁'!K124</f>
        <v>0</v>
      </c>
      <c r="L124" s="32" t="str">
        <f>IF(ISBLANK('6桁'!L124)=TRUE,"",VLOOKUP('6桁'!L124,A!$A:$G,7,FALSE))</f>
        <v/>
      </c>
      <c r="M124" s="67">
        <f>'6桁'!M124</f>
        <v>0</v>
      </c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IF(ISBLANK('6桁'!F125)=TRUE,"",VLOOKUP('6桁'!F125,A!$A:$G,7,FALSE))</f>
        <v/>
      </c>
      <c r="G125" s="62">
        <f>'6桁'!G125</f>
        <v>0</v>
      </c>
      <c r="H125" s="5">
        <f>IF(ISBLANK('6桁'!H125)=TRUE,"",VLOOKUP('6桁'!H125,A!$A:$G,7,FALSE))</f>
        <v>76400</v>
      </c>
      <c r="I125" s="62" t="str">
        <f>'6桁'!I125</f>
        <v>※</v>
      </c>
      <c r="J125" s="5" t="str">
        <f>IF(ISBLANK('6桁'!J125)=TRUE,"",VLOOKUP('6桁'!J125,A!$A:$G,7,FALSE))</f>
        <v/>
      </c>
      <c r="K125" s="62">
        <f>'6桁'!K125</f>
        <v>0</v>
      </c>
      <c r="L125" s="5" t="str">
        <f>IF(ISBLANK('6桁'!L125)=TRUE,"",VLOOKUP('6桁'!L125,A!$A:$G,7,FALSE))</f>
        <v/>
      </c>
      <c r="M125" s="62">
        <f>'6桁'!M125</f>
        <v>0</v>
      </c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>
        <f>IF(ISBLANK('6桁'!F126)=TRUE,"",VLOOKUP('6桁'!F126,A!$A:$G,7,FALSE))</f>
        <v>72400</v>
      </c>
      <c r="G126" s="58">
        <f>'6桁'!G126</f>
        <v>0</v>
      </c>
      <c r="H126" s="33" t="str">
        <f>IF(ISBLANK('6桁'!H126)=TRUE,"",VLOOKUP('6桁'!H126,A!$A:$G,7,FALSE))</f>
        <v/>
      </c>
      <c r="I126" s="58">
        <f>'6桁'!I126</f>
        <v>0</v>
      </c>
      <c r="J126" s="33" t="str">
        <f>IF(ISBLANK('6桁'!J126)=TRUE,"",VLOOKUP('6桁'!J126,A!$A:$G,7,FALSE))</f>
        <v/>
      </c>
      <c r="K126" s="58">
        <f>'6桁'!K126</f>
        <v>0</v>
      </c>
      <c r="L126" s="33" t="str">
        <f>IF(ISBLANK('6桁'!L126)=TRUE,"",VLOOKUP('6桁'!L126,A!$A:$G,7,FALSE))</f>
        <v/>
      </c>
      <c r="M126" s="58">
        <f>'6桁'!M126</f>
        <v>0</v>
      </c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IF(ISBLANK('6桁'!F127)=TRUE,"",VLOOKUP('6桁'!F127,A!$A:$G,7,FALSE))</f>
        <v/>
      </c>
      <c r="G127" s="67">
        <f>'6桁'!G127</f>
        <v>0</v>
      </c>
      <c r="H127" s="32" t="str">
        <f>IF(ISBLANK('6桁'!H127)=TRUE,"",VLOOKUP('6桁'!H127,A!$A:$G,7,FALSE))</f>
        <v/>
      </c>
      <c r="I127" s="67">
        <f>'6桁'!I127</f>
        <v>0</v>
      </c>
      <c r="J127" s="32">
        <f>IF(ISBLANK('6桁'!J127)=TRUE,"",VLOOKUP('6桁'!J127,A!$A:$G,7,FALSE))</f>
        <v>79000</v>
      </c>
      <c r="K127" s="62" t="str">
        <f>'6桁'!K127</f>
        <v>※</v>
      </c>
      <c r="L127" s="32" t="str">
        <f>IF(ISBLANK('6桁'!L127)=TRUE,"",VLOOKUP('6桁'!L127,A!$A:$G,7,FALSE))</f>
        <v/>
      </c>
      <c r="M127" s="67">
        <f>'6桁'!M127</f>
        <v>0</v>
      </c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IF(ISBLANK('6桁'!F128)=TRUE,"",VLOOKUP('6桁'!F128,A!$A:$G,7,FALSE))</f>
        <v/>
      </c>
      <c r="G128" s="62">
        <f>'6桁'!G128</f>
        <v>0</v>
      </c>
      <c r="H128" s="5">
        <f>IF(ISBLANK('6桁'!H128)=TRUE,"",VLOOKUP('6桁'!H128,A!$A:$G,7,FALSE))</f>
        <v>69500</v>
      </c>
      <c r="I128" s="62" t="str">
        <f>'6桁'!I128</f>
        <v>※</v>
      </c>
      <c r="J128" s="5" t="str">
        <f>IF(ISBLANK('6桁'!J128)=TRUE,"",VLOOKUP('6桁'!J128,A!$A:$G,7,FALSE))</f>
        <v/>
      </c>
      <c r="K128" s="62">
        <f>'6桁'!K128</f>
        <v>0</v>
      </c>
      <c r="L128" s="5" t="str">
        <f>IF(ISBLANK('6桁'!L128)=TRUE,"",VLOOKUP('6桁'!L128,A!$A:$G,7,FALSE))</f>
        <v/>
      </c>
      <c r="M128" s="62">
        <f>'6桁'!M128</f>
        <v>0</v>
      </c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>
        <f>IF(ISBLANK('6桁'!F129)=TRUE,"",VLOOKUP('6桁'!F129,A!$A:$G,7,FALSE))</f>
        <v>61200</v>
      </c>
      <c r="G129" s="62">
        <f>'6桁'!G129</f>
        <v>0</v>
      </c>
      <c r="H129" s="5" t="str">
        <f>IF(ISBLANK('6桁'!H129)=TRUE,"",VLOOKUP('6桁'!H129,A!$A:$G,7,FALSE))</f>
        <v/>
      </c>
      <c r="I129" s="62">
        <f>'6桁'!I129</f>
        <v>0</v>
      </c>
      <c r="J129" s="5" t="str">
        <f>IF(ISBLANK('6桁'!J129)=TRUE,"",VLOOKUP('6桁'!J129,A!$A:$G,7,FALSE))</f>
        <v/>
      </c>
      <c r="K129" s="62">
        <f>'6桁'!K129</f>
        <v>0</v>
      </c>
      <c r="L129" s="5" t="str">
        <f>IF(ISBLANK('6桁'!L129)=TRUE,"",VLOOKUP('6桁'!L129,A!$A:$G,7,FALSE))</f>
        <v/>
      </c>
      <c r="M129" s="62">
        <f>'6桁'!M129</f>
        <v>0</v>
      </c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IF(ISBLANK('6桁'!F130)=TRUE,"",VLOOKUP('6桁'!F130,A!$A:$G,7,FALSE))</f>
        <v/>
      </c>
      <c r="G130" s="62">
        <f>'6桁'!G130</f>
        <v>0</v>
      </c>
      <c r="H130" s="5">
        <f>IF(ISBLANK('6桁'!H130)=TRUE,"",VLOOKUP('6桁'!H130,A!$A:$G,7,FALSE))</f>
        <v>66900</v>
      </c>
      <c r="I130" s="62" t="str">
        <f>'6桁'!I130</f>
        <v>※</v>
      </c>
      <c r="J130" s="5" t="str">
        <f>IF(ISBLANK('6桁'!J130)=TRUE,"",VLOOKUP('6桁'!J130,A!$A:$G,7,FALSE))</f>
        <v/>
      </c>
      <c r="K130" s="62">
        <f>'6桁'!K130</f>
        <v>0</v>
      </c>
      <c r="L130" s="5" t="str">
        <f>IF(ISBLANK('6桁'!L130)=TRUE,"",VLOOKUP('6桁'!L130,A!$A:$G,7,FALSE))</f>
        <v/>
      </c>
      <c r="M130" s="62">
        <f>'6桁'!M130</f>
        <v>0</v>
      </c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IF(ISBLANK('6桁'!F131)=TRUE,"",VLOOKUP('6桁'!F131,A!$A:$G,7,FALSE))</f>
        <v/>
      </c>
      <c r="G131" s="58">
        <f>'6桁'!G131</f>
        <v>0</v>
      </c>
      <c r="H131" s="33">
        <f>IF(ISBLANK('6桁'!H131)=TRUE,"",VLOOKUP('6桁'!H131,A!$A:$G,7,FALSE))</f>
        <v>68500</v>
      </c>
      <c r="I131" s="58" t="str">
        <f>'6桁'!I131</f>
        <v>※</v>
      </c>
      <c r="J131" s="33" t="str">
        <f>IF(ISBLANK('6桁'!J131)=TRUE,"",VLOOKUP('6桁'!J131,A!$A:$G,7,FALSE))</f>
        <v/>
      </c>
      <c r="K131" s="58">
        <f>'6桁'!K131</f>
        <v>0</v>
      </c>
      <c r="L131" s="33" t="str">
        <f>IF(ISBLANK('6桁'!L131)=TRUE,"",VLOOKUP('6桁'!L131,A!$A:$G,7,FALSE))</f>
        <v/>
      </c>
      <c r="M131" s="58">
        <f>'6桁'!M131</f>
        <v>0</v>
      </c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IF(ISBLANK('6桁'!F132)=TRUE,"",VLOOKUP('6桁'!F132,A!$A:$G,7,FALSE))</f>
        <v/>
      </c>
      <c r="G132" s="67">
        <f>'6桁'!G132</f>
        <v>0</v>
      </c>
      <c r="H132" s="32">
        <f>IF(ISBLANK('6桁'!H132)=TRUE,"",VLOOKUP('6桁'!H132,A!$A:$G,7,FALSE))</f>
        <v>58900</v>
      </c>
      <c r="I132" s="67" t="str">
        <f>'6桁'!I132</f>
        <v>※</v>
      </c>
      <c r="J132" s="32" t="str">
        <f>IF(ISBLANK('6桁'!J132)=TRUE,"",VLOOKUP('6桁'!J132,A!$A:$G,7,FALSE))</f>
        <v/>
      </c>
      <c r="K132" s="67">
        <f>'6桁'!K132</f>
        <v>0</v>
      </c>
      <c r="L132" s="32" t="str">
        <f>IF(ISBLANK('6桁'!L132)=TRUE,"",VLOOKUP('6桁'!L132,A!$A:$G,7,FALSE))</f>
        <v/>
      </c>
      <c r="M132" s="67">
        <f>'6桁'!M132</f>
        <v>0</v>
      </c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IF(ISBLANK('6桁'!F133)=TRUE,"",VLOOKUP('6桁'!F133,A!$A:$G,7,FALSE))</f>
        <v/>
      </c>
      <c r="G133" s="70">
        <f>'6桁'!G133</f>
        <v>0</v>
      </c>
      <c r="H133" s="6">
        <f>IF(ISBLANK('6桁'!H133)=TRUE,"",VLOOKUP('6桁'!H133,A!$A:$G,7,FALSE))</f>
        <v>61800</v>
      </c>
      <c r="I133" s="70" t="str">
        <f>'6桁'!I133</f>
        <v>※★</v>
      </c>
      <c r="J133" s="6" t="str">
        <f>IF(ISBLANK('6桁'!J133)=TRUE,"",VLOOKUP('6桁'!J133,A!$A:$G,7,FALSE))</f>
        <v/>
      </c>
      <c r="K133" s="70">
        <f>'6桁'!K133</f>
        <v>0</v>
      </c>
      <c r="L133" s="6" t="str">
        <f>IF(ISBLANK('6桁'!L133)=TRUE,"",VLOOKUP('6桁'!L133,A!$A:$G,7,FALSE))</f>
        <v/>
      </c>
      <c r="M133" s="70">
        <f>'6桁'!M133</f>
        <v>0</v>
      </c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IF(ISBLANK('6桁'!F134)=TRUE,"",VLOOKUP('6桁'!F134,A!$A:$G,7,FALSE))</f>
        <v/>
      </c>
      <c r="G134" s="62">
        <f>'6桁'!G134</f>
        <v>0</v>
      </c>
      <c r="H134" s="5">
        <f>IF(ISBLANK('6桁'!H134)=TRUE,"",VLOOKUP('6桁'!H134,A!$A:$G,7,FALSE))</f>
        <v>59100</v>
      </c>
      <c r="I134" s="62">
        <f>'6桁'!I134</f>
        <v>0</v>
      </c>
      <c r="J134" s="5" t="str">
        <f>IF(ISBLANK('6桁'!J134)=TRUE,"",VLOOKUP('6桁'!J134,A!$A:$G,7,FALSE))</f>
        <v/>
      </c>
      <c r="K134" s="62">
        <f>'6桁'!K134</f>
        <v>0</v>
      </c>
      <c r="L134" s="5" t="str">
        <f>IF(ISBLANK('6桁'!L134)=TRUE,"",VLOOKUP('6桁'!L134,A!$A:$G,7,FALSE))</f>
        <v/>
      </c>
      <c r="M134" s="62">
        <f>'6桁'!M134</f>
        <v>0</v>
      </c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IF(ISBLANK('6桁'!F135)=TRUE,"",VLOOKUP('6桁'!F135,A!$A:$G,7,FALSE))</f>
        <v/>
      </c>
      <c r="G135" s="58">
        <f>'6桁'!G135</f>
        <v>0</v>
      </c>
      <c r="H135" s="33">
        <f>IF(ISBLANK('6桁'!H135)=TRUE,"",VLOOKUP('6桁'!H135,A!$A:$G,7,FALSE))</f>
        <v>56800</v>
      </c>
      <c r="I135" s="58">
        <f>'6桁'!I135</f>
        <v>0</v>
      </c>
      <c r="J135" s="33" t="str">
        <f>IF(ISBLANK('6桁'!J135)=TRUE,"",VLOOKUP('6桁'!J135,A!$A:$G,7,FALSE))</f>
        <v/>
      </c>
      <c r="K135" s="58">
        <f>'6桁'!K135</f>
        <v>0</v>
      </c>
      <c r="L135" s="33" t="str">
        <f>IF(ISBLANK('6桁'!L135)=TRUE,"",VLOOKUP('6桁'!L135,A!$A:$G,7,FALSE))</f>
        <v/>
      </c>
      <c r="M135" s="58">
        <f>'6桁'!M135</f>
        <v>0</v>
      </c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IF(ISBLANK('6桁'!F136)=TRUE,"",VLOOKUP('6桁'!F136,A!$A:$G,7,FALSE))</f>
        <v/>
      </c>
      <c r="G136" s="67">
        <f>'6桁'!G136</f>
        <v>0</v>
      </c>
      <c r="H136" s="32">
        <f>IF(ISBLANK('6桁'!H136)=TRUE,"",VLOOKUP('6桁'!H136,A!$A:$G,7,FALSE))</f>
        <v>45400</v>
      </c>
      <c r="I136" s="67" t="str">
        <f>'6桁'!I136</f>
        <v>※</v>
      </c>
      <c r="J136" s="32" t="str">
        <f>IF(ISBLANK('6桁'!J136)=TRUE,"",VLOOKUP('6桁'!J136,A!$A:$G,7,FALSE))</f>
        <v/>
      </c>
      <c r="K136" s="67">
        <f>'6桁'!K136</f>
        <v>0</v>
      </c>
      <c r="L136" s="32" t="str">
        <f>IF(ISBLANK('6桁'!L136)=TRUE,"",VLOOKUP('6桁'!L136,A!$A:$G,7,FALSE))</f>
        <v/>
      </c>
      <c r="M136" s="67">
        <f>'6桁'!M136</f>
        <v>0</v>
      </c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IF(ISBLANK('6桁'!F137)=TRUE,"",VLOOKUP('6桁'!F137,A!$A:$G,7,FALSE))</f>
        <v/>
      </c>
      <c r="G137" s="68">
        <f>'6桁'!G137</f>
        <v>0</v>
      </c>
      <c r="H137" s="16">
        <f>IF(ISBLANK('6桁'!H137)=TRUE,"",VLOOKUP('6桁'!H137,A!$A:$G,7,FALSE))</f>
        <v>47400</v>
      </c>
      <c r="I137" s="68" t="str">
        <f>'6桁'!I137</f>
        <v>※</v>
      </c>
      <c r="J137" s="16" t="str">
        <f>IF(ISBLANK('6桁'!J137)=TRUE,"",VLOOKUP('6桁'!J137,A!$A:$G,7,FALSE))</f>
        <v/>
      </c>
      <c r="K137" s="68">
        <f>'6桁'!K137</f>
        <v>0</v>
      </c>
      <c r="L137" s="16" t="str">
        <f>IF(ISBLANK('6桁'!L137)=TRUE,"",VLOOKUP('6桁'!L137,A!$A:$G,7,FALSE))</f>
        <v/>
      </c>
      <c r="M137" s="68">
        <f>'6桁'!M137</f>
        <v>0</v>
      </c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871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>
        <f>IF(ISBLANK('6桁'!F146)=TRUE,"",VLOOKUP('6桁'!F146,A!$A:$G,7,FALSE))</f>
        <v>59900</v>
      </c>
      <c r="G146" s="75" t="str">
        <f>'6桁'!G146</f>
        <v>▽Q</v>
      </c>
      <c r="H146" s="4" t="str">
        <f>IF(ISBLANK('6桁'!H146)=TRUE,"",VLOOKUP('6桁'!H146,A!$A:$G,7,FALSE))</f>
        <v/>
      </c>
      <c r="I146" s="75">
        <f>'6桁'!I146</f>
        <v>0</v>
      </c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>
        <f>IF(ISBLANK('6桁'!T146)=TRUE,"",VLOOKUP('6桁'!T146,A!$A:$G,7,FALSE))</f>
        <v>66800</v>
      </c>
      <c r="U146" s="219" t="str">
        <f>'6桁'!U146</f>
        <v>▽★</v>
      </c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IF(ISBLANK('6桁'!F147)=TRUE,"",VLOOKUP('6桁'!F147,A!$A:$G,7,FALSE))</f>
        <v/>
      </c>
      <c r="G147" s="259">
        <f>'6桁'!G147</f>
        <v>0</v>
      </c>
      <c r="H147" s="33">
        <f>IF(ISBLANK('6桁'!H147)=TRUE,"",VLOOKUP('6桁'!H147,A!$A:$G,7,FALSE))</f>
        <v>35500</v>
      </c>
      <c r="I147" s="259">
        <f>'6桁'!I147</f>
        <v>0</v>
      </c>
      <c r="J147" s="397"/>
      <c r="O147" s="451"/>
      <c r="P147" s="435" t="s">
        <v>51</v>
      </c>
      <c r="Q147" s="436"/>
      <c r="R147" s="501">
        <v>97</v>
      </c>
      <c r="S147" s="502"/>
      <c r="T147" s="5">
        <f>IF(ISBLANK('6桁'!T147)=TRUE,"",VLOOKUP('6桁'!T147,A!$A:$G,7,FALSE))</f>
        <v>74500</v>
      </c>
      <c r="U147" s="220" t="str">
        <f>'6桁'!U147</f>
        <v>▽★</v>
      </c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>
        <f>IF(ISBLANK('6桁'!F148)=TRUE,"",VLOOKUP('6桁'!F148,A!$A:$G,7,FALSE))</f>
        <v>50000</v>
      </c>
      <c r="G148" s="260" t="str">
        <f>'6桁'!G148</f>
        <v>▽T★</v>
      </c>
      <c r="H148" s="32" t="str">
        <f>IF(ISBLANK('6桁'!H148)=TRUE,"",VLOOKUP('6桁'!H148,A!$A:$G,7,FALSE))</f>
        <v/>
      </c>
      <c r="I148" s="260">
        <f>'6桁'!I148</f>
        <v>0</v>
      </c>
      <c r="J148" s="397"/>
      <c r="O148" s="451"/>
      <c r="P148" s="435" t="s">
        <v>93</v>
      </c>
      <c r="Q148" s="436"/>
      <c r="R148" s="501">
        <v>95</v>
      </c>
      <c r="S148" s="502"/>
      <c r="T148" s="5">
        <f>IF(ISBLANK('6桁'!T148)=TRUE,"",VLOOKUP('6桁'!T148,A!$A:$G,7,FALSE))</f>
        <v>57500</v>
      </c>
      <c r="U148" s="221" t="str">
        <f>'6桁'!U148</f>
        <v>▽★</v>
      </c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>
        <f>IF(ISBLANK('6桁'!F149)=TRUE,"",VLOOKUP('6桁'!F149,A!$A:$G,7,FALSE))</f>
        <v>41200</v>
      </c>
      <c r="G149" s="126" t="str">
        <f>'6桁'!G149</f>
        <v>▽T</v>
      </c>
      <c r="H149" s="5" t="str">
        <f>IF(ISBLANK('6桁'!H149)=TRUE,"",VLOOKUP('6桁'!H149,A!$A:$G,7,FALSE))</f>
        <v/>
      </c>
      <c r="I149" s="126">
        <f>'6桁'!I149</f>
        <v>0</v>
      </c>
      <c r="J149" s="397"/>
      <c r="O149" s="452"/>
      <c r="P149" s="437" t="s">
        <v>95</v>
      </c>
      <c r="Q149" s="438"/>
      <c r="R149" s="503">
        <v>100</v>
      </c>
      <c r="S149" s="504"/>
      <c r="T149" s="33">
        <f>IF(ISBLANK('6桁'!T149)=TRUE,"",VLOOKUP('6桁'!T149,A!$A:$G,7,FALSE))</f>
        <v>65300</v>
      </c>
      <c r="U149" s="222" t="str">
        <f>'6桁'!U149</f>
        <v>▽★</v>
      </c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IF(ISBLANK('6桁'!F150)=TRUE,"",VLOOKUP('6桁'!F150,A!$A:$G,7,FALSE))</f>
        <v/>
      </c>
      <c r="G150" s="259">
        <f>'6桁'!G150</f>
        <v>0</v>
      </c>
      <c r="H150" s="33">
        <f>IF(ISBLANK('6桁'!H150)=TRUE,"",VLOOKUP('6桁'!H150,A!$A:$G,7,FALSE))</f>
        <v>30400</v>
      </c>
      <c r="I150" s="259" t="str">
        <f>'6桁'!I150</f>
        <v>▽</v>
      </c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>
        <f>IF(ISBLANK('6桁'!T150)=TRUE,"",VLOOKUP('6桁'!T150,A!$A:$G,7,FALSE))</f>
        <v>47600</v>
      </c>
      <c r="U150" s="221" t="str">
        <f>'6桁'!U150</f>
        <v>▽★</v>
      </c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>
        <f>IF(ISBLANK('6桁'!F151)=TRUE,"",VLOOKUP('6桁'!F151,A!$A:$G,7,FALSE))</f>
        <v>45800</v>
      </c>
      <c r="G151" s="260" t="str">
        <f>'6桁'!G151</f>
        <v>▽T★</v>
      </c>
      <c r="H151" s="32" t="str">
        <f>IF(ISBLANK('6桁'!H151)=TRUE,"",VLOOKUP('6桁'!H151,A!$A:$G,7,FALSE))</f>
        <v/>
      </c>
      <c r="I151" s="260">
        <f>'6桁'!I151</f>
        <v>0</v>
      </c>
      <c r="J151" s="397"/>
      <c r="O151" s="451"/>
      <c r="P151" s="435" t="s">
        <v>24</v>
      </c>
      <c r="Q151" s="436"/>
      <c r="R151" s="501">
        <v>98</v>
      </c>
      <c r="S151" s="502"/>
      <c r="T151" s="5">
        <f>IF(ISBLANK('6桁'!T151)=TRUE,"",VLOOKUP('6桁'!T151,A!$A:$G,7,FALSE))</f>
        <v>55500</v>
      </c>
      <c r="U151" s="221" t="str">
        <f>'6桁'!U151</f>
        <v>▽★</v>
      </c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>
        <f>IF(ISBLANK('6桁'!F152)=TRUE,"",VLOOKUP('6桁'!F152,A!$A:$G,7,FALSE))</f>
        <v>38800</v>
      </c>
      <c r="G152" s="259" t="str">
        <f>'6桁'!G152</f>
        <v>▽T★</v>
      </c>
      <c r="H152" s="33" t="str">
        <f>IF(ISBLANK('6桁'!H152)=TRUE,"",VLOOKUP('6桁'!H152,A!$A:$G,7,FALSE))</f>
        <v/>
      </c>
      <c r="I152" s="259">
        <f>'6桁'!I152</f>
        <v>0</v>
      </c>
      <c r="J152" s="397"/>
      <c r="O152" s="452"/>
      <c r="P152" s="437" t="s">
        <v>91</v>
      </c>
      <c r="Q152" s="438"/>
      <c r="R152" s="503">
        <v>101</v>
      </c>
      <c r="S152" s="504"/>
      <c r="T152" s="33">
        <f>IF(ISBLANK('6桁'!T152)=TRUE,"",VLOOKUP('6桁'!T152,A!$A:$G,7,FALSE))</f>
        <v>53600</v>
      </c>
      <c r="U152" s="222" t="str">
        <f>'6桁'!U152</f>
        <v>▽★</v>
      </c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>
        <f>IF(ISBLANK('6桁'!F153)=TRUE,"",VLOOKUP('6桁'!F153,A!$A:$G,7,FALSE))</f>
        <v>31400</v>
      </c>
      <c r="G153" s="260" t="str">
        <f>'6桁'!G153</f>
        <v>▽T★</v>
      </c>
      <c r="H153" s="32" t="str">
        <f>IF(ISBLANK('6桁'!H153)=TRUE,"",VLOOKUP('6桁'!H153,A!$A:$G,7,FALSE))</f>
        <v/>
      </c>
      <c r="I153" s="260">
        <f>'6桁'!I153</f>
        <v>0</v>
      </c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>
        <f>IF(ISBLANK('6桁'!T153)=TRUE,"",VLOOKUP('6桁'!T153,A!$A:$G,7,FALSE))</f>
        <v>36600</v>
      </c>
      <c r="U153" s="223" t="str">
        <f>'6桁'!U153</f>
        <v>▽★</v>
      </c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>
        <f>IF(ISBLANK('6桁'!F154)=TRUE,"",VLOOKUP('6桁'!F154,A!$A:$G,7,FALSE))</f>
        <v>24900</v>
      </c>
      <c r="G154" s="169" t="str">
        <f>'6桁'!G154</f>
        <v>▽T★</v>
      </c>
      <c r="H154" s="5" t="str">
        <f>IF(ISBLANK('6桁'!H154)=TRUE,"",VLOOKUP('6桁'!H154,A!$A:$G,7,FALSE))</f>
        <v/>
      </c>
      <c r="I154" s="126">
        <f>'6桁'!I154</f>
        <v>0</v>
      </c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>
        <f>IF(ISBLANK('6桁'!F155)=TRUE,"",VLOOKUP('6桁'!F155,A!$A:$G,7,FALSE))</f>
        <v>27600</v>
      </c>
      <c r="G155" s="263" t="str">
        <f>'6桁'!G155</f>
        <v>▽T★</v>
      </c>
      <c r="H155" s="33" t="str">
        <f>IF(ISBLANK('6桁'!H155)=TRUE,"",VLOOKUP('6桁'!H155,A!$A:$G,7,FALSE))</f>
        <v/>
      </c>
      <c r="I155" s="259">
        <f>'6桁'!I155</f>
        <v>0</v>
      </c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>
        <f>IF(ISBLANK('6桁'!F156)=TRUE,"",VLOOKUP('6桁'!F156,A!$A:$G,7,FALSE))</f>
        <v>16500</v>
      </c>
      <c r="G156" s="261" t="str">
        <f>'6桁'!G156</f>
        <v>▽Q</v>
      </c>
      <c r="H156" s="6" t="str">
        <f>IF(ISBLANK('6桁'!H156)=TRUE,"",VLOOKUP('6桁'!H156,A!$A:$G,7,FALSE))</f>
        <v/>
      </c>
      <c r="I156" s="258">
        <f>'6桁'!I156</f>
        <v>0</v>
      </c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>
        <f>IF(ISBLANK('6桁'!F157)=TRUE,"",VLOOKUP('6桁'!F157,A!$A:$G,7,FALSE))</f>
        <v>18200</v>
      </c>
      <c r="G157" s="170" t="str">
        <f>'6桁'!G157</f>
        <v>▽Q</v>
      </c>
      <c r="H157" s="16" t="str">
        <f>IF(ISBLANK('6桁'!H157)=TRUE,"",VLOOKUP('6桁'!H157,A!$A:$G,7,FALSE))</f>
        <v/>
      </c>
      <c r="I157" s="171">
        <f>'6桁'!I157</f>
        <v>0</v>
      </c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125</v>
      </c>
      <c r="I167" s="487"/>
      <c r="J167" s="486" t="s">
        <v>125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IF(ISBLANK('6桁'!F168)=TRUE,"",VLOOKUP('6桁'!F168,A!$A:$G,7,FALSE))</f>
        <v/>
      </c>
      <c r="G168" s="57">
        <f>'6桁'!G168</f>
        <v>0</v>
      </c>
      <c r="H168" s="56" t="str">
        <f>IF(ISBLANK('6桁'!H168)=TRUE,"",VLOOKUP('6桁'!H168,A!$A:$G,7,FALSE))</f>
        <v/>
      </c>
      <c r="I168" s="57">
        <f>'6桁'!I168</f>
        <v>0</v>
      </c>
      <c r="J168" s="56">
        <f>IF(ISBLANK('6桁'!J168)=TRUE,"",VLOOKUP('6桁'!J168,A!$A:$G,7,FALSE))</f>
        <v>72300</v>
      </c>
      <c r="K168" s="57" t="str">
        <f>'6桁'!K168</f>
        <v>★</v>
      </c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>
        <f>IF(ISBLANK('6桁'!R168)=TRUE,"",VLOOKUP('6桁'!R168,A!$A:$G,7,FALSE))</f>
        <v>52200</v>
      </c>
      <c r="S168" s="198">
        <f>'6桁'!S168</f>
        <v>0</v>
      </c>
      <c r="T168" s="4">
        <f>IF(ISBLANK('6桁'!T168)=TRUE,"",VLOOKUP('6桁'!T168,A!$A:$G,7,FALSE))</f>
        <v>49400</v>
      </c>
      <c r="U168" s="198">
        <f>'6桁'!U168</f>
        <v>0</v>
      </c>
      <c r="V168" s="4" t="str">
        <f>IF(ISBLANK('6桁'!V168)=TRUE,"",VLOOKUP('6桁'!V168,A!$A:$G,7,FALSE))</f>
        <v/>
      </c>
      <c r="W168" s="61">
        <f>'6桁'!W168</f>
        <v>0</v>
      </c>
      <c r="X168" s="4" t="str">
        <f>IF(ISBLANK('6桁'!X168)=TRUE,"",VLOOKUP('6桁'!X168,A!$A:$G,7,FALSE))</f>
        <v/>
      </c>
      <c r="Y168" s="61">
        <f>'6桁'!Y168</f>
        <v>0</v>
      </c>
      <c r="Z168" s="4" t="str">
        <f>IF(ISBLANK('6桁'!Z168)=TRUE,"",VLOOKUP('6桁'!Z168,A!$A:$G,7,FALSE))</f>
        <v/>
      </c>
      <c r="AA168" s="61">
        <f>'6桁'!AA168</f>
        <v>0</v>
      </c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f>IF(ISBLANK('6桁'!F169)=TRUE,"",VLOOKUP('6桁'!F169,A!$A:$G,7,FALSE))</f>
        <v>100400</v>
      </c>
      <c r="G169" s="67">
        <f>'6桁'!G169</f>
        <v>0</v>
      </c>
      <c r="H169" s="32" t="str">
        <f>IF(ISBLANK('6桁'!H169)=TRUE,"",VLOOKUP('6桁'!H169,A!$A:$G,7,FALSE))</f>
        <v/>
      </c>
      <c r="I169" s="67">
        <f>'6桁'!I169</f>
        <v>0</v>
      </c>
      <c r="J169" s="32" t="str">
        <f>IF(ISBLANK('6桁'!J169)=TRUE,"",VLOOKUP('6桁'!J169,A!$A:$G,7,FALSE))</f>
        <v/>
      </c>
      <c r="K169" s="67">
        <f>'6桁'!K169</f>
        <v>0</v>
      </c>
      <c r="L169" s="356"/>
      <c r="M169" s="451"/>
      <c r="N169" s="489" t="s">
        <v>221</v>
      </c>
      <c r="O169" s="436"/>
      <c r="P169" s="152">
        <v>99</v>
      </c>
      <c r="Q169" s="386"/>
      <c r="R169" s="5">
        <f>IF(ISBLANK('6桁'!R169)=TRUE,"",VLOOKUP('6桁'!R169,A!$A:$G,7,FALSE))</f>
        <v>55000</v>
      </c>
      <c r="S169" s="201">
        <f>'6桁'!S169</f>
        <v>0</v>
      </c>
      <c r="T169" s="5" t="str">
        <f>IF(ISBLANK('6桁'!T169)=TRUE,"",VLOOKUP('6桁'!T169,A!$A:$G,7,FALSE))</f>
        <v/>
      </c>
      <c r="U169" s="201">
        <f>'6桁'!U169</f>
        <v>0</v>
      </c>
      <c r="V169" s="5" t="str">
        <f>IF(ISBLANK('6桁'!V169)=TRUE,"",VLOOKUP('6桁'!V169,A!$A:$G,7,FALSE))</f>
        <v/>
      </c>
      <c r="W169" s="62">
        <f>'6桁'!W169</f>
        <v>0</v>
      </c>
      <c r="X169" s="5" t="str">
        <f>IF(ISBLANK('6桁'!X169)=TRUE,"",VLOOKUP('6桁'!X169,A!$A:$G,7,FALSE))</f>
        <v/>
      </c>
      <c r="Y169" s="62">
        <f>'6桁'!Y169</f>
        <v>0</v>
      </c>
      <c r="Z169" s="5" t="str">
        <f>IF(ISBLANK('6桁'!Z169)=TRUE,"",VLOOKUP('6桁'!Z169,A!$A:$G,7,FALSE))</f>
        <v/>
      </c>
      <c r="AA169" s="62">
        <f>'6桁'!AA169</f>
        <v>0</v>
      </c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IF(ISBLANK('6桁'!F170)=TRUE,"",VLOOKUP('6桁'!F170,A!$A:$G,7,FALSE))</f>
        <v/>
      </c>
      <c r="G170" s="62">
        <f>'6桁'!G170</f>
        <v>0</v>
      </c>
      <c r="H170" s="5" t="str">
        <f>IF(ISBLANK('6桁'!H170)=TRUE,"",VLOOKUP('6桁'!H170,A!$A:$G,7,FALSE))</f>
        <v/>
      </c>
      <c r="I170" s="62">
        <f>'6桁'!I170</f>
        <v>0</v>
      </c>
      <c r="J170" s="5">
        <f>IF(ISBLANK('6桁'!J170)=TRUE,"",VLOOKUP('6桁'!J170,A!$A:$G,7,FALSE))</f>
        <v>54600</v>
      </c>
      <c r="K170" s="62" t="str">
        <f>'6桁'!K170</f>
        <v>★</v>
      </c>
      <c r="L170" s="356"/>
      <c r="M170" s="451"/>
      <c r="N170" s="489" t="s">
        <v>224</v>
      </c>
      <c r="O170" s="436"/>
      <c r="P170" s="152">
        <v>90</v>
      </c>
      <c r="Q170" s="386"/>
      <c r="R170" s="5">
        <f>IF(ISBLANK('6桁'!R170)=TRUE,"",VLOOKUP('6桁'!R170,A!$A:$G,7,FALSE))</f>
        <v>39200</v>
      </c>
      <c r="S170" s="201">
        <f>'6桁'!S170</f>
        <v>0</v>
      </c>
      <c r="T170" s="5">
        <f>IF(ISBLANK('6桁'!T170)=TRUE,"",VLOOKUP('6桁'!T170,A!$A:$G,7,FALSE))</f>
        <v>36800</v>
      </c>
      <c r="U170" s="201">
        <f>'6桁'!U170</f>
        <v>0</v>
      </c>
      <c r="V170" s="5" t="str">
        <f>IF(ISBLANK('6桁'!V170)=TRUE,"",VLOOKUP('6桁'!V170,A!$A:$G,7,FALSE))</f>
        <v/>
      </c>
      <c r="W170" s="62">
        <f>'6桁'!W170</f>
        <v>0</v>
      </c>
      <c r="X170" s="5" t="str">
        <f>IF(ISBLANK('6桁'!X170)=TRUE,"",VLOOKUP('6桁'!X170,A!$A:$G,7,FALSE))</f>
        <v/>
      </c>
      <c r="Y170" s="62">
        <f>'6桁'!Y170</f>
        <v>0</v>
      </c>
      <c r="Z170" s="5" t="str">
        <f>IF(ISBLANK('6桁'!Z170)=TRUE,"",VLOOKUP('6桁'!Z170,A!$A:$G,7,FALSE))</f>
        <v/>
      </c>
      <c r="AA170" s="62">
        <f>'6桁'!AA170</f>
        <v>0</v>
      </c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>
        <f>IF(ISBLANK('6桁'!F171)=TRUE,"",VLOOKUP('6桁'!F171,A!$A:$G,7,FALSE))</f>
        <v>73300</v>
      </c>
      <c r="G171" s="62">
        <f>'6桁'!G171</f>
        <v>0</v>
      </c>
      <c r="H171" s="5" t="str">
        <f>IF(ISBLANK('6桁'!H171)=TRUE,"",VLOOKUP('6桁'!H171,A!$A:$G,7,FALSE))</f>
        <v/>
      </c>
      <c r="I171" s="62">
        <f>'6桁'!I171</f>
        <v>0</v>
      </c>
      <c r="J171" s="5" t="str">
        <f>IF(ISBLANK('6桁'!J171)=TRUE,"",VLOOKUP('6桁'!J171,A!$A:$G,7,FALSE))</f>
        <v/>
      </c>
      <c r="K171" s="62">
        <f>'6桁'!K171</f>
        <v>0</v>
      </c>
      <c r="L171" s="356"/>
      <c r="M171" s="451"/>
      <c r="N171" s="489" t="s">
        <v>103</v>
      </c>
      <c r="O171" s="436"/>
      <c r="P171" s="152">
        <v>96</v>
      </c>
      <c r="Q171" s="386"/>
      <c r="R171" s="5">
        <f>IF(ISBLANK('6桁'!R171)=TRUE,"",VLOOKUP('6桁'!R171,A!$A:$G,7,FALSE))</f>
        <v>39100</v>
      </c>
      <c r="S171" s="201">
        <f>'6桁'!S171</f>
        <v>0</v>
      </c>
      <c r="T171" s="5">
        <f>IF(ISBLANK('6桁'!T171)=TRUE,"",VLOOKUP('6桁'!T171,A!$A:$G,7,FALSE))</f>
        <v>37300</v>
      </c>
      <c r="U171" s="201">
        <f>'6桁'!U171</f>
        <v>0</v>
      </c>
      <c r="V171" s="5">
        <f>IF(ISBLANK('6桁'!V171)=TRUE,"",VLOOKUP('6桁'!V171,A!$A:$G,7,FALSE))</f>
        <v>30700</v>
      </c>
      <c r="W171" s="62">
        <f>'6桁'!W171</f>
        <v>0</v>
      </c>
      <c r="X171" s="5" t="str">
        <f>IF(ISBLANK('6桁'!X171)=TRUE,"",VLOOKUP('6桁'!X171,A!$A:$G,7,FALSE))</f>
        <v/>
      </c>
      <c r="Y171" s="62">
        <f>'6桁'!Y171</f>
        <v>0</v>
      </c>
      <c r="Z171" s="5" t="str">
        <f>IF(ISBLANK('6桁'!Z171)=TRUE,"",VLOOKUP('6桁'!Z171,A!$A:$G,7,FALSE))</f>
        <v/>
      </c>
      <c r="AA171" s="62">
        <f>'6桁'!AA171</f>
        <v>0</v>
      </c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IF(ISBLANK('6桁'!F172)=TRUE,"",VLOOKUP('6桁'!F172,A!$A:$G,7,FALSE))</f>
        <v/>
      </c>
      <c r="G172" s="58">
        <f>'6桁'!G172</f>
        <v>0</v>
      </c>
      <c r="H172" s="33" t="str">
        <f>IF(ISBLANK('6桁'!H172)=TRUE,"",VLOOKUP('6桁'!H172,A!$A:$G,7,FALSE))</f>
        <v/>
      </c>
      <c r="I172" s="58">
        <f>'6桁'!I172</f>
        <v>0</v>
      </c>
      <c r="J172" s="33">
        <f>IF(ISBLANK('6桁'!J172)=TRUE,"",VLOOKUP('6桁'!J172,A!$A:$G,7,FALSE))</f>
        <v>69600</v>
      </c>
      <c r="K172" s="58">
        <f>'6桁'!K172</f>
        <v>0</v>
      </c>
      <c r="L172" s="356"/>
      <c r="M172" s="451"/>
      <c r="N172" s="489" t="s">
        <v>173</v>
      </c>
      <c r="O172" s="436"/>
      <c r="P172" s="152">
        <v>99</v>
      </c>
      <c r="Q172" s="386"/>
      <c r="R172" s="5">
        <f>IF(ISBLANK('6桁'!R172)=TRUE,"",VLOOKUP('6桁'!R172,A!$A:$G,7,FALSE))</f>
        <v>41200</v>
      </c>
      <c r="S172" s="201">
        <f>'6桁'!S172</f>
        <v>0</v>
      </c>
      <c r="T172" s="5">
        <f>IF(ISBLANK('6桁'!T172)=TRUE,"",VLOOKUP('6桁'!T172,A!$A:$G,7,FALSE))</f>
        <v>39300</v>
      </c>
      <c r="U172" s="201">
        <f>'6桁'!U172</f>
        <v>0</v>
      </c>
      <c r="V172" s="5">
        <f>IF(ISBLANK('6桁'!V172)=TRUE,"",VLOOKUP('6桁'!V172,A!$A:$G,7,FALSE))</f>
        <v>32500</v>
      </c>
      <c r="W172" s="62">
        <f>'6桁'!W172</f>
        <v>0</v>
      </c>
      <c r="X172" s="5" t="str">
        <f>IF(ISBLANK('6桁'!X172)=TRUE,"",VLOOKUP('6桁'!X172,A!$A:$G,7,FALSE))</f>
        <v/>
      </c>
      <c r="Y172" s="62">
        <f>'6桁'!Y172</f>
        <v>0</v>
      </c>
      <c r="Z172" s="5" t="str">
        <f>IF(ISBLANK('6桁'!Z172)=TRUE,"",VLOOKUP('6桁'!Z172,A!$A:$G,7,FALSE))</f>
        <v/>
      </c>
      <c r="AA172" s="62">
        <f>'6桁'!AA172</f>
        <v>0</v>
      </c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IF(ISBLANK('6桁'!F173)=TRUE,"",VLOOKUP('6桁'!F173,A!$A:$G,7,FALSE))</f>
        <v/>
      </c>
      <c r="G173" s="67">
        <f>'6桁'!G173</f>
        <v>0</v>
      </c>
      <c r="H173" s="32" t="str">
        <f>IF(ISBLANK('6桁'!H173)=TRUE,"",VLOOKUP('6桁'!H173,A!$A:$G,7,FALSE))</f>
        <v/>
      </c>
      <c r="I173" s="67">
        <f>'6桁'!I173</f>
        <v>0</v>
      </c>
      <c r="J173" s="32">
        <f>IF(ISBLANK('6桁'!J173)=TRUE,"",VLOOKUP('6桁'!J173,A!$A:$G,7,FALSE))</f>
        <v>64700</v>
      </c>
      <c r="K173" s="67" t="str">
        <f>'6桁'!K173</f>
        <v>★</v>
      </c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IF(ISBLANK('6桁'!R173)=TRUE,"",VLOOKUP('6桁'!R173,A!$A:$G,7,FALSE))</f>
        <v/>
      </c>
      <c r="S173" s="201">
        <f>'6桁'!S173</f>
        <v>0</v>
      </c>
      <c r="T173" s="5" t="str">
        <f>IF(ISBLANK('6桁'!T173)=TRUE,"",VLOOKUP('6桁'!T173,A!$A:$G,7,FALSE))</f>
        <v/>
      </c>
      <c r="U173" s="201">
        <f>'6桁'!U173</f>
        <v>0</v>
      </c>
      <c r="V173" s="5">
        <f>IF(ISBLANK('6桁'!V173)=TRUE,"",VLOOKUP('6桁'!V173,A!$A:$G,7,FALSE))</f>
        <v>35200</v>
      </c>
      <c r="W173" s="62">
        <f>'6桁'!W173</f>
        <v>0</v>
      </c>
      <c r="X173" s="5" t="str">
        <f>IF(ISBLANK('6桁'!X173)=TRUE,"",VLOOKUP('6桁'!X173,A!$A:$G,7,FALSE))</f>
        <v/>
      </c>
      <c r="Y173" s="62">
        <f>'6桁'!Y173</f>
        <v>0</v>
      </c>
      <c r="Z173" s="5" t="str">
        <f>IF(ISBLANK('6桁'!Z173)=TRUE,"",VLOOKUP('6桁'!Z173,A!$A:$G,7,FALSE))</f>
        <v/>
      </c>
      <c r="AA173" s="62">
        <f>'6桁'!AA173</f>
        <v>0</v>
      </c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>
        <f>IF(ISBLANK('6桁'!F174)=TRUE,"",VLOOKUP('6桁'!F174,A!$A:$G,7,FALSE))</f>
        <v>72300</v>
      </c>
      <c r="G174" s="62" t="str">
        <f>'6桁'!G174</f>
        <v>★</v>
      </c>
      <c r="H174" s="5" t="str">
        <f>IF(ISBLANK('6桁'!H174)=TRUE,"",VLOOKUP('6桁'!H174,A!$A:$G,7,FALSE))</f>
        <v/>
      </c>
      <c r="I174" s="62">
        <f>'6桁'!I174</f>
        <v>0</v>
      </c>
      <c r="J174" s="5">
        <f>IF(ISBLANK('6桁'!J174)=TRUE,"",VLOOKUP('6桁'!J174,A!$A:$G,7,FALSE))</f>
        <v>54400</v>
      </c>
      <c r="K174" s="62" t="str">
        <f>'6桁'!K174</f>
        <v>★</v>
      </c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IF(ISBLANK('6桁'!R174)=TRUE,"",VLOOKUP('6桁'!R174,A!$A:$G,7,FALSE))</f>
        <v/>
      </c>
      <c r="S174" s="201">
        <f>'6桁'!S174</f>
        <v>0</v>
      </c>
      <c r="T174" s="5" t="str">
        <f>IF(ISBLANK('6桁'!T174)=TRUE,"",VLOOKUP('6桁'!T174,A!$A:$G,7,FALSE))</f>
        <v/>
      </c>
      <c r="U174" s="201">
        <f>'6桁'!U174</f>
        <v>0</v>
      </c>
      <c r="V174" s="5">
        <f>IF(ISBLANK('6桁'!V174)=TRUE,"",VLOOKUP('6桁'!V174,A!$A:$G,7,FALSE))</f>
        <v>31500</v>
      </c>
      <c r="W174" s="62">
        <f>'6桁'!W174</f>
        <v>0</v>
      </c>
      <c r="X174" s="5" t="str">
        <f>IF(ISBLANK('6桁'!X174)=TRUE,"",VLOOKUP('6桁'!X174,A!$A:$G,7,FALSE))</f>
        <v/>
      </c>
      <c r="Y174" s="62">
        <f>'6桁'!Y174</f>
        <v>0</v>
      </c>
      <c r="Z174" s="5" t="str">
        <f>IF(ISBLANK('6桁'!Z174)=TRUE,"",VLOOKUP('6桁'!Z174,A!$A:$G,7,FALSE))</f>
        <v/>
      </c>
      <c r="AA174" s="62">
        <f>'6桁'!AA174</f>
        <v>0</v>
      </c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>
        <f>IF(ISBLANK('6桁'!F175)=TRUE,"",VLOOKUP('6桁'!F175,A!$A:$G,7,FALSE))</f>
        <v>86900</v>
      </c>
      <c r="G175" s="62" t="str">
        <f>'6桁'!G175</f>
        <v>★</v>
      </c>
      <c r="H175" s="5" t="str">
        <f>IF(ISBLANK('6桁'!H175)=TRUE,"",VLOOKUP('6桁'!H175,A!$A:$G,7,FALSE))</f>
        <v/>
      </c>
      <c r="I175" s="62">
        <f>'6桁'!I175</f>
        <v>0</v>
      </c>
      <c r="J175" s="5" t="str">
        <f>IF(ISBLANK('6桁'!J175)=TRUE,"",VLOOKUP('6桁'!J175,A!$A:$G,7,FALSE))</f>
        <v/>
      </c>
      <c r="K175" s="62">
        <f>'6桁'!K175</f>
        <v>0</v>
      </c>
      <c r="L175" s="356"/>
      <c r="M175" s="451"/>
      <c r="N175" s="489" t="s">
        <v>153</v>
      </c>
      <c r="O175" s="436"/>
      <c r="P175" s="152">
        <v>102</v>
      </c>
      <c r="Q175" s="386"/>
      <c r="R175" s="5">
        <f>IF(ISBLANK('6桁'!R175)=TRUE,"",VLOOKUP('6桁'!R175,A!$A:$G,7,FALSE))</f>
        <v>38600</v>
      </c>
      <c r="S175" s="201">
        <f>'6桁'!S175</f>
        <v>0</v>
      </c>
      <c r="T175" s="5" t="str">
        <f>IF(ISBLANK('6桁'!T175)=TRUE,"",VLOOKUP('6桁'!T175,A!$A:$G,7,FALSE))</f>
        <v/>
      </c>
      <c r="U175" s="201">
        <f>'6桁'!U175</f>
        <v>0</v>
      </c>
      <c r="V175" s="5">
        <f>IF(ISBLANK('6桁'!V175)=TRUE,"",VLOOKUP('6桁'!V175,A!$A:$G,7,FALSE))</f>
        <v>30400</v>
      </c>
      <c r="W175" s="62">
        <f>'6桁'!W175</f>
        <v>0</v>
      </c>
      <c r="X175" s="5" t="str">
        <f>IF(ISBLANK('6桁'!X175)=TRUE,"",VLOOKUP('6桁'!X175,A!$A:$G,7,FALSE))</f>
        <v/>
      </c>
      <c r="Y175" s="62">
        <f>'6桁'!Y175</f>
        <v>0</v>
      </c>
      <c r="Z175" s="5" t="str">
        <f>IF(ISBLANK('6桁'!Z175)=TRUE,"",VLOOKUP('6桁'!Z175,A!$A:$G,7,FALSE))</f>
        <v/>
      </c>
      <c r="AA175" s="62">
        <f>'6桁'!AA175</f>
        <v>0</v>
      </c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IF(ISBLANK('6桁'!F176)=TRUE,"",VLOOKUP('6桁'!F176,A!$A:$G,7,FALSE))</f>
        <v/>
      </c>
      <c r="G176" s="62">
        <f>'6桁'!G176</f>
        <v>0</v>
      </c>
      <c r="H176" s="5" t="str">
        <f>IF(ISBLANK('6桁'!H176)=TRUE,"",VLOOKUP('6桁'!H176,A!$A:$G,7,FALSE))</f>
        <v/>
      </c>
      <c r="I176" s="62">
        <f>'6桁'!I176</f>
        <v>0</v>
      </c>
      <c r="J176" s="5">
        <f>IF(ISBLANK('6桁'!J176)=TRUE,"",VLOOKUP('6桁'!J176,A!$A:$G,7,FALSE))</f>
        <v>59700</v>
      </c>
      <c r="K176" s="62" t="str">
        <f>'6桁'!K176</f>
        <v>★</v>
      </c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IF(ISBLANK('6桁'!R176)=TRUE,"",VLOOKUP('6桁'!R176,A!$A:$G,7,FALSE))</f>
        <v/>
      </c>
      <c r="S176" s="201">
        <f>'6桁'!S176</f>
        <v>0</v>
      </c>
      <c r="T176" s="5" t="str">
        <f>IF(ISBLANK('6桁'!T176)=TRUE,"",VLOOKUP('6桁'!T176,A!$A:$G,7,FALSE))</f>
        <v/>
      </c>
      <c r="U176" s="201">
        <f>'6桁'!U176</f>
        <v>0</v>
      </c>
      <c r="V176" s="5">
        <f>IF(ISBLANK('6桁'!V176)=TRUE,"",VLOOKUP('6桁'!V176,A!$A:$G,7,FALSE))</f>
        <v>33000</v>
      </c>
      <c r="W176" s="62" t="str">
        <f>'6桁'!W176</f>
        <v>★</v>
      </c>
      <c r="X176" s="5" t="str">
        <f>IF(ISBLANK('6桁'!X176)=TRUE,"",VLOOKUP('6桁'!X176,A!$A:$G,7,FALSE))</f>
        <v/>
      </c>
      <c r="Y176" s="62">
        <f>'6桁'!Y176</f>
        <v>0</v>
      </c>
      <c r="Z176" s="5" t="str">
        <f>IF(ISBLANK('6桁'!Z176)=TRUE,"",VLOOKUP('6桁'!Z176,A!$A:$G,7,FALSE))</f>
        <v/>
      </c>
      <c r="AA176" s="62">
        <f>'6桁'!AA176</f>
        <v>0</v>
      </c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>
        <f>IF(ISBLANK('6桁'!F177)=TRUE,"",VLOOKUP('6桁'!F177,A!$A:$G,7,FALSE))</f>
        <v>67500</v>
      </c>
      <c r="G177" s="62" t="str">
        <f>'6桁'!G177</f>
        <v>★</v>
      </c>
      <c r="H177" s="5" t="str">
        <f>IF(ISBLANK('6桁'!H177)=TRUE,"",VLOOKUP('6桁'!H177,A!$A:$G,7,FALSE))</f>
        <v/>
      </c>
      <c r="I177" s="62">
        <f>'6桁'!I177</f>
        <v>0</v>
      </c>
      <c r="J177" s="5">
        <f>IF(ISBLANK('6桁'!J177)=TRUE,"",VLOOKUP('6桁'!J177,A!$A:$G,7,FALSE))</f>
        <v>48500</v>
      </c>
      <c r="K177" s="62" t="str">
        <f>'6桁'!K177</f>
        <v>★</v>
      </c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IF(ISBLANK('6桁'!R177)=TRUE,"",VLOOKUP('6桁'!R177,A!$A:$G,7,FALSE))</f>
        <v/>
      </c>
      <c r="S177" s="201">
        <f>'6桁'!S177</f>
        <v>0</v>
      </c>
      <c r="T177" s="5" t="str">
        <f>IF(ISBLANK('6桁'!T177)=TRUE,"",VLOOKUP('6桁'!T177,A!$A:$G,7,FALSE))</f>
        <v/>
      </c>
      <c r="U177" s="201">
        <f>'6桁'!U177</f>
        <v>0</v>
      </c>
      <c r="V177" s="5">
        <f>IF(ISBLANK('6桁'!V177)=TRUE,"",VLOOKUP('6桁'!V177,A!$A:$G,7,FALSE))</f>
        <v>35000</v>
      </c>
      <c r="W177" s="62">
        <f>'6桁'!W177</f>
        <v>0</v>
      </c>
      <c r="X177" s="5" t="str">
        <f>IF(ISBLANK('6桁'!X177)=TRUE,"",VLOOKUP('6桁'!X177,A!$A:$G,7,FALSE))</f>
        <v/>
      </c>
      <c r="Y177" s="62">
        <f>'6桁'!Y177</f>
        <v>0</v>
      </c>
      <c r="Z177" s="5" t="str">
        <f>IF(ISBLANK('6桁'!Z177)=TRUE,"",VLOOKUP('6桁'!Z177,A!$A:$G,7,FALSE))</f>
        <v/>
      </c>
      <c r="AA177" s="62">
        <f>'6桁'!AA177</f>
        <v>0</v>
      </c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IF(ISBLANK('6桁'!F178)=TRUE,"",VLOOKUP('6桁'!F178,A!$A:$G,7,FALSE))</f>
        <v/>
      </c>
      <c r="G178" s="62">
        <f>'6桁'!G178</f>
        <v>0</v>
      </c>
      <c r="H178" s="5" t="str">
        <f>IF(ISBLANK('6桁'!H178)=TRUE,"",VLOOKUP('6桁'!H178,A!$A:$G,7,FALSE))</f>
        <v/>
      </c>
      <c r="I178" s="62">
        <f>'6桁'!I178</f>
        <v>0</v>
      </c>
      <c r="J178" s="5">
        <f>IF(ISBLANK('6桁'!J178)=TRUE,"",VLOOKUP('6桁'!J178,A!$A:$G,7,FALSE))</f>
        <v>56500</v>
      </c>
      <c r="K178" s="62" t="str">
        <f>'6桁'!K178</f>
        <v>★</v>
      </c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IF(ISBLANK('6桁'!R178)=TRUE,"",VLOOKUP('6桁'!R178,A!$A:$G,7,FALSE))</f>
        <v/>
      </c>
      <c r="S178" s="201">
        <f>'6桁'!S178</f>
        <v>0</v>
      </c>
      <c r="T178" s="5" t="str">
        <f>IF(ISBLANK('6桁'!T178)=TRUE,"",VLOOKUP('6桁'!T178,A!$A:$G,7,FALSE))</f>
        <v/>
      </c>
      <c r="U178" s="201">
        <f>'6桁'!U178</f>
        <v>0</v>
      </c>
      <c r="V178" s="5">
        <f>IF(ISBLANK('6桁'!V178)=TRUE,"",VLOOKUP('6桁'!V178,A!$A:$G,7,FALSE))</f>
        <v>36500</v>
      </c>
      <c r="W178" s="62">
        <f>'6桁'!W178</f>
        <v>0</v>
      </c>
      <c r="X178" s="5" t="str">
        <f>IF(ISBLANK('6桁'!X178)=TRUE,"",VLOOKUP('6桁'!X178,A!$A:$G,7,FALSE))</f>
        <v/>
      </c>
      <c r="Y178" s="62">
        <f>'6桁'!Y178</f>
        <v>0</v>
      </c>
      <c r="Z178" s="5" t="str">
        <f>IF(ISBLANK('6桁'!Z178)=TRUE,"",VLOOKUP('6桁'!Z178,A!$A:$G,7,FALSE))</f>
        <v/>
      </c>
      <c r="AA178" s="62">
        <f>'6桁'!AA178</f>
        <v>0</v>
      </c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IF(ISBLANK('6桁'!F179)=TRUE,"",VLOOKUP('6桁'!F179,A!$A:$G,7,FALSE))</f>
        <v/>
      </c>
      <c r="G179" s="62">
        <f>'6桁'!G179</f>
        <v>0</v>
      </c>
      <c r="H179" s="5" t="str">
        <f>IF(ISBLANK('6桁'!H179)=TRUE,"",VLOOKUP('6桁'!H179,A!$A:$G,7,FALSE))</f>
        <v/>
      </c>
      <c r="I179" s="62">
        <f>'6桁'!I179</f>
        <v>0</v>
      </c>
      <c r="J179" s="5">
        <f>IF(ISBLANK('6桁'!J179)=TRUE,"",VLOOKUP('6桁'!J179,A!$A:$G,7,FALSE))</f>
        <v>58600</v>
      </c>
      <c r="K179" s="62">
        <f>'6桁'!K179</f>
        <v>0</v>
      </c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IF(ISBLANK('6桁'!R179)=TRUE,"",VLOOKUP('6桁'!R179,A!$A:$G,7,FALSE))</f>
        <v/>
      </c>
      <c r="S179" s="201">
        <f>'6桁'!S179</f>
        <v>0</v>
      </c>
      <c r="T179" s="5" t="str">
        <f>IF(ISBLANK('6桁'!T179)=TRUE,"",VLOOKUP('6桁'!T179,A!$A:$G,7,FALSE))</f>
        <v/>
      </c>
      <c r="U179" s="201">
        <f>'6桁'!U179</f>
        <v>0</v>
      </c>
      <c r="V179" s="5">
        <f>IF(ISBLANK('6桁'!V179)=TRUE,"",VLOOKUP('6桁'!V179,A!$A:$G,7,FALSE))</f>
        <v>37700</v>
      </c>
      <c r="W179" s="62">
        <f>'6桁'!W179</f>
        <v>0</v>
      </c>
      <c r="X179" s="5" t="str">
        <f>IF(ISBLANK('6桁'!X179)=TRUE,"",VLOOKUP('6桁'!X179,A!$A:$G,7,FALSE))</f>
        <v/>
      </c>
      <c r="Y179" s="62">
        <f>'6桁'!Y179</f>
        <v>0</v>
      </c>
      <c r="Z179" s="5" t="str">
        <f>IF(ISBLANK('6桁'!Z179)=TRUE,"",VLOOKUP('6桁'!Z179,A!$A:$G,7,FALSE))</f>
        <v/>
      </c>
      <c r="AA179" s="62">
        <f>'6桁'!AA179</f>
        <v>0</v>
      </c>
    </row>
    <row r="180" spans="2:27" ht="30" customHeight="1">
      <c r="B180" s="451"/>
      <c r="C180" s="399" t="s">
        <v>205</v>
      </c>
      <c r="D180" s="152">
        <v>102</v>
      </c>
      <c r="E180" s="390"/>
      <c r="F180" s="5">
        <f>IF(ISBLANK('6桁'!F180)=TRUE,"",VLOOKUP('6桁'!F180,A!$A:$G,7,FALSE))</f>
        <v>62500</v>
      </c>
      <c r="G180" s="62">
        <f>'6桁'!G180</f>
        <v>0</v>
      </c>
      <c r="H180" s="5" t="str">
        <f>IF(ISBLANK('6桁'!H180)=TRUE,"",VLOOKUP('6桁'!H180,A!$A:$G,7,FALSE))</f>
        <v/>
      </c>
      <c r="I180" s="62">
        <f>'6桁'!I180</f>
        <v>0</v>
      </c>
      <c r="J180" s="5">
        <f>IF(ISBLANK('6桁'!J180)=TRUE,"",VLOOKUP('6桁'!J180,A!$A:$G,7,FALSE))</f>
        <v>48800</v>
      </c>
      <c r="K180" s="62">
        <f>'6桁'!K180</f>
        <v>0</v>
      </c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IF(ISBLANK('6桁'!R180)=TRUE,"",VLOOKUP('6桁'!R180,A!$A:$G,7,FALSE))</f>
        <v/>
      </c>
      <c r="S180" s="226">
        <f>'6桁'!S180</f>
        <v>0</v>
      </c>
      <c r="T180" s="33" t="str">
        <f>IF(ISBLANK('6桁'!T180)=TRUE,"",VLOOKUP('6桁'!T180,A!$A:$G,7,FALSE))</f>
        <v/>
      </c>
      <c r="U180" s="226">
        <f>'6桁'!U180</f>
        <v>0</v>
      </c>
      <c r="V180" s="33">
        <f>IF(ISBLANK('6桁'!V180)=TRUE,"",VLOOKUP('6桁'!V180,A!$A:$G,7,FALSE))</f>
        <v>33300</v>
      </c>
      <c r="W180" s="129">
        <f>'6桁'!W180</f>
        <v>0</v>
      </c>
      <c r="X180" s="33" t="str">
        <f>IF(ISBLANK('6桁'!X180)=TRUE,"",VLOOKUP('6桁'!X180,A!$A:$G,7,FALSE))</f>
        <v/>
      </c>
      <c r="Y180" s="129">
        <f>'6桁'!Y180</f>
        <v>0</v>
      </c>
      <c r="Z180" s="33" t="str">
        <f>IF(ISBLANK('6桁'!Z180)=TRUE,"",VLOOKUP('6桁'!Z180,A!$A:$G,7,FALSE))</f>
        <v/>
      </c>
      <c r="AA180" s="132">
        <f>'6桁'!AA180</f>
        <v>0</v>
      </c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IF(ISBLANK('6桁'!F181)=TRUE,"",VLOOKUP('6桁'!F181,A!$A:$G,7,FALSE))</f>
        <v/>
      </c>
      <c r="G181" s="62">
        <f>'6桁'!G181</f>
        <v>0</v>
      </c>
      <c r="H181" s="5" t="str">
        <f>IF(ISBLANK('6桁'!H181)=TRUE,"",VLOOKUP('6桁'!H181,A!$A:$G,7,FALSE))</f>
        <v/>
      </c>
      <c r="I181" s="62">
        <f>'6桁'!I181</f>
        <v>0</v>
      </c>
      <c r="J181" s="5">
        <f>IF(ISBLANK('6桁'!J181)=TRUE,"",VLOOKUP('6桁'!J181,A!$A:$G,7,FALSE))</f>
        <v>55000</v>
      </c>
      <c r="K181" s="62" t="str">
        <f>'6桁'!K181</f>
        <v>★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IF(ISBLANK('6桁'!R181)=TRUE,"",VLOOKUP('6桁'!R181,A!$A:$G,7,FALSE))</f>
        <v/>
      </c>
      <c r="S181" s="212">
        <f>'6桁'!S181</f>
        <v>0</v>
      </c>
      <c r="T181" s="6" t="str">
        <f>IF(ISBLANK('6桁'!T181)=TRUE,"",VLOOKUP('6桁'!T181,A!$A:$G,7,FALSE))</f>
        <v/>
      </c>
      <c r="U181" s="212">
        <f>'6桁'!U181</f>
        <v>0</v>
      </c>
      <c r="V181" s="6">
        <f>IF(ISBLANK('6桁'!V181)=TRUE,"",VLOOKUP('6桁'!V181,A!$A:$G,7,FALSE))</f>
        <v>31300</v>
      </c>
      <c r="W181" s="70">
        <f>'6桁'!W181</f>
        <v>0</v>
      </c>
      <c r="X181" s="6" t="str">
        <f>IF(ISBLANK('6桁'!X181)=TRUE,"",VLOOKUP('6桁'!X181,A!$A:$G,7,FALSE))</f>
        <v/>
      </c>
      <c r="Y181" s="70">
        <f>'6桁'!Y181</f>
        <v>0</v>
      </c>
      <c r="Z181" s="6" t="str">
        <f>IF(ISBLANK('6桁'!Z181)=TRUE,"",VLOOKUP('6桁'!Z181,A!$A:$G,7,FALSE))</f>
        <v/>
      </c>
      <c r="AA181" s="70">
        <f>'6桁'!AA181</f>
        <v>0</v>
      </c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IF(ISBLANK('6桁'!F182)=TRUE,"",VLOOKUP('6桁'!F182,A!$A:$G,7,FALSE))</f>
        <v/>
      </c>
      <c r="G182" s="58">
        <f>'6桁'!G182</f>
        <v>0</v>
      </c>
      <c r="H182" s="33" t="str">
        <f>IF(ISBLANK('6桁'!H182)=TRUE,"",VLOOKUP('6桁'!H182,A!$A:$G,7,FALSE))</f>
        <v/>
      </c>
      <c r="I182" s="58">
        <f>'6桁'!I182</f>
        <v>0</v>
      </c>
      <c r="J182" s="33">
        <f>IF(ISBLANK('6桁'!J182)=TRUE,"",VLOOKUP('6桁'!J182,A!$A:$G,7,FALSE))</f>
        <v>48200</v>
      </c>
      <c r="K182" s="58">
        <f>'6桁'!K182</f>
        <v>0</v>
      </c>
      <c r="L182" s="356"/>
      <c r="M182" s="451"/>
      <c r="N182" s="435" t="s">
        <v>122</v>
      </c>
      <c r="O182" s="436"/>
      <c r="P182" s="179">
        <v>92</v>
      </c>
      <c r="Q182" s="264"/>
      <c r="R182" s="5">
        <f>IF(ISBLANK('6桁'!R182)=TRUE,"",VLOOKUP('6桁'!R182,A!$A:$G,7,FALSE))</f>
        <v>31200</v>
      </c>
      <c r="S182" s="201">
        <f>'6桁'!S182</f>
        <v>0</v>
      </c>
      <c r="T182" s="5">
        <f>IF(ISBLANK('6桁'!T182)=TRUE,"",VLOOKUP('6桁'!T182,A!$A:$G,7,FALSE))</f>
        <v>29600</v>
      </c>
      <c r="U182" s="201">
        <f>'6桁'!U182</f>
        <v>0</v>
      </c>
      <c r="V182" s="5" t="str">
        <f>IF(ISBLANK('6桁'!V182)=TRUE,"",VLOOKUP('6桁'!V182,A!$A:$G,7,FALSE))</f>
        <v/>
      </c>
      <c r="W182" s="62">
        <f>'6桁'!W182</f>
        <v>0</v>
      </c>
      <c r="X182" s="5" t="str">
        <f>IF(ISBLANK('6桁'!X182)=TRUE,"",VLOOKUP('6桁'!X182,A!$A:$G,7,FALSE))</f>
        <v/>
      </c>
      <c r="Y182" s="62">
        <f>'6桁'!Y182</f>
        <v>0</v>
      </c>
      <c r="Z182" s="5" t="str">
        <f>IF(ISBLANK('6桁'!Z182)=TRUE,"",VLOOKUP('6桁'!Z182,A!$A:$G,7,FALSE))</f>
        <v/>
      </c>
      <c r="AA182" s="62">
        <f>'6桁'!AA182</f>
        <v>0</v>
      </c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IF(ISBLANK('6桁'!F183)=TRUE,"",VLOOKUP('6桁'!F183,A!$A:$G,7,FALSE))</f>
        <v/>
      </c>
      <c r="G183" s="67">
        <f>'6桁'!G183</f>
        <v>0</v>
      </c>
      <c r="H183" s="32" t="str">
        <f>IF(ISBLANK('6桁'!H183)=TRUE,"",VLOOKUP('6桁'!H183,A!$A:$G,7,FALSE))</f>
        <v/>
      </c>
      <c r="I183" s="67">
        <f>'6桁'!I183</f>
        <v>0</v>
      </c>
      <c r="J183" s="32">
        <f>IF(ISBLANK('6桁'!J183)=TRUE,"",VLOOKUP('6桁'!J183,A!$A:$G,7,FALSE))</f>
        <v>48500</v>
      </c>
      <c r="K183" s="67" t="str">
        <f>'6桁'!K183</f>
        <v>★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f>IF(ISBLANK('6桁'!R183)=TRUE,"",VLOOKUP('6桁'!R183,A!$A:$G,7,FALSE))</f>
        <v>33100</v>
      </c>
      <c r="S183" s="201">
        <f>'6桁'!S183</f>
        <v>0</v>
      </c>
      <c r="T183" s="5">
        <f>IF(ISBLANK('6桁'!T183)=TRUE,"",VLOOKUP('6桁'!T183,A!$A:$G,7,FALSE))</f>
        <v>32600</v>
      </c>
      <c r="U183" s="201">
        <f>'6桁'!U183</f>
        <v>0</v>
      </c>
      <c r="V183" s="5">
        <f>IF(ISBLANK('6桁'!V183)=TRUE,"",VLOOKUP('6桁'!V183,A!$A:$G,7,FALSE))</f>
        <v>25400</v>
      </c>
      <c r="W183" s="62">
        <f>'6桁'!W183</f>
        <v>0</v>
      </c>
      <c r="X183" s="5" t="str">
        <f>IF(ISBLANK('6桁'!X183)=TRUE,"",VLOOKUP('6桁'!X183,A!$A:$G,7,FALSE))</f>
        <v/>
      </c>
      <c r="Y183" s="62">
        <f>'6桁'!Y183</f>
        <v>0</v>
      </c>
      <c r="Z183" s="5" t="str">
        <f>IF(ISBLANK('6桁'!Z183)=TRUE,"",VLOOKUP('6桁'!Z183,A!$A:$G,7,FALSE))</f>
        <v/>
      </c>
      <c r="AA183" s="62">
        <f>'6桁'!AA183</f>
        <v>0</v>
      </c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IF(ISBLANK('6桁'!F184)=TRUE,"",VLOOKUP('6桁'!F184,A!$A:$G,7,FALSE))</f>
        <v/>
      </c>
      <c r="G184" s="62">
        <f>'6桁'!G184</f>
        <v>0</v>
      </c>
      <c r="H184" s="5" t="str">
        <f>IF(ISBLANK('6桁'!H184)=TRUE,"",VLOOKUP('6桁'!H184,A!$A:$G,7,FALSE))</f>
        <v/>
      </c>
      <c r="I184" s="62">
        <f>'6桁'!I184</f>
        <v>0</v>
      </c>
      <c r="J184" s="5">
        <f>IF(ISBLANK('6桁'!J184)=TRUE,"",VLOOKUP('6桁'!J184,A!$A:$G,7,FALSE))</f>
        <v>49200</v>
      </c>
      <c r="K184" s="62" t="str">
        <f>'6桁'!K184</f>
        <v>★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f>IF(ISBLANK('6桁'!R184)=TRUE,"",VLOOKUP('6桁'!R184,A!$A:$G,7,FALSE))</f>
        <v>31400</v>
      </c>
      <c r="S184" s="201">
        <f>'6桁'!S184</f>
        <v>0</v>
      </c>
      <c r="T184" s="5" t="str">
        <f>IF(ISBLANK('6桁'!T184)=TRUE,"",VLOOKUP('6桁'!T184,A!$A:$G,7,FALSE))</f>
        <v/>
      </c>
      <c r="U184" s="201">
        <f>'6桁'!U184</f>
        <v>0</v>
      </c>
      <c r="V184" s="5">
        <f>IF(ISBLANK('6桁'!V184)=TRUE,"",VLOOKUP('6桁'!V184,A!$A:$G,7,FALSE))</f>
        <v>25400</v>
      </c>
      <c r="W184" s="62">
        <f>'6桁'!W184</f>
        <v>0</v>
      </c>
      <c r="X184" s="5" t="str">
        <f>IF(ISBLANK('6桁'!X184)=TRUE,"",VLOOKUP('6桁'!X184,A!$A:$G,7,FALSE))</f>
        <v/>
      </c>
      <c r="Y184" s="62">
        <f>'6桁'!Y184</f>
        <v>0</v>
      </c>
      <c r="Z184" s="5" t="str">
        <f>IF(ISBLANK('6桁'!Z184)=TRUE,"",VLOOKUP('6桁'!Z184,A!$A:$G,7,FALSE))</f>
        <v/>
      </c>
      <c r="AA184" s="62">
        <f>'6桁'!AA184</f>
        <v>0</v>
      </c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f>IF(ISBLANK('6桁'!F185)=TRUE,"",VLOOKUP('6桁'!F185,A!$A:$G,7,FALSE))</f>
        <v>62400</v>
      </c>
      <c r="G185" s="62" t="str">
        <f>'6桁'!G185</f>
        <v>★</v>
      </c>
      <c r="H185" s="5" t="str">
        <f>IF(ISBLANK('6桁'!H185)=TRUE,"",VLOOKUP('6桁'!H185,A!$A:$G,7,FALSE))</f>
        <v/>
      </c>
      <c r="I185" s="62">
        <f>'6桁'!I185</f>
        <v>0</v>
      </c>
      <c r="J185" s="5">
        <f>IF(ISBLANK('6桁'!J185)=TRUE,"",VLOOKUP('6桁'!J185,A!$A:$G,7,FALSE))</f>
        <v>44100</v>
      </c>
      <c r="K185" s="62" t="str">
        <f>'6桁'!K185</f>
        <v>★</v>
      </c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IF(ISBLANK('6桁'!R185)=TRUE,"",VLOOKUP('6桁'!R185,A!$A:$G,7,FALSE))</f>
        <v/>
      </c>
      <c r="S185" s="201">
        <f>'6桁'!S185</f>
        <v>0</v>
      </c>
      <c r="T185" s="5" t="str">
        <f>IF(ISBLANK('6桁'!T185)=TRUE,"",VLOOKUP('6桁'!T185,A!$A:$G,7,FALSE))</f>
        <v/>
      </c>
      <c r="U185" s="201">
        <f>'6桁'!U185</f>
        <v>0</v>
      </c>
      <c r="V185" s="5">
        <f>IF(ISBLANK('6桁'!V185)=TRUE,"",VLOOKUP('6桁'!V185,A!$A:$G,7,FALSE))</f>
        <v>26300</v>
      </c>
      <c r="W185" s="62">
        <f>'6桁'!W185</f>
        <v>0</v>
      </c>
      <c r="X185" s="5" t="str">
        <f>IF(ISBLANK('6桁'!X185)=TRUE,"",VLOOKUP('6桁'!X185,A!$A:$G,7,FALSE))</f>
        <v/>
      </c>
      <c r="Y185" s="62">
        <f>'6桁'!Y185</f>
        <v>0</v>
      </c>
      <c r="Z185" s="5" t="str">
        <f>IF(ISBLANK('6桁'!Z185)=TRUE,"",VLOOKUP('6桁'!Z185,A!$A:$G,7,FALSE))</f>
        <v/>
      </c>
      <c r="AA185" s="62">
        <f>'6桁'!AA185</f>
        <v>0</v>
      </c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f>IF(ISBLANK('6桁'!F186)=TRUE,"",VLOOKUP('6桁'!F186,A!$A:$G,7,FALSE))</f>
        <v>58600</v>
      </c>
      <c r="G186" s="62">
        <f>'6桁'!G186</f>
        <v>0</v>
      </c>
      <c r="H186" s="5" t="str">
        <f>IF(ISBLANK('6桁'!H186)=TRUE,"",VLOOKUP('6桁'!H186,A!$A:$G,7,FALSE))</f>
        <v/>
      </c>
      <c r="I186" s="62">
        <f>'6桁'!I186</f>
        <v>0</v>
      </c>
      <c r="J186" s="5">
        <f>IF(ISBLANK('6桁'!J186)=TRUE,"",VLOOKUP('6桁'!J186,A!$A:$G,7,FALSE))</f>
        <v>45900</v>
      </c>
      <c r="K186" s="62">
        <f>'6桁'!K186</f>
        <v>0</v>
      </c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IF(ISBLANK('6桁'!R186)=TRUE,"",VLOOKUP('6桁'!R186,A!$A:$G,7,FALSE))</f>
        <v/>
      </c>
      <c r="S186" s="201">
        <f>'6桁'!S186</f>
        <v>0</v>
      </c>
      <c r="T186" s="5" t="str">
        <f>IF(ISBLANK('6桁'!T186)=TRUE,"",VLOOKUP('6桁'!T186,A!$A:$G,7,FALSE))</f>
        <v/>
      </c>
      <c r="U186" s="201">
        <f>'6桁'!U186</f>
        <v>0</v>
      </c>
      <c r="V186" s="5">
        <f>IF(ISBLANK('6桁'!V186)=TRUE,"",VLOOKUP('6桁'!V186,A!$A:$G,7,FALSE))</f>
        <v>27500</v>
      </c>
      <c r="W186" s="62">
        <f>'6桁'!W186</f>
        <v>0</v>
      </c>
      <c r="X186" s="5" t="str">
        <f>IF(ISBLANK('6桁'!X186)=TRUE,"",VLOOKUP('6桁'!X186,A!$A:$G,7,FALSE))</f>
        <v/>
      </c>
      <c r="Y186" s="62">
        <f>'6桁'!Y186</f>
        <v>0</v>
      </c>
      <c r="Z186" s="5" t="str">
        <f>IF(ISBLANK('6桁'!Z186)=TRUE,"",VLOOKUP('6桁'!Z186,A!$A:$G,7,FALSE))</f>
        <v/>
      </c>
      <c r="AA186" s="62">
        <f>'6桁'!AA186</f>
        <v>0</v>
      </c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IF(ISBLANK('6桁'!F187)=TRUE,"",VLOOKUP('6桁'!F187,A!$A:$G,7,FALSE))</f>
        <v/>
      </c>
      <c r="G187" s="62">
        <f>'6桁'!G187</f>
        <v>0</v>
      </c>
      <c r="H187" s="5" t="str">
        <f>IF(ISBLANK('6桁'!H187)=TRUE,"",VLOOKUP('6桁'!H187,A!$A:$G,7,FALSE))</f>
        <v/>
      </c>
      <c r="I187" s="62">
        <f>'6桁'!I187</f>
        <v>0</v>
      </c>
      <c r="J187" s="5">
        <f>IF(ISBLANK('6桁'!J187)=TRUE,"",VLOOKUP('6桁'!J187,A!$A:$G,7,FALSE))</f>
        <v>49400</v>
      </c>
      <c r="K187" s="62" t="str">
        <f>'6桁'!K187</f>
        <v>★</v>
      </c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IF(ISBLANK('6桁'!R187)=TRUE,"",VLOOKUP('6桁'!R187,A!$A:$G,7,FALSE))</f>
        <v/>
      </c>
      <c r="S187" s="201">
        <f>'6桁'!S187</f>
        <v>0</v>
      </c>
      <c r="T187" s="5" t="str">
        <f>IF(ISBLANK('6桁'!T187)=TRUE,"",VLOOKUP('6桁'!T187,A!$A:$G,7,FALSE))</f>
        <v/>
      </c>
      <c r="U187" s="201">
        <f>'6桁'!U187</f>
        <v>0</v>
      </c>
      <c r="V187" s="5">
        <f>IF(ISBLANK('6桁'!V187)=TRUE,"",VLOOKUP('6桁'!V187,A!$A:$G,7,FALSE))</f>
        <v>30500</v>
      </c>
      <c r="W187" s="62">
        <f>'6桁'!W187</f>
        <v>0</v>
      </c>
      <c r="X187" s="5" t="str">
        <f>IF(ISBLANK('6桁'!X187)=TRUE,"",VLOOKUP('6桁'!X187,A!$A:$G,7,FALSE))</f>
        <v/>
      </c>
      <c r="Y187" s="62">
        <f>'6桁'!Y187</f>
        <v>0</v>
      </c>
      <c r="Z187" s="5" t="str">
        <f>IF(ISBLANK('6桁'!Z187)=TRUE,"",VLOOKUP('6桁'!Z187,A!$A:$G,7,FALSE))</f>
        <v/>
      </c>
      <c r="AA187" s="62">
        <f>'6桁'!AA187</f>
        <v>0</v>
      </c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IF(ISBLANK('6桁'!F188)=TRUE,"",VLOOKUP('6桁'!F188,A!$A:$G,7,FALSE))</f>
        <v/>
      </c>
      <c r="G188" s="62">
        <f>'6桁'!G188</f>
        <v>0</v>
      </c>
      <c r="H188" s="5" t="str">
        <f>IF(ISBLANK('6桁'!H188)=TRUE,"",VLOOKUP('6桁'!H188,A!$A:$G,7,FALSE))</f>
        <v/>
      </c>
      <c r="I188" s="62">
        <f>'6桁'!I188</f>
        <v>0</v>
      </c>
      <c r="J188" s="5">
        <f>IF(ISBLANK('6桁'!J188)=TRUE,"",VLOOKUP('6桁'!J188,A!$A:$G,7,FALSE))</f>
        <v>51800</v>
      </c>
      <c r="K188" s="62">
        <f>'6桁'!K188</f>
        <v>0</v>
      </c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IF(ISBLANK('6桁'!R188)=TRUE,"",VLOOKUP('6桁'!R188,A!$A:$G,7,FALSE))</f>
        <v/>
      </c>
      <c r="S188" s="201">
        <f>'6桁'!S188</f>
        <v>0</v>
      </c>
      <c r="T188" s="5" t="str">
        <f>IF(ISBLANK('6桁'!T188)=TRUE,"",VLOOKUP('6桁'!T188,A!$A:$G,7,FALSE))</f>
        <v/>
      </c>
      <c r="U188" s="201">
        <f>'6桁'!U188</f>
        <v>0</v>
      </c>
      <c r="V188" s="5">
        <f>IF(ISBLANK('6桁'!V188)=TRUE,"",VLOOKUP('6桁'!V188,A!$A:$G,7,FALSE))</f>
        <v>32100</v>
      </c>
      <c r="W188" s="62">
        <f>'6桁'!W188</f>
        <v>0</v>
      </c>
      <c r="X188" s="5" t="str">
        <f>IF(ISBLANK('6桁'!X188)=TRUE,"",VLOOKUP('6桁'!X188,A!$A:$G,7,FALSE))</f>
        <v/>
      </c>
      <c r="Y188" s="62">
        <f>'6桁'!Y188</f>
        <v>0</v>
      </c>
      <c r="Z188" s="5" t="str">
        <f>IF(ISBLANK('6桁'!Z188)=TRUE,"",VLOOKUP('6桁'!Z188,A!$A:$G,7,FALSE))</f>
        <v/>
      </c>
      <c r="AA188" s="62">
        <f>'6桁'!AA188</f>
        <v>0</v>
      </c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f>IF(ISBLANK('6桁'!F189)=TRUE,"",VLOOKUP('6桁'!F189,A!$A:$G,7,FALSE))</f>
        <v>47700</v>
      </c>
      <c r="G189" s="162">
        <f>'6桁'!G189</f>
        <v>0</v>
      </c>
      <c r="H189" s="161" t="str">
        <f>IF(ISBLANK('6桁'!H189)=TRUE,"",VLOOKUP('6桁'!H189,A!$A:$G,7,FALSE))</f>
        <v/>
      </c>
      <c r="I189" s="162">
        <f>'6桁'!I189</f>
        <v>0</v>
      </c>
      <c r="J189" s="161">
        <f>IF(ISBLANK('6桁'!J189)=TRUE,"",VLOOKUP('6桁'!J189,A!$A:$G,7,FALSE))</f>
        <v>39200</v>
      </c>
      <c r="K189" s="162">
        <f>'6桁'!K189</f>
        <v>0</v>
      </c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IF(ISBLANK('6桁'!R189)=TRUE,"",VLOOKUP('6桁'!R189,A!$A:$G,7,FALSE))</f>
        <v/>
      </c>
      <c r="S189" s="201">
        <f>'6桁'!S189</f>
        <v>0</v>
      </c>
      <c r="T189" s="5" t="str">
        <f>IF(ISBLANK('6桁'!T189)=TRUE,"",VLOOKUP('6桁'!T189,A!$A:$G,7,FALSE))</f>
        <v/>
      </c>
      <c r="U189" s="201">
        <f>'6桁'!U189</f>
        <v>0</v>
      </c>
      <c r="V189" s="5">
        <f>IF(ISBLANK('6桁'!V189)=TRUE,"",VLOOKUP('6桁'!V189,A!$A:$G,7,FALSE))</f>
        <v>33400</v>
      </c>
      <c r="W189" s="62">
        <f>'6桁'!W189</f>
        <v>0</v>
      </c>
      <c r="X189" s="5" t="str">
        <f>IF(ISBLANK('6桁'!X189)=TRUE,"",VLOOKUP('6桁'!X189,A!$A:$G,7,FALSE))</f>
        <v/>
      </c>
      <c r="Y189" s="62">
        <f>'6桁'!Y189</f>
        <v>0</v>
      </c>
      <c r="Z189" s="5" t="str">
        <f>IF(ISBLANK('6桁'!Z189)=TRUE,"",VLOOKUP('6桁'!Z189,A!$A:$G,7,FALSE))</f>
        <v/>
      </c>
      <c r="AA189" s="62">
        <f>'6桁'!AA189</f>
        <v>0</v>
      </c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f>IF(ISBLANK('6桁'!F190)=TRUE,"",VLOOKUP('6桁'!F190,A!$A:$G,7,FALSE))</f>
        <v>55300</v>
      </c>
      <c r="G190" s="67">
        <f>'6桁'!G190</f>
        <v>0</v>
      </c>
      <c r="H190" s="32" t="str">
        <f>IF(ISBLANK('6桁'!H190)=TRUE,"",VLOOKUP('6桁'!H190,A!$A:$G,7,FALSE))</f>
        <v/>
      </c>
      <c r="I190" s="67">
        <f>'6桁'!I190</f>
        <v>0</v>
      </c>
      <c r="J190" s="32" t="str">
        <f>IF(ISBLANK('6桁'!J190)=TRUE,"",VLOOKUP('6桁'!J190,A!$A:$G,7,FALSE))</f>
        <v/>
      </c>
      <c r="K190" s="67">
        <f>'6桁'!K190</f>
        <v>0</v>
      </c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IF(ISBLANK('6桁'!R190)=TRUE,"",VLOOKUP('6桁'!R190,A!$A:$G,7,FALSE))</f>
        <v/>
      </c>
      <c r="S190" s="201">
        <f>'6桁'!S190</f>
        <v>0</v>
      </c>
      <c r="T190" s="5" t="str">
        <f>IF(ISBLANK('6桁'!T190)=TRUE,"",VLOOKUP('6桁'!T190,A!$A:$G,7,FALSE))</f>
        <v/>
      </c>
      <c r="U190" s="201">
        <f>'6桁'!U190</f>
        <v>0</v>
      </c>
      <c r="V190" s="5">
        <f>IF(ISBLANK('6桁'!V190)=TRUE,"",VLOOKUP('6桁'!V190,A!$A:$G,7,FALSE))</f>
        <v>20300</v>
      </c>
      <c r="W190" s="62">
        <f>'6桁'!W190</f>
        <v>0</v>
      </c>
      <c r="X190" s="5" t="str">
        <f>IF(ISBLANK('6桁'!X190)=TRUE,"",VLOOKUP('6桁'!X190,A!$A:$G,7,FALSE))</f>
        <v/>
      </c>
      <c r="Y190" s="62">
        <f>'6桁'!Y190</f>
        <v>0</v>
      </c>
      <c r="Z190" s="5" t="str">
        <f>IF(ISBLANK('6桁'!Z190)=TRUE,"",VLOOKUP('6桁'!Z190,A!$A:$G,7,FALSE))</f>
        <v/>
      </c>
      <c r="AA190" s="62">
        <f>'6桁'!AA190</f>
        <v>0</v>
      </c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f>IF(ISBLANK('6桁'!F191)=TRUE,"",VLOOKUP('6桁'!F191,A!$A:$G,7,FALSE))</f>
        <v>58100</v>
      </c>
      <c r="G191" s="70">
        <f>'6桁'!G191</f>
        <v>0</v>
      </c>
      <c r="H191" s="6">
        <f>IF(ISBLANK('6桁'!H191)=TRUE,"",VLOOKUP('6桁'!H191,A!$A:$G,7,FALSE))</f>
        <v>54900</v>
      </c>
      <c r="I191" s="70">
        <f>'6桁'!I191</f>
        <v>0</v>
      </c>
      <c r="J191" s="144" t="str">
        <f>IF(ISBLANK('6桁'!J191)=TRUE,"",VLOOKUP('6桁'!J191,A!$A:$G,7,FALSE))</f>
        <v/>
      </c>
      <c r="K191" s="70">
        <f>'6桁'!K191</f>
        <v>0</v>
      </c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IF(ISBLANK('6桁'!R191)=TRUE,"",VLOOKUP('6桁'!R191,A!$A:$G,7,FALSE))</f>
        <v/>
      </c>
      <c r="S191" s="201">
        <f>'6桁'!S191</f>
        <v>0</v>
      </c>
      <c r="T191" s="5" t="str">
        <f>IF(ISBLANK('6桁'!T191)=TRUE,"",VLOOKUP('6桁'!T191,A!$A:$G,7,FALSE))</f>
        <v/>
      </c>
      <c r="U191" s="201">
        <f>'6桁'!U191</f>
        <v>0</v>
      </c>
      <c r="V191" s="5" t="str">
        <f>IF(ISBLANK('6桁'!V191)=TRUE,"",VLOOKUP('6桁'!V191,A!$A:$G,7,FALSE))</f>
        <v/>
      </c>
      <c r="W191" s="62">
        <f>'6桁'!W191</f>
        <v>0</v>
      </c>
      <c r="X191" s="5">
        <f>IF(ISBLANK('6桁'!X191)=TRUE,"",VLOOKUP('6桁'!X191,A!$A:$G,7,FALSE))</f>
        <v>26800</v>
      </c>
      <c r="Y191" s="62">
        <f>'6桁'!Y191</f>
        <v>0</v>
      </c>
      <c r="Z191" s="5" t="str">
        <f>IF(ISBLANK('6桁'!Z191)=TRUE,"",VLOOKUP('6桁'!Z191,A!$A:$G,7,FALSE))</f>
        <v/>
      </c>
      <c r="AA191" s="62">
        <f>'6桁'!AA191</f>
        <v>0</v>
      </c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f>IF(ISBLANK('6桁'!F192)=TRUE,"",VLOOKUP('6桁'!F192,A!$A:$G,7,FALSE))</f>
        <v>55100</v>
      </c>
      <c r="G192" s="62">
        <f>'6桁'!G192</f>
        <v>0</v>
      </c>
      <c r="H192" s="5" t="str">
        <f>IF(ISBLANK('6桁'!H192)=TRUE,"",VLOOKUP('6桁'!H192,A!$A:$G,7,FALSE))</f>
        <v/>
      </c>
      <c r="I192" s="62">
        <f>'6桁'!I192</f>
        <v>0</v>
      </c>
      <c r="J192" s="139" t="str">
        <f>IF(ISBLANK('6桁'!J192)=TRUE,"",VLOOKUP('6桁'!J192,A!$A:$G,7,FALSE))</f>
        <v/>
      </c>
      <c r="K192" s="62">
        <f>'6桁'!K192</f>
        <v>0</v>
      </c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IF(ISBLANK('6桁'!R192)=TRUE,"",VLOOKUP('6桁'!R192,A!$A:$G,7,FALSE))</f>
        <v/>
      </c>
      <c r="S192" s="202">
        <f>'6桁'!S192</f>
        <v>0</v>
      </c>
      <c r="T192" s="33" t="str">
        <f>IF(ISBLANK('6桁'!T192)=TRUE,"",VLOOKUP('6桁'!T192,A!$A:$G,7,FALSE))</f>
        <v/>
      </c>
      <c r="U192" s="202">
        <f>'6桁'!U192</f>
        <v>0</v>
      </c>
      <c r="V192" s="33" t="str">
        <f>IF(ISBLANK('6桁'!V192)=TRUE,"",VLOOKUP('6桁'!V192,A!$A:$G,7,FALSE))</f>
        <v/>
      </c>
      <c r="W192" s="58">
        <f>'6桁'!W192</f>
        <v>0</v>
      </c>
      <c r="X192" s="33" t="str">
        <f>IF(ISBLANK('6桁'!X192)=TRUE,"",VLOOKUP('6桁'!X192,A!$A:$G,7,FALSE))</f>
        <v/>
      </c>
      <c r="Y192" s="58">
        <f>'6桁'!Y192</f>
        <v>0</v>
      </c>
      <c r="Z192" s="33">
        <f>IF(ISBLANK('6桁'!Z192)=TRUE,"",VLOOKUP('6桁'!Z192,A!$A:$G,7,FALSE))</f>
        <v>27000</v>
      </c>
      <c r="AA192" s="58">
        <f>'6桁'!AA192</f>
        <v>0</v>
      </c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f>IF(ISBLANK('6桁'!F193)=TRUE,"",VLOOKUP('6桁'!F193,A!$A:$G,7,FALSE))</f>
        <v>51500</v>
      </c>
      <c r="G193" s="62">
        <f>'6桁'!G193</f>
        <v>0</v>
      </c>
      <c r="H193" s="5" t="str">
        <f>IF(ISBLANK('6桁'!H193)=TRUE,"",VLOOKUP('6桁'!H193,A!$A:$G,7,FALSE))</f>
        <v/>
      </c>
      <c r="I193" s="62">
        <f>'6桁'!I193</f>
        <v>0</v>
      </c>
      <c r="J193" s="139">
        <f>IF(ISBLANK('6桁'!J193)=TRUE,"",VLOOKUP('6桁'!J193,A!$A:$G,7,FALSE))</f>
        <v>42000</v>
      </c>
      <c r="K193" s="62">
        <f>'6桁'!K193</f>
        <v>0</v>
      </c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f>IF(ISBLANK('6桁'!R193)=TRUE,"",VLOOKUP('6桁'!R193,A!$A:$G,7,FALSE))</f>
        <v>25700</v>
      </c>
      <c r="S193" s="211">
        <f>'6桁'!S193</f>
        <v>0</v>
      </c>
      <c r="T193" s="32">
        <f>IF(ISBLANK('6桁'!T193)=TRUE,"",VLOOKUP('6桁'!T193,A!$A:$G,7,FALSE))</f>
        <v>24100</v>
      </c>
      <c r="U193" s="211">
        <f>'6桁'!U193</f>
        <v>0</v>
      </c>
      <c r="V193" s="32" t="str">
        <f>IF(ISBLANK('6桁'!V193)=TRUE,"",VLOOKUP('6桁'!V193,A!$A:$G,7,FALSE))</f>
        <v/>
      </c>
      <c r="W193" s="67">
        <f>'6桁'!W193</f>
        <v>0</v>
      </c>
      <c r="X193" s="32" t="str">
        <f>IF(ISBLANK('6桁'!X193)=TRUE,"",VLOOKUP('6桁'!X193,A!$A:$G,7,FALSE))</f>
        <v/>
      </c>
      <c r="Y193" s="67">
        <f>'6桁'!Y193</f>
        <v>0</v>
      </c>
      <c r="Z193" s="32" t="str">
        <f>IF(ISBLANK('6桁'!Z193)=TRUE,"",VLOOKUP('6桁'!Z193,A!$A:$G,7,FALSE))</f>
        <v/>
      </c>
      <c r="AA193" s="67">
        <f>'6桁'!AA193</f>
        <v>0</v>
      </c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f>IF(ISBLANK('6桁'!F194)=TRUE,"",VLOOKUP('6桁'!F194,A!$A:$G,7,FALSE))</f>
        <v>53400</v>
      </c>
      <c r="G194" s="62">
        <f>'6桁'!G194</f>
        <v>0</v>
      </c>
      <c r="H194" s="5" t="str">
        <f>IF(ISBLANK('6桁'!H194)=TRUE,"",VLOOKUP('6桁'!H194,A!$A:$G,7,FALSE))</f>
        <v/>
      </c>
      <c r="I194" s="62">
        <f>'6桁'!I194</f>
        <v>0</v>
      </c>
      <c r="J194" s="139">
        <f>IF(ISBLANK('6桁'!J194)=TRUE,"",VLOOKUP('6桁'!J194,A!$A:$G,7,FALSE))</f>
        <v>43300</v>
      </c>
      <c r="K194" s="62">
        <f>'6桁'!K194</f>
        <v>0</v>
      </c>
      <c r="L194" s="356"/>
      <c r="M194" s="451"/>
      <c r="N194" s="435" t="s">
        <v>16</v>
      </c>
      <c r="O194" s="436"/>
      <c r="P194" s="179">
        <v>96</v>
      </c>
      <c r="Q194" s="264"/>
      <c r="R194" s="5" t="str">
        <f>IF(ISBLANK('6桁'!R194)=TRUE,"",VLOOKUP('6桁'!R194,A!$A:$G,7,FALSE))</f>
        <v/>
      </c>
      <c r="S194" s="201">
        <f>'6桁'!S194</f>
        <v>0</v>
      </c>
      <c r="T194" s="5" t="str">
        <f>IF(ISBLANK('6桁'!T194)=TRUE,"",VLOOKUP('6桁'!T194,A!$A:$G,7,FALSE))</f>
        <v/>
      </c>
      <c r="U194" s="201">
        <f>'6桁'!U194</f>
        <v>0</v>
      </c>
      <c r="V194" s="5">
        <f>IF(ISBLANK('6桁'!V194)=TRUE,"",VLOOKUP('6桁'!V194,A!$A:$G,7,FALSE))</f>
        <v>23100</v>
      </c>
      <c r="W194" s="62">
        <f>'6桁'!W194</f>
        <v>0</v>
      </c>
      <c r="X194" s="5" t="str">
        <f>IF(ISBLANK('6桁'!X194)=TRUE,"",VLOOKUP('6桁'!X194,A!$A:$G,7,FALSE))</f>
        <v/>
      </c>
      <c r="Y194" s="62">
        <f>'6桁'!Y194</f>
        <v>0</v>
      </c>
      <c r="Z194" s="5" t="str">
        <f>IF(ISBLANK('6桁'!Z194)=TRUE,"",VLOOKUP('6桁'!Z194,A!$A:$G,7,FALSE))</f>
        <v/>
      </c>
      <c r="AA194" s="62">
        <f>'6桁'!AA194</f>
        <v>0</v>
      </c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IF(ISBLANK('6桁'!F195)=TRUE,"",VLOOKUP('6桁'!F195,A!$A:$G,7,FALSE))</f>
        <v/>
      </c>
      <c r="G195" s="62">
        <f>'6桁'!G195</f>
        <v>0</v>
      </c>
      <c r="H195" s="5" t="str">
        <f>IF(ISBLANK('6桁'!H195)=TRUE,"",VLOOKUP('6桁'!H195,A!$A:$G,7,FALSE))</f>
        <v/>
      </c>
      <c r="I195" s="62">
        <f>'6桁'!I195</f>
        <v>0</v>
      </c>
      <c r="J195" s="139">
        <f>IF(ISBLANK('6桁'!J195)=TRUE,"",VLOOKUP('6桁'!J195,A!$A:$G,7,FALSE))</f>
        <v>47300</v>
      </c>
      <c r="K195" s="62" t="str">
        <f>'6桁'!K195</f>
        <v>★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f>IF(ISBLANK('6桁'!R195)=TRUE,"",VLOOKUP('6桁'!R195,A!$A:$G,7,FALSE))</f>
        <v>26700</v>
      </c>
      <c r="S195" s="201">
        <f>'6桁'!S195</f>
        <v>0</v>
      </c>
      <c r="T195" s="5" t="str">
        <f>IF(ISBLANK('6桁'!T195)=TRUE,"",VLOOKUP('6桁'!T195,A!$A:$G,7,FALSE))</f>
        <v/>
      </c>
      <c r="U195" s="201">
        <f>'6桁'!U195</f>
        <v>0</v>
      </c>
      <c r="V195" s="5">
        <f>IF(ISBLANK('6桁'!V195)=TRUE,"",VLOOKUP('6桁'!V195,A!$A:$G,7,FALSE))</f>
        <v>24500</v>
      </c>
      <c r="W195" s="62">
        <f>'6桁'!W195</f>
        <v>0</v>
      </c>
      <c r="X195" s="5" t="str">
        <f>IF(ISBLANK('6桁'!X195)=TRUE,"",VLOOKUP('6桁'!X195,A!$A:$G,7,FALSE))</f>
        <v/>
      </c>
      <c r="Y195" s="62">
        <f>'6桁'!Y195</f>
        <v>0</v>
      </c>
      <c r="Z195" s="5" t="str">
        <f>IF(ISBLANK('6桁'!Z195)=TRUE,"",VLOOKUP('6桁'!Z195,A!$A:$G,7,FALSE))</f>
        <v/>
      </c>
      <c r="AA195" s="62">
        <f>'6桁'!AA195</f>
        <v>0</v>
      </c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f>IF(ISBLANK('6桁'!F196)=TRUE,"",VLOOKUP('6桁'!F196,A!$A:$G,7,FALSE))</f>
        <v>47000</v>
      </c>
      <c r="G196" s="62">
        <f>'6桁'!G196</f>
        <v>0</v>
      </c>
      <c r="H196" s="5" t="str">
        <f>IF(ISBLANK('6桁'!H196)=TRUE,"",VLOOKUP('6桁'!H196,A!$A:$G,7,FALSE))</f>
        <v/>
      </c>
      <c r="I196" s="62">
        <f>'6桁'!I196</f>
        <v>0</v>
      </c>
      <c r="J196" s="139">
        <f>IF(ISBLANK('6桁'!J196)=TRUE,"",VLOOKUP('6桁'!J196,A!$A:$G,7,FALSE))</f>
        <v>35500</v>
      </c>
      <c r="K196" s="62">
        <f>'6桁'!K196</f>
        <v>0</v>
      </c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IF(ISBLANK('6桁'!R196)=TRUE,"",VLOOKUP('6桁'!R196,A!$A:$G,7,FALSE))</f>
        <v/>
      </c>
      <c r="S196" s="201">
        <f>'6桁'!S196</f>
        <v>0</v>
      </c>
      <c r="T196" s="5" t="str">
        <f>IF(ISBLANK('6桁'!T196)=TRUE,"",VLOOKUP('6桁'!T196,A!$A:$G,7,FALSE))</f>
        <v/>
      </c>
      <c r="U196" s="201">
        <f>'6桁'!U196</f>
        <v>0</v>
      </c>
      <c r="V196" s="5">
        <f>IF(ISBLANK('6桁'!V196)=TRUE,"",VLOOKUP('6桁'!V196,A!$A:$G,7,FALSE))</f>
        <v>30700</v>
      </c>
      <c r="W196" s="62">
        <f>'6桁'!W196</f>
        <v>0</v>
      </c>
      <c r="X196" s="5" t="str">
        <f>IF(ISBLANK('6桁'!X196)=TRUE,"",VLOOKUP('6桁'!X196,A!$A:$G,7,FALSE))</f>
        <v/>
      </c>
      <c r="Y196" s="62">
        <f>'6桁'!Y196</f>
        <v>0</v>
      </c>
      <c r="Z196" s="5" t="str">
        <f>IF(ISBLANK('6桁'!Z196)=TRUE,"",VLOOKUP('6桁'!Z196,A!$A:$G,7,FALSE))</f>
        <v/>
      </c>
      <c r="AA196" s="62">
        <f>'6桁'!AA196</f>
        <v>0</v>
      </c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f>IF(ISBLANK('6桁'!F197)=TRUE,"",VLOOKUP('6桁'!F197,A!$A:$G,7,FALSE))</f>
        <v>45500</v>
      </c>
      <c r="G197" s="62" t="str">
        <f>'6桁'!G197</f>
        <v>★</v>
      </c>
      <c r="H197" s="5" t="str">
        <f>IF(ISBLANK('6桁'!H197)=TRUE,"",VLOOKUP('6桁'!H197,A!$A:$G,7,FALSE))</f>
        <v/>
      </c>
      <c r="I197" s="62">
        <f>'6桁'!I197</f>
        <v>0</v>
      </c>
      <c r="J197" s="139">
        <f>IF(ISBLANK('6桁'!J197)=TRUE,"",VLOOKUP('6桁'!J197,A!$A:$G,7,FALSE))</f>
        <v>36000</v>
      </c>
      <c r="K197" s="62" t="str">
        <f>'6桁'!K197</f>
        <v>★</v>
      </c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IF(ISBLANK('6桁'!R197)=TRUE,"",VLOOKUP('6桁'!R197,A!$A:$G,7,FALSE))</f>
        <v/>
      </c>
      <c r="S197" s="201">
        <f>'6桁'!S197</f>
        <v>0</v>
      </c>
      <c r="T197" s="5" t="str">
        <f>IF(ISBLANK('6桁'!T197)=TRUE,"",VLOOKUP('6桁'!T197,A!$A:$G,7,FALSE))</f>
        <v/>
      </c>
      <c r="U197" s="201">
        <f>'6桁'!U197</f>
        <v>0</v>
      </c>
      <c r="V197" s="5">
        <f>IF(ISBLANK('6桁'!V197)=TRUE,"",VLOOKUP('6桁'!V197,A!$A:$G,7,FALSE))</f>
        <v>18100</v>
      </c>
      <c r="W197" s="62">
        <f>'6桁'!W197</f>
        <v>0</v>
      </c>
      <c r="X197" s="5" t="str">
        <f>IF(ISBLANK('6桁'!X197)=TRUE,"",VLOOKUP('6桁'!X197,A!$A:$G,7,FALSE))</f>
        <v/>
      </c>
      <c r="Y197" s="62">
        <f>'6桁'!Y197</f>
        <v>0</v>
      </c>
      <c r="Z197" s="5" t="str">
        <f>IF(ISBLANK('6桁'!Z197)=TRUE,"",VLOOKUP('6桁'!Z197,A!$A:$G,7,FALSE))</f>
        <v/>
      </c>
      <c r="AA197" s="62">
        <f>'6桁'!AA197</f>
        <v>0</v>
      </c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IF(ISBLANK('6桁'!F198)=TRUE,"",VLOOKUP('6桁'!F198,A!$A:$G,7,FALSE))</f>
        <v/>
      </c>
      <c r="G198" s="62">
        <f>'6桁'!G198</f>
        <v>0</v>
      </c>
      <c r="H198" s="5" t="str">
        <f>IF(ISBLANK('6桁'!H198)=TRUE,"",VLOOKUP('6桁'!H198,A!$A:$G,7,FALSE))</f>
        <v/>
      </c>
      <c r="I198" s="62">
        <f>'6桁'!I198</f>
        <v>0</v>
      </c>
      <c r="J198" s="139">
        <f>IF(ISBLANK('6桁'!J198)=TRUE,"",VLOOKUP('6桁'!J198,A!$A:$G,7,FALSE))</f>
        <v>37700</v>
      </c>
      <c r="K198" s="62">
        <f>'6桁'!K198</f>
        <v>0</v>
      </c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IF(ISBLANK('6桁'!R198)=TRUE,"",VLOOKUP('6桁'!R198,A!$A:$G,7,FALSE))</f>
        <v/>
      </c>
      <c r="S198" s="201">
        <f>'6桁'!S198</f>
        <v>0</v>
      </c>
      <c r="T198" s="5" t="str">
        <f>IF(ISBLANK('6桁'!T198)=TRUE,"",VLOOKUP('6桁'!T198,A!$A:$G,7,FALSE))</f>
        <v/>
      </c>
      <c r="U198" s="201">
        <f>'6桁'!U198</f>
        <v>0</v>
      </c>
      <c r="V198" s="5">
        <f>IF(ISBLANK('6桁'!V198)=TRUE,"",VLOOKUP('6桁'!V198,A!$A:$G,7,FALSE))</f>
        <v>21400</v>
      </c>
      <c r="W198" s="62">
        <f>'6桁'!W198</f>
        <v>0</v>
      </c>
      <c r="X198" s="5" t="str">
        <f>IF(ISBLANK('6桁'!X198)=TRUE,"",VLOOKUP('6桁'!X198,A!$A:$G,7,FALSE))</f>
        <v/>
      </c>
      <c r="Y198" s="62">
        <f>'6桁'!Y198</f>
        <v>0</v>
      </c>
      <c r="Z198" s="5" t="str">
        <f>IF(ISBLANK('6桁'!Z198)=TRUE,"",VLOOKUP('6桁'!Z198,A!$A:$G,7,FALSE))</f>
        <v/>
      </c>
      <c r="AA198" s="62">
        <f>'6桁'!AA198</f>
        <v>0</v>
      </c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IF(ISBLANK('6桁'!F199)=TRUE,"",VLOOKUP('6桁'!F199,A!$A:$G,7,FALSE))</f>
        <v/>
      </c>
      <c r="G199" s="62">
        <f>'6桁'!G199</f>
        <v>0</v>
      </c>
      <c r="H199" s="5" t="str">
        <f>IF(ISBLANK('6桁'!H199)=TRUE,"",VLOOKUP('6桁'!H199,A!$A:$G,7,FALSE))</f>
        <v/>
      </c>
      <c r="I199" s="62">
        <f>'6桁'!I199</f>
        <v>0</v>
      </c>
      <c r="J199" s="139">
        <f>IF(ISBLANK('6桁'!J199)=TRUE,"",VLOOKUP('6桁'!J199,A!$A:$G,7,FALSE))</f>
        <v>38700</v>
      </c>
      <c r="K199" s="62" t="str">
        <f>'6桁'!K199</f>
        <v>★</v>
      </c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IF(ISBLANK('6桁'!R199)=TRUE,"",VLOOKUP('6桁'!R199,A!$A:$G,7,FALSE))</f>
        <v/>
      </c>
      <c r="S199" s="201">
        <f>'6桁'!S199</f>
        <v>0</v>
      </c>
      <c r="T199" s="5" t="str">
        <f>IF(ISBLANK('6桁'!T199)=TRUE,"",VLOOKUP('6桁'!T199,A!$A:$G,7,FALSE))</f>
        <v/>
      </c>
      <c r="U199" s="201">
        <f>'6桁'!U199</f>
        <v>0</v>
      </c>
      <c r="V199" s="5">
        <f>IF(ISBLANK('6桁'!V199)=TRUE,"",VLOOKUP('6桁'!V199,A!$A:$G,7,FALSE))</f>
        <v>24700</v>
      </c>
      <c r="W199" s="62">
        <f>'6桁'!W199</f>
        <v>0</v>
      </c>
      <c r="X199" s="5" t="str">
        <f>IF(ISBLANK('6桁'!X199)=TRUE,"",VLOOKUP('6桁'!X199,A!$A:$G,7,FALSE))</f>
        <v/>
      </c>
      <c r="Y199" s="62">
        <f>'6桁'!Y199</f>
        <v>0</v>
      </c>
      <c r="Z199" s="5" t="str">
        <f>IF(ISBLANK('6桁'!Z199)=TRUE,"",VLOOKUP('6桁'!Z199,A!$A:$G,7,FALSE))</f>
        <v/>
      </c>
      <c r="AA199" s="62">
        <f>'6桁'!AA199</f>
        <v>0</v>
      </c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IF(ISBLANK('6桁'!F200)=TRUE,"",VLOOKUP('6桁'!F200,A!$A:$G,7,FALSE))</f>
        <v/>
      </c>
      <c r="G200" s="62">
        <f>'6桁'!G200</f>
        <v>0</v>
      </c>
      <c r="H200" s="5" t="str">
        <f>IF(ISBLANK('6桁'!H200)=TRUE,"",VLOOKUP('6桁'!H200,A!$A:$G,7,FALSE))</f>
        <v/>
      </c>
      <c r="I200" s="62">
        <f>'6桁'!I200</f>
        <v>0</v>
      </c>
      <c r="J200" s="139">
        <f>IF(ISBLANK('6桁'!J200)=TRUE,"",VLOOKUP('6桁'!J200,A!$A:$G,7,FALSE))</f>
        <v>40800</v>
      </c>
      <c r="K200" s="62">
        <f>'6桁'!K200</f>
        <v>0</v>
      </c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IF(ISBLANK('6桁'!R200)=TRUE,"",VLOOKUP('6桁'!R200,A!$A:$G,7,FALSE))</f>
        <v/>
      </c>
      <c r="S200" s="207">
        <f>'6桁'!S200</f>
        <v>0</v>
      </c>
      <c r="T200" s="16" t="str">
        <f>IF(ISBLANK('6桁'!T200)=TRUE,"",VLOOKUP('6桁'!T200,A!$A:$G,7,FALSE))</f>
        <v/>
      </c>
      <c r="U200" s="207">
        <f>'6桁'!U200</f>
        <v>0</v>
      </c>
      <c r="V200" s="16">
        <f>IF(ISBLANK('6桁'!V200)=TRUE,"",VLOOKUP('6桁'!V200,A!$A:$G,7,FALSE))</f>
        <v>26500</v>
      </c>
      <c r="W200" s="68">
        <f>'6桁'!W200</f>
        <v>0</v>
      </c>
      <c r="X200" s="16" t="str">
        <f>IF(ISBLANK('6桁'!X200)=TRUE,"",VLOOKUP('6桁'!X200,A!$A:$G,7,FALSE))</f>
        <v/>
      </c>
      <c r="Y200" s="68">
        <f>'6桁'!Y200</f>
        <v>0</v>
      </c>
      <c r="Z200" s="16" t="str">
        <f>IF(ISBLANK('6桁'!Z200)=TRUE,"",VLOOKUP('6桁'!Z200,A!$A:$G,7,FALSE))</f>
        <v/>
      </c>
      <c r="AA200" s="68">
        <f>'6桁'!AA200</f>
        <v>0</v>
      </c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IF(ISBLANK('6桁'!F201)=TRUE,"",VLOOKUP('6桁'!F201,A!$A:$G,7,FALSE))</f>
        <v/>
      </c>
      <c r="G201" s="62">
        <f>'6桁'!G201</f>
        <v>0</v>
      </c>
      <c r="H201" s="5" t="str">
        <f>IF(ISBLANK('6桁'!H201)=TRUE,"",VLOOKUP('6桁'!H201,A!$A:$G,7,FALSE))</f>
        <v/>
      </c>
      <c r="I201" s="62">
        <f>'6桁'!I201</f>
        <v>0</v>
      </c>
      <c r="J201" s="139">
        <f>IF(ISBLANK('6桁'!J201)=TRUE,"",VLOOKUP('6桁'!J201,A!$A:$G,7,FALSE))</f>
        <v>41800</v>
      </c>
      <c r="K201" s="62">
        <f>'6桁'!K201</f>
        <v>0</v>
      </c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IF(ISBLANK('6桁'!F202)=TRUE,"",VLOOKUP('6桁'!F202,A!$A:$G,7,FALSE))</f>
        <v/>
      </c>
      <c r="G202" s="62">
        <f>'6桁'!G202</f>
        <v>0</v>
      </c>
      <c r="H202" s="5" t="str">
        <f>IF(ISBLANK('6桁'!H202)=TRUE,"",VLOOKUP('6桁'!H202,A!$A:$G,7,FALSE))</f>
        <v/>
      </c>
      <c r="I202" s="62">
        <f>'6桁'!I202</f>
        <v>0</v>
      </c>
      <c r="J202" s="139">
        <f>IF(ISBLANK('6桁'!J202)=TRUE,"",VLOOKUP('6桁'!J202,A!$A:$G,7,FALSE))</f>
        <v>43800</v>
      </c>
      <c r="K202" s="62">
        <f>'6桁'!K202</f>
        <v>0</v>
      </c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IF(ISBLANK('6桁'!F203)=TRUE,"",VLOOKUP('6桁'!F203,A!$A:$G,7,FALSE))</f>
        <v/>
      </c>
      <c r="G203" s="62">
        <f>'6桁'!G203</f>
        <v>0</v>
      </c>
      <c r="H203" s="5" t="str">
        <f>IF(ISBLANK('6桁'!H203)=TRUE,"",VLOOKUP('6桁'!H203,A!$A:$G,7,FALSE))</f>
        <v/>
      </c>
      <c r="I203" s="62">
        <f>'6桁'!I203</f>
        <v>0</v>
      </c>
      <c r="J203" s="139">
        <f>IF(ISBLANK('6桁'!J203)=TRUE,"",VLOOKUP('6桁'!J203,A!$A:$G,7,FALSE))</f>
        <v>34100</v>
      </c>
      <c r="K203" s="62">
        <f>'6桁'!K203</f>
        <v>0</v>
      </c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f>IF(ISBLANK('6桁'!F204)=TRUE,"",VLOOKUP('6桁'!F204,A!$A:$G,7,FALSE))</f>
        <v>49400</v>
      </c>
      <c r="G204" s="62">
        <f>'6桁'!G204</f>
        <v>0</v>
      </c>
      <c r="H204" s="5" t="str">
        <f>IF(ISBLANK('6桁'!H204)=TRUE,"",VLOOKUP('6桁'!H204,A!$A:$G,7,FALSE))</f>
        <v/>
      </c>
      <c r="I204" s="62">
        <f>'6桁'!I204</f>
        <v>0</v>
      </c>
      <c r="J204" s="139">
        <f>IF(ISBLANK('6桁'!J204)=TRUE,"",VLOOKUP('6桁'!J204,A!$A:$G,7,FALSE))</f>
        <v>36700</v>
      </c>
      <c r="K204" s="62">
        <f>'6桁'!K204</f>
        <v>0</v>
      </c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IF(ISBLANK('6桁'!F205)=TRUE,"",VLOOKUP('6桁'!F205,A!$A:$G,7,FALSE))</f>
        <v/>
      </c>
      <c r="G205" s="62">
        <f>'6桁'!G205</f>
        <v>0</v>
      </c>
      <c r="H205" s="5" t="str">
        <f>IF(ISBLANK('6桁'!H205)=TRUE,"",VLOOKUP('6桁'!H205,A!$A:$G,7,FALSE))</f>
        <v/>
      </c>
      <c r="I205" s="62">
        <f>'6桁'!I205</f>
        <v>0</v>
      </c>
      <c r="J205" s="139">
        <f>IF(ISBLANK('6桁'!J205)=TRUE,"",VLOOKUP('6桁'!J205,A!$A:$G,7,FALSE))</f>
        <v>40100</v>
      </c>
      <c r="K205" s="62">
        <f>'6桁'!K205</f>
        <v>0</v>
      </c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IF(ISBLANK('6桁'!F206)=TRUE,"",VLOOKUP('6桁'!F206,A!$A:$G,7,FALSE))</f>
        <v/>
      </c>
      <c r="G206" s="162">
        <f>'6桁'!G206</f>
        <v>0</v>
      </c>
      <c r="H206" s="161" t="str">
        <f>IF(ISBLANK('6桁'!H206)=TRUE,"",VLOOKUP('6桁'!H206,A!$A:$G,7,FALSE))</f>
        <v/>
      </c>
      <c r="I206" s="162">
        <f>'6桁'!I206</f>
        <v>0</v>
      </c>
      <c r="J206" s="358">
        <f>IF(ISBLANK('6桁'!J206)=TRUE,"",VLOOKUP('6桁'!J206,A!$A:$G,7,FALSE))</f>
        <v>33800</v>
      </c>
      <c r="K206" s="162">
        <f>'6桁'!K206</f>
        <v>0</v>
      </c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f>IF(ISBLANK('6桁'!F220)=TRUE,"",VLOOKUP('6桁'!F220,A!$A:$G,7,FALSE))</f>
        <v>26400</v>
      </c>
      <c r="G220" s="57">
        <f>'6桁'!G220</f>
        <v>0</v>
      </c>
      <c r="H220" s="56" t="str">
        <f>IF(ISBLANK('6桁'!H220)=TRUE,"",VLOOKUP('6桁'!H220,A!$A:$G,7,FALSE))</f>
        <v/>
      </c>
      <c r="I220" s="57">
        <f>'6桁'!I220</f>
        <v>0</v>
      </c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f>IF(ISBLANK('6桁'!F221)=TRUE,"",VLOOKUP('6桁'!F221,A!$A:$G,7,FALSE))</f>
        <v>27400</v>
      </c>
      <c r="G221" s="122">
        <f>'6桁'!G221</f>
        <v>0</v>
      </c>
      <c r="H221" s="118" t="str">
        <f>IF(ISBLANK('6桁'!H221)=TRUE,"",VLOOKUP('6桁'!H221,A!$A:$G,7,FALSE))</f>
        <v/>
      </c>
      <c r="I221" s="122">
        <f>'6桁'!I221</f>
        <v>0</v>
      </c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IF(ISBLANK('6桁'!F222)=TRUE,"",VLOOKUP('6桁'!F222,A!$A:$G,7,FALSE))</f>
        <v/>
      </c>
      <c r="G222" s="122">
        <f>'6桁'!G222</f>
        <v>0</v>
      </c>
      <c r="H222" s="118">
        <f>IF(ISBLANK('6桁'!H222)=TRUE,"",VLOOKUP('6桁'!H222,A!$A:$G,7,FALSE))</f>
        <v>31400</v>
      </c>
      <c r="I222" s="122" t="str">
        <f>'6桁'!I222</f>
        <v>※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IF(ISBLANK('6桁'!F223)=TRUE,"",VLOOKUP('6桁'!F223,A!$A:$G,7,FALSE))</f>
        <v/>
      </c>
      <c r="G223" s="72">
        <f>'6桁'!G223</f>
        <v>0</v>
      </c>
      <c r="H223" s="77">
        <f>IF(ISBLANK('6桁'!H223)=TRUE,"",VLOOKUP('6桁'!H223,A!$A:$G,7,FALSE))</f>
        <v>26900</v>
      </c>
      <c r="I223" s="72" t="str">
        <f>'6桁'!I223</f>
        <v>※◎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IF(ISBLANK('6桁'!F224)=TRUE,"",VLOOKUP('6桁'!F224,A!$A:$G,7,FALSE))</f>
        <v/>
      </c>
      <c r="G224" s="73">
        <f>'6桁'!G224</f>
        <v>0</v>
      </c>
      <c r="H224" s="63">
        <f>IF(ISBLANK('6桁'!H224)=TRUE,"",VLOOKUP('6桁'!H224,A!$A:$G,7,FALSE))</f>
        <v>28800</v>
      </c>
      <c r="I224" s="73" t="str">
        <f>'6桁'!I224</f>
        <v>◎</v>
      </c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IF(ISBLANK('6桁'!F233)=TRUE,"",VLOOKUP('6桁'!F233,A!$A:$G,7,FALSE))</f>
        <v/>
      </c>
      <c r="G233" s="359">
        <f>'6桁'!G233</f>
        <v>0</v>
      </c>
      <c r="H233" s="4" t="str">
        <f>IF(ISBLANK('6桁'!H233)=TRUE,"",VLOOKUP('6桁'!H233,A!$A:$G,7,FALSE))</f>
        <v/>
      </c>
      <c r="I233" s="359">
        <f>'6桁'!I233</f>
        <v>0</v>
      </c>
      <c r="J233" s="425" t="str">
        <f>IF(ISBLANK('6桁'!J233)=TRUE,"",VLOOKUP('6桁'!J233,A!$A:$G,7,FALSE))</f>
        <v>価格設定なし</v>
      </c>
      <c r="K233" s="61" t="str">
        <f>'6桁'!K233</f>
        <v>⑩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f>IF(ISBLANK('6桁'!R233)=TRUE,"",VLOOKUP('6桁'!R233,A!$A:$G,7,FALSE))</f>
        <v>12900</v>
      </c>
      <c r="S233" s="230" t="str">
        <f>'6桁'!S233</f>
        <v>◎</v>
      </c>
      <c r="T233" s="4" t="str">
        <f>IF(ISBLANK('6桁'!T233)=TRUE,"",VLOOKUP('6桁'!T233,A!$A:$G,7,FALSE))</f>
        <v/>
      </c>
      <c r="U233" s="230">
        <f>'6桁'!U233</f>
        <v>0</v>
      </c>
      <c r="V233" s="4" t="str">
        <f>IF(ISBLANK('6桁'!V233)=TRUE,"",VLOOKUP('6桁'!V233,A!$A:$G,7,FALSE))</f>
        <v/>
      </c>
      <c r="W233" s="198">
        <f>'6桁'!W233</f>
        <v>0</v>
      </c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>
        <f>IF(ISBLANK('6桁'!F234)=TRUE,"",VLOOKUP('6桁'!F234,A!$A:$G,7,FALSE))</f>
        <v>41000</v>
      </c>
      <c r="G234" s="185">
        <f>'6桁'!G234</f>
        <v>0</v>
      </c>
      <c r="H234" s="33" t="str">
        <f>IF(ISBLANK('6桁'!H234)=TRUE,"",VLOOKUP('6桁'!H234,A!$A:$G,7,FALSE))</f>
        <v/>
      </c>
      <c r="I234" s="185">
        <f>'6桁'!I234</f>
        <v>0</v>
      </c>
      <c r="J234" s="33" t="str">
        <f>IF(ISBLANK('6桁'!J234)=TRUE,"",VLOOKUP('6桁'!J234,A!$A:$G,7,FALSE))</f>
        <v/>
      </c>
      <c r="K234" s="58">
        <f>'6桁'!K234</f>
        <v>0</v>
      </c>
      <c r="M234" s="451"/>
      <c r="N234" s="439"/>
      <c r="O234" s="440"/>
      <c r="P234" s="435" t="s">
        <v>397</v>
      </c>
      <c r="Q234" s="436"/>
      <c r="R234" s="5">
        <f>IF(ISBLANK('6桁'!R234)=TRUE,"",VLOOKUP('6桁'!R234,A!$A:$G,7,FALSE))</f>
        <v>13200</v>
      </c>
      <c r="S234" s="231" t="str">
        <f>'6桁'!S234</f>
        <v>◎</v>
      </c>
      <c r="T234" s="5" t="str">
        <f>IF(ISBLANK('6桁'!T234)=TRUE,"",VLOOKUP('6桁'!T234,A!$A:$G,7,FALSE))</f>
        <v/>
      </c>
      <c r="U234" s="231">
        <f>'6桁'!U234</f>
        <v>0</v>
      </c>
      <c r="V234" s="5" t="str">
        <f>IF(ISBLANK('6桁'!V234)=TRUE,"",VLOOKUP('6桁'!V234,A!$A:$G,7,FALSE))</f>
        <v/>
      </c>
      <c r="W234" s="201">
        <f>'6桁'!W234</f>
        <v>0</v>
      </c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IF(ISBLANK('6桁'!F235)=TRUE,"",VLOOKUP('6桁'!F235,A!$A:$G,7,FALSE))</f>
        <v/>
      </c>
      <c r="G235" s="361">
        <f>'6桁'!G235</f>
        <v>0</v>
      </c>
      <c r="H235" s="77" t="str">
        <f>IF(ISBLANK('6桁'!H235)=TRUE,"",VLOOKUP('6桁'!H235,A!$A:$G,7,FALSE))</f>
        <v/>
      </c>
      <c r="I235" s="361">
        <f>'6桁'!I235</f>
        <v>0</v>
      </c>
      <c r="J235" s="426" t="str">
        <f>IF(ISBLANK('6桁'!J235)=TRUE,"",VLOOKUP('6桁'!J235,A!$A:$G,7,FALSE))</f>
        <v>価格設定なし</v>
      </c>
      <c r="K235" s="72" t="str">
        <f>'6桁'!K235</f>
        <v>⑨</v>
      </c>
      <c r="M235" s="451"/>
      <c r="N235" s="435" t="s">
        <v>14</v>
      </c>
      <c r="O235" s="436"/>
      <c r="P235" s="435" t="s">
        <v>487</v>
      </c>
      <c r="Q235" s="436"/>
      <c r="R235" s="5">
        <f>IF(ISBLANK('6桁'!R235)=TRUE,"",VLOOKUP('6桁'!R235,A!$A:$G,7,FALSE))</f>
        <v>15600</v>
      </c>
      <c r="S235" s="231">
        <f>'6桁'!S235</f>
        <v>0</v>
      </c>
      <c r="T235" s="5" t="str">
        <f>IF(ISBLANK('6桁'!T235)=TRUE,"",VLOOKUP('6桁'!T235,A!$A:$G,7,FALSE))</f>
        <v/>
      </c>
      <c r="U235" s="231">
        <f>'6桁'!U235</f>
        <v>0</v>
      </c>
      <c r="V235" s="5" t="str">
        <f>IF(ISBLANK('6桁'!V235)=TRUE,"",VLOOKUP('6桁'!V235,A!$A:$G,7,FALSE))</f>
        <v/>
      </c>
      <c r="W235" s="201">
        <f>'6桁'!W235</f>
        <v>0</v>
      </c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f>IF(ISBLANK('6桁'!F236)=TRUE,"",VLOOKUP('6桁'!F236,A!$A:$G,7,FALSE))</f>
        <v>30000</v>
      </c>
      <c r="G236" s="362">
        <f>'6桁'!G236</f>
        <v>0</v>
      </c>
      <c r="H236" s="32" t="str">
        <f>IF(ISBLANK('6桁'!H236)=TRUE,"",VLOOKUP('6桁'!H236,A!$A:$G,7,FALSE))</f>
        <v/>
      </c>
      <c r="I236" s="362">
        <f>'6桁'!I236</f>
        <v>0</v>
      </c>
      <c r="J236" s="32" t="str">
        <f>IF(ISBLANK('6桁'!J236)=TRUE,"",VLOOKUP('6桁'!J236,A!$A:$G,7,FALSE))</f>
        <v/>
      </c>
      <c r="K236" s="67">
        <f>'6桁'!K236</f>
        <v>0</v>
      </c>
      <c r="M236" s="451"/>
      <c r="N236" s="443" t="s">
        <v>15</v>
      </c>
      <c r="O236" s="444"/>
      <c r="P236" s="435" t="s">
        <v>409</v>
      </c>
      <c r="Q236" s="436"/>
      <c r="R236" s="5">
        <f>IF(ISBLANK('6桁'!R236)=TRUE,"",VLOOKUP('6桁'!R236,A!$A:$G,7,FALSE))</f>
        <v>15600</v>
      </c>
      <c r="S236" s="231" t="str">
        <f>'6桁'!S236</f>
        <v>◎</v>
      </c>
      <c r="T236" s="5" t="str">
        <f>IF(ISBLANK('6桁'!T236)=TRUE,"",VLOOKUP('6桁'!T236,A!$A:$G,7,FALSE))</f>
        <v/>
      </c>
      <c r="U236" s="231">
        <f>'6桁'!U236</f>
        <v>0</v>
      </c>
      <c r="V236" s="5" t="str">
        <f>IF(ISBLANK('6桁'!V236)=TRUE,"",VLOOKUP('6桁'!V236,A!$A:$G,7,FALSE))</f>
        <v/>
      </c>
      <c r="W236" s="201">
        <f>'6桁'!W236</f>
        <v>0</v>
      </c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>
        <f>IF(ISBLANK('6桁'!F237)=TRUE,"",VLOOKUP('6桁'!F237,A!$A:$G,7,FALSE))</f>
        <v>31800</v>
      </c>
      <c r="G237" s="148">
        <f>'6桁'!G237</f>
        <v>0</v>
      </c>
      <c r="H237" s="5" t="str">
        <f>IF(ISBLANK('6桁'!H237)=TRUE,"",VLOOKUP('6桁'!H237,A!$A:$G,7,FALSE))</f>
        <v/>
      </c>
      <c r="I237" s="148">
        <f>'6桁'!I237</f>
        <v>0</v>
      </c>
      <c r="J237" s="5" t="str">
        <f>IF(ISBLANK('6桁'!J237)=TRUE,"",VLOOKUP('6桁'!J237,A!$A:$G,7,FALSE))</f>
        <v/>
      </c>
      <c r="K237" s="62">
        <f>'6桁'!K237</f>
        <v>0</v>
      </c>
      <c r="M237" s="451"/>
      <c r="N237" s="439"/>
      <c r="O237" s="440"/>
      <c r="P237" s="435" t="s">
        <v>486</v>
      </c>
      <c r="Q237" s="436"/>
      <c r="R237" s="5">
        <f>IF(ISBLANK('6桁'!R237)=TRUE,"",VLOOKUP('6桁'!R237,A!$A:$G,7,FALSE))</f>
        <v>16400</v>
      </c>
      <c r="S237" s="231" t="str">
        <f>'6桁'!S237</f>
        <v>◎</v>
      </c>
      <c r="T237" s="5" t="str">
        <f>IF(ISBLANK('6桁'!T237)=TRUE,"",VLOOKUP('6桁'!T237,A!$A:$G,7,FALSE))</f>
        <v/>
      </c>
      <c r="U237" s="231">
        <f>'6桁'!U237</f>
        <v>0</v>
      </c>
      <c r="V237" s="5" t="str">
        <f>IF(ISBLANK('6桁'!V237)=TRUE,"",VLOOKUP('6桁'!V237,A!$A:$G,7,FALSE))</f>
        <v/>
      </c>
      <c r="W237" s="201">
        <f>'6桁'!W237</f>
        <v>0</v>
      </c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>
        <f>IF(ISBLANK('6桁'!F238)=TRUE,"",VLOOKUP('6桁'!F238,A!$A:$G,7,FALSE))</f>
        <v>33400</v>
      </c>
      <c r="G238" s="148">
        <f>'6桁'!G238</f>
        <v>0</v>
      </c>
      <c r="H238" s="5" t="str">
        <f>IF(ISBLANK('6桁'!H238)=TRUE,"",VLOOKUP('6桁'!H238,A!$A:$G,7,FALSE))</f>
        <v/>
      </c>
      <c r="I238" s="62">
        <f>'6桁'!I238</f>
        <v>0</v>
      </c>
      <c r="J238" s="5" t="str">
        <f>IF(ISBLANK('6桁'!J238)=TRUE,"",VLOOKUP('6桁'!J238,A!$A:$G,7,FALSE))</f>
        <v/>
      </c>
      <c r="K238" s="62">
        <f>'6桁'!K238</f>
        <v>0</v>
      </c>
      <c r="M238" s="452"/>
      <c r="N238" s="437" t="s">
        <v>405</v>
      </c>
      <c r="O238" s="438"/>
      <c r="P238" s="437" t="s">
        <v>403</v>
      </c>
      <c r="Q238" s="438"/>
      <c r="R238" s="33" t="str">
        <f>IF(ISBLANK('6桁'!R238)=TRUE,"",VLOOKUP('6桁'!R238,A!$A:$G,7,FALSE))</f>
        <v/>
      </c>
      <c r="S238" s="232">
        <f>'6桁'!S238</f>
        <v>0</v>
      </c>
      <c r="T238" s="33" t="str">
        <f>IF(ISBLANK('6桁'!T238)=TRUE,"",VLOOKUP('6桁'!T238,A!$A:$G,7,FALSE))</f>
        <v/>
      </c>
      <c r="U238" s="232">
        <f>'6桁'!U238</f>
        <v>0</v>
      </c>
      <c r="V238" s="33">
        <f>IF(ISBLANK('6桁'!V238)=TRUE,"",VLOOKUP('6桁'!V238,A!$A:$G,7,FALSE))</f>
        <v>18400</v>
      </c>
      <c r="W238" s="202">
        <f>'6桁'!W238</f>
        <v>0</v>
      </c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f>IF(ISBLANK('6桁'!F239)=TRUE,"",VLOOKUP('6桁'!F239,A!$A:$G,7,FALSE))</f>
        <v>25500</v>
      </c>
      <c r="G239" s="148" t="str">
        <f>'6桁'!G239</f>
        <v>◎</v>
      </c>
      <c r="H239" s="5" t="str">
        <f>IF(ISBLANK('6桁'!H239)=TRUE,"",VLOOKUP('6桁'!H239,A!$A:$G,7,FALSE))</f>
        <v/>
      </c>
      <c r="I239" s="62">
        <f>'6桁'!I239</f>
        <v>0</v>
      </c>
      <c r="J239" s="5" t="str">
        <f>IF(ISBLANK('6桁'!J239)=TRUE,"",VLOOKUP('6桁'!J239,A!$A:$G,7,FALSE))</f>
        <v/>
      </c>
      <c r="K239" s="62">
        <f>'6桁'!K239</f>
        <v>0</v>
      </c>
      <c r="M239" s="450">
        <v>12</v>
      </c>
      <c r="N239" s="441" t="s">
        <v>5</v>
      </c>
      <c r="O239" s="442"/>
      <c r="P239" s="439" t="s">
        <v>410</v>
      </c>
      <c r="Q239" s="440"/>
      <c r="R239" s="32">
        <f>IF(ISBLANK('6桁'!R239)=TRUE,"",VLOOKUP('6桁'!R239,A!$A:$G,7,FALSE))</f>
        <v>10200</v>
      </c>
      <c r="S239" s="311" t="str">
        <f>'6桁'!S239</f>
        <v>◎</v>
      </c>
      <c r="T239" s="32">
        <f>IF(ISBLANK('6桁'!T239)=TRUE,"",VLOOKUP('6桁'!T239,A!$A:$G,7,FALSE))</f>
        <v>9900</v>
      </c>
      <c r="U239" s="363" t="str">
        <f>'6桁'!U239</f>
        <v>※</v>
      </c>
      <c r="V239" s="32" t="str">
        <f>IF(ISBLANK('6桁'!V239)=TRUE,"",VLOOKUP('6桁'!V239,A!$A:$G,7,FALSE))</f>
        <v/>
      </c>
      <c r="W239" s="211">
        <f>'6桁'!W239</f>
        <v>0</v>
      </c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IF(ISBLANK('6桁'!F240)=TRUE,"",VLOOKUP('6桁'!F240,A!$A:$G,7,FALSE))</f>
        <v/>
      </c>
      <c r="G240" s="148">
        <f>'6桁'!G240</f>
        <v>0</v>
      </c>
      <c r="H240" s="5">
        <f>IF(ISBLANK('6桁'!H240)=TRUE,"",VLOOKUP('6桁'!H240,A!$A:$G,7,FALSE))</f>
        <v>25700</v>
      </c>
      <c r="I240" s="148" t="str">
        <f>'6桁'!I240</f>
        <v>※◎</v>
      </c>
      <c r="J240" s="5" t="str">
        <f>IF(ISBLANK('6桁'!J240)=TRUE,"",VLOOKUP('6桁'!J240,A!$A:$G,7,FALSE))</f>
        <v/>
      </c>
      <c r="K240" s="62">
        <f>'6桁'!K240</f>
        <v>0</v>
      </c>
      <c r="M240" s="451"/>
      <c r="N240" s="439"/>
      <c r="O240" s="440"/>
      <c r="P240" s="435" t="s">
        <v>411</v>
      </c>
      <c r="Q240" s="436"/>
      <c r="R240" s="5">
        <f>IF(ISBLANK('6桁'!R240)=TRUE,"",VLOOKUP('6桁'!R240,A!$A:$G,7,FALSE))</f>
        <v>12700</v>
      </c>
      <c r="S240" s="231" t="str">
        <f>'6桁'!S240</f>
        <v>◎</v>
      </c>
      <c r="T240" s="5">
        <f>IF(ISBLANK('6桁'!T240)=TRUE,"",VLOOKUP('6桁'!T240,A!$A:$G,7,FALSE))</f>
        <v>12800</v>
      </c>
      <c r="U240" s="201" t="str">
        <f>'6桁'!U240</f>
        <v>※</v>
      </c>
      <c r="V240" s="5" t="str">
        <f>IF(ISBLANK('6桁'!V240)=TRUE,"",VLOOKUP('6桁'!V240,A!$A:$G,7,FALSE))</f>
        <v/>
      </c>
      <c r="W240" s="201">
        <f>'6桁'!W240</f>
        <v>0</v>
      </c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f>IF(ISBLANK('6桁'!F241)=TRUE,"",VLOOKUP('6桁'!F241,A!$A:$G,7,FALSE))</f>
        <v>26000</v>
      </c>
      <c r="G241" s="185" t="str">
        <f>'6桁'!G241</f>
        <v>◎</v>
      </c>
      <c r="H241" s="33" t="str">
        <f>IF(ISBLANK('6桁'!H241)=TRUE,"",VLOOKUP('6桁'!H241,A!$A:$G,7,FALSE))</f>
        <v/>
      </c>
      <c r="I241" s="185">
        <f>'6桁'!I241</f>
        <v>0</v>
      </c>
      <c r="J241" s="427" t="str">
        <f>IF(ISBLANK('6桁'!J241)=TRUE,"",VLOOKUP('6桁'!J241,A!$A:$G,7,FALSE))</f>
        <v>価格設定なし</v>
      </c>
      <c r="K241" s="58" t="str">
        <f>'6桁'!K241</f>
        <v>⑨</v>
      </c>
      <c r="M241" s="451"/>
      <c r="N241" s="435" t="s">
        <v>406</v>
      </c>
      <c r="O241" s="436"/>
      <c r="P241" s="435" t="s">
        <v>488</v>
      </c>
      <c r="Q241" s="436"/>
      <c r="R241" s="5">
        <f>IF(ISBLANK('6桁'!R241)=TRUE,"",VLOOKUP('6桁'!R241,A!$A:$G,7,FALSE))</f>
        <v>14900</v>
      </c>
      <c r="S241" s="231">
        <f>'6桁'!S241</f>
        <v>0</v>
      </c>
      <c r="T241" s="5" t="str">
        <f>IF(ISBLANK('6桁'!T241)=TRUE,"",VLOOKUP('6桁'!T241,A!$A:$G,7,FALSE))</f>
        <v/>
      </c>
      <c r="U241" s="364">
        <f>'6桁'!U241</f>
        <v>0</v>
      </c>
      <c r="V241" s="5" t="str">
        <f>IF(ISBLANK('6桁'!V241)=TRUE,"",VLOOKUP('6桁'!V241,A!$A:$G,7,FALSE))</f>
        <v/>
      </c>
      <c r="W241" s="201">
        <f>'6桁'!W241</f>
        <v>0</v>
      </c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>
        <f>IF(ISBLANK('6桁'!F242)=TRUE,"",VLOOKUP('6桁'!F242,A!$A:$G,7,FALSE))</f>
        <v>16100</v>
      </c>
      <c r="G242" s="184">
        <f>'6桁'!G242</f>
        <v>0</v>
      </c>
      <c r="H242" s="6">
        <f>IF(ISBLANK('6桁'!H242)=TRUE,"",VLOOKUP('6桁'!H242,A!$A:$G,7,FALSE))</f>
        <v>16300</v>
      </c>
      <c r="I242" s="184" t="str">
        <f>'6桁'!I242</f>
        <v>※</v>
      </c>
      <c r="J242" s="6" t="str">
        <f>IF(ISBLANK('6桁'!J242)=TRUE,"",VLOOKUP('6桁'!J242,A!$A:$G,7,FALSE))</f>
        <v/>
      </c>
      <c r="K242" s="70">
        <f>'6桁'!K242</f>
        <v>0</v>
      </c>
      <c r="M242" s="453"/>
      <c r="N242" s="456" t="s">
        <v>407</v>
      </c>
      <c r="O242" s="457"/>
      <c r="P242" s="456" t="s">
        <v>402</v>
      </c>
      <c r="Q242" s="457"/>
      <c r="R242" s="16" t="str">
        <f>IF(ISBLANK('6桁'!R242)=TRUE,"",VLOOKUP('6桁'!R242,A!$A:$G,7,FALSE))</f>
        <v/>
      </c>
      <c r="S242" s="233">
        <f>'6桁'!S242</f>
        <v>0</v>
      </c>
      <c r="T242" s="16">
        <f>IF(ISBLANK('6桁'!T242)=TRUE,"",VLOOKUP('6桁'!T242,A!$A:$G,7,FALSE))</f>
        <v>9900</v>
      </c>
      <c r="U242" s="233" t="str">
        <f>'6桁'!U242</f>
        <v>※</v>
      </c>
      <c r="V242" s="16" t="str">
        <f>IF(ISBLANK('6桁'!V242)=TRUE,"",VLOOKUP('6桁'!V242,A!$A:$G,7,FALSE))</f>
        <v/>
      </c>
      <c r="W242" s="207">
        <f>'6桁'!W242</f>
        <v>0</v>
      </c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f>IF(ISBLANK('6桁'!F243)=TRUE,"",VLOOKUP('6桁'!F243,A!$A:$G,7,FALSE))</f>
        <v>17600</v>
      </c>
      <c r="G243" s="148" t="str">
        <f>'6桁'!G243</f>
        <v>◎</v>
      </c>
      <c r="H243" s="5" t="str">
        <f>IF(ISBLANK('6桁'!H243)=TRUE,"",VLOOKUP('6桁'!H243,A!$A:$G,7,FALSE))</f>
        <v/>
      </c>
      <c r="I243" s="148">
        <f>'6桁'!I243</f>
        <v>0</v>
      </c>
      <c r="J243" s="5" t="str">
        <f>IF(ISBLANK('6桁'!J243)=TRUE,"",VLOOKUP('6桁'!J243,A!$A:$G,7,FALSE))</f>
        <v/>
      </c>
      <c r="K243" s="62">
        <f>'6桁'!K243</f>
        <v>0</v>
      </c>
      <c r="M243" s="447" t="s">
        <v>870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f>IF(ISBLANK('6桁'!F244)=TRUE,"",VLOOKUP('6桁'!F244,A!$A:$G,7,FALSE))</f>
        <v>18200</v>
      </c>
      <c r="G244" s="148" t="str">
        <f>'6桁'!G244</f>
        <v>◎</v>
      </c>
      <c r="H244" s="5">
        <f>IF(ISBLANK('6桁'!H244)=TRUE,"",VLOOKUP('6桁'!H244,A!$A:$G,7,FALSE))</f>
        <v>18300</v>
      </c>
      <c r="I244" s="148" t="str">
        <f>'6桁'!I244</f>
        <v>※</v>
      </c>
      <c r="J244" s="5" t="str">
        <f>IF(ISBLANK('6桁'!J244)=TRUE,"",VLOOKUP('6桁'!J244,A!$A:$G,7,FALSE))</f>
        <v/>
      </c>
      <c r="K244" s="62">
        <f>'6桁'!K244</f>
        <v>0</v>
      </c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f>IF(ISBLANK('6桁'!F245)=TRUE,"",VLOOKUP('6桁'!F245,A!$A:$G,7,FALSE))</f>
        <v>20200</v>
      </c>
      <c r="G245" s="148" t="str">
        <f>'6桁'!G245</f>
        <v>◎</v>
      </c>
      <c r="H245" s="5" t="str">
        <f>IF(ISBLANK('6桁'!H245)=TRUE,"",VLOOKUP('6桁'!H245,A!$A:$G,7,FALSE))</f>
        <v/>
      </c>
      <c r="I245" s="148">
        <f>'6桁'!I245</f>
        <v>0</v>
      </c>
      <c r="J245" s="5" t="str">
        <f>IF(ISBLANK('6桁'!J245)=TRUE,"",VLOOKUP('6桁'!J245,A!$A:$G,7,FALSE))</f>
        <v/>
      </c>
      <c r="K245" s="62">
        <f>'6桁'!K245</f>
        <v>0</v>
      </c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f>IF(ISBLANK('6桁'!F246)=TRUE,"",VLOOKUP('6桁'!F246,A!$A:$G,7,FALSE))</f>
        <v>21100</v>
      </c>
      <c r="G246" s="148" t="str">
        <f>'6桁'!G246</f>
        <v>◎</v>
      </c>
      <c r="H246" s="5" t="str">
        <f>IF(ISBLANK('6桁'!H246)=TRUE,"",VLOOKUP('6桁'!H246,A!$A:$G,7,FALSE))</f>
        <v/>
      </c>
      <c r="I246" s="148">
        <f>'6桁'!I246</f>
        <v>0</v>
      </c>
      <c r="J246" s="5" t="str">
        <f>IF(ISBLANK('6桁'!J246)=TRUE,"",VLOOKUP('6桁'!J246,A!$A:$G,7,FALSE))</f>
        <v/>
      </c>
      <c r="K246" s="62">
        <f>'6桁'!K246</f>
        <v>0</v>
      </c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f>IF(ISBLANK('6桁'!F247)=TRUE,"",VLOOKUP('6桁'!F247,A!$A:$G,7,FALSE))</f>
        <v>20600</v>
      </c>
      <c r="G247" s="148" t="str">
        <f>'6桁'!G247</f>
        <v>◎</v>
      </c>
      <c r="H247" s="5">
        <f>IF(ISBLANK('6桁'!H247)=TRUE,"",VLOOKUP('6桁'!H247,A!$A:$G,7,FALSE))</f>
        <v>20200</v>
      </c>
      <c r="I247" s="62" t="str">
        <f>'6桁'!I247</f>
        <v>※</v>
      </c>
      <c r="J247" s="5" t="str">
        <f>IF(ISBLANK('6桁'!J247)=TRUE,"",VLOOKUP('6桁'!J247,A!$A:$G,7,FALSE))</f>
        <v/>
      </c>
      <c r="K247" s="62">
        <f>'6桁'!K247</f>
        <v>0</v>
      </c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f>IF(ISBLANK('6桁'!F248)=TRUE,"",VLOOKUP('6桁'!F248,A!$A:$G,7,FALSE))</f>
        <v>21600</v>
      </c>
      <c r="G248" s="148" t="str">
        <f>'6桁'!G248</f>
        <v>◎</v>
      </c>
      <c r="H248" s="317" t="str">
        <f>IF(ISBLANK('6桁'!H248)=TRUE,"",VLOOKUP('6桁'!H248,A!$A:$G,7,FALSE))</f>
        <v/>
      </c>
      <c r="I248" s="318">
        <f>'6桁'!I248</f>
        <v>0</v>
      </c>
      <c r="J248" s="139" t="str">
        <f>IF(ISBLANK('6桁'!J248)=TRUE,"",VLOOKUP('6桁'!J248,A!$A:$G,7,FALSE))</f>
        <v/>
      </c>
      <c r="K248" s="138">
        <f>'6桁'!K248</f>
        <v>0</v>
      </c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>
        <f>IF(ISBLANK('6桁'!F249)=TRUE,"",VLOOKUP('6桁'!F249,A!$A:$G,7,FALSE))</f>
        <v>25300</v>
      </c>
      <c r="G249" s="268">
        <f>'6桁'!G249</f>
        <v>0</v>
      </c>
      <c r="H249" s="245" t="str">
        <f>IF(ISBLANK('6桁'!H249)=TRUE,"",VLOOKUP('6桁'!H249,A!$A:$G,7,FALSE))</f>
        <v/>
      </c>
      <c r="I249" s="149">
        <f>'6桁'!I249</f>
        <v>0</v>
      </c>
      <c r="J249" s="268" t="str">
        <f>IF(ISBLANK('6桁'!J249)=TRUE,"",VLOOKUP('6桁'!J249,A!$A:$G,7,FALSE))</f>
        <v/>
      </c>
      <c r="K249" s="149">
        <f>'6桁'!K249</f>
        <v>0</v>
      </c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407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IF(ISBLANK('6桁'!F257)=TRUE,"",VLOOKUP('6桁'!F257,A!$A:$G,7,FALSE))</f>
        <v/>
      </c>
      <c r="G257" s="110">
        <f>'6桁'!G257</f>
        <v>0</v>
      </c>
      <c r="H257" s="4" t="str">
        <f>IF(ISBLANK('6桁'!H257)=TRUE,"",VLOOKUP('6桁'!H257,A!$A:$G,7,FALSE))</f>
        <v/>
      </c>
      <c r="I257" s="110">
        <f>'6桁'!I257</f>
        <v>0</v>
      </c>
      <c r="J257" s="4" t="str">
        <f>IF(ISBLANK('6桁'!J257)=TRUE,"",VLOOKUP('6桁'!J257,A!$A:$G,7,FALSE))</f>
        <v/>
      </c>
      <c r="K257" s="61">
        <f>'6桁'!K257</f>
        <v>0</v>
      </c>
      <c r="L257" s="4">
        <f>IF(ISBLANK('6桁'!L257)=TRUE,"",VLOOKUP('6桁'!L257,A!$A:$G,7,FALSE))</f>
        <v>33800</v>
      </c>
      <c r="M257" s="189" t="str">
        <f>'6桁'!M257</f>
        <v>※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IF(ISBLANK('6桁'!T257)=TRUE,"",VLOOKUP('6桁'!T257,A!$A:$G,7,FALSE))</f>
        <v/>
      </c>
      <c r="U257" s="61">
        <f>'6桁'!U257</f>
        <v>0</v>
      </c>
      <c r="V257" s="4" t="str">
        <f>IF(ISBLANK('6桁'!V257)=TRUE,"",VLOOKUP('6桁'!V257,A!$A:$G,7,FALSE))</f>
        <v/>
      </c>
      <c r="W257" s="61">
        <f>'6桁'!W257</f>
        <v>0</v>
      </c>
      <c r="X257" s="4" t="str">
        <f>IF(ISBLANK('6桁'!X257)=TRUE,"",VLOOKUP('6桁'!X257,A!$A:$G,7,FALSE))</f>
        <v/>
      </c>
      <c r="Y257" s="61">
        <f>'6桁'!Y257</f>
        <v>0</v>
      </c>
      <c r="Z257" s="4">
        <f>IF(ISBLANK('6桁'!Z257)=TRUE,"",VLOOKUP('6桁'!Z257,A!$A:$G,7,FALSE))</f>
        <v>20700</v>
      </c>
      <c r="AA257" s="368" t="str">
        <f>'6桁'!AA257</f>
        <v>※</v>
      </c>
    </row>
    <row r="258" spans="2:27" ht="30" customHeight="1">
      <c r="B258" s="497"/>
      <c r="C258" s="388" t="s">
        <v>85</v>
      </c>
      <c r="D258" s="435" t="s">
        <v>389</v>
      </c>
      <c r="E258" s="489"/>
      <c r="F258" s="5">
        <f>IF(ISBLANK('6桁'!F258)=TRUE,"",VLOOKUP('6桁'!F258,A!$A:$G,7,FALSE))</f>
        <v>37300</v>
      </c>
      <c r="G258" s="111">
        <f>'6桁'!G258</f>
        <v>0</v>
      </c>
      <c r="H258" s="5" t="str">
        <f>IF(ISBLANK('6桁'!H258)=TRUE,"",VLOOKUP('6桁'!H258,A!$A:$G,7,FALSE))</f>
        <v/>
      </c>
      <c r="I258" s="111">
        <f>'6桁'!I258</f>
        <v>0</v>
      </c>
      <c r="J258" s="5" t="str">
        <f>IF(ISBLANK('6桁'!J258)=TRUE,"",VLOOKUP('6桁'!J258,A!$A:$G,7,FALSE))</f>
        <v/>
      </c>
      <c r="K258" s="62">
        <f>'6桁'!K258</f>
        <v>0</v>
      </c>
      <c r="L258" s="5" t="str">
        <f>IF(ISBLANK('6桁'!L258)=TRUE,"",VLOOKUP('6桁'!L258,A!$A:$G,7,FALSE))</f>
        <v/>
      </c>
      <c r="M258" s="62">
        <f>'6桁'!M258</f>
        <v>0</v>
      </c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IF(ISBLANK('6桁'!T258)=TRUE,"",VLOOKUP('6桁'!T258,A!$A:$G,7,FALSE))</f>
        <v/>
      </c>
      <c r="U258" s="59">
        <f>'6桁'!U258</f>
        <v>0</v>
      </c>
      <c r="V258" s="5" t="str">
        <f>IF(ISBLANK('6桁'!V258)=TRUE,"",VLOOKUP('6桁'!V258,A!$A:$G,7,FALSE))</f>
        <v/>
      </c>
      <c r="W258" s="59">
        <f>'6桁'!W258</f>
        <v>0</v>
      </c>
      <c r="X258" s="5" t="str">
        <f>IF(ISBLANK('6桁'!X258)=TRUE,"",VLOOKUP('6桁'!X258,A!$A:$G,7,FALSE))</f>
        <v/>
      </c>
      <c r="Y258" s="59">
        <f>'6桁'!Y258</f>
        <v>0</v>
      </c>
      <c r="Z258" s="5">
        <f>IF(ISBLANK('6桁'!Z258)=TRUE,"",VLOOKUP('6桁'!Z258,A!$A:$G,7,FALSE))</f>
        <v>24200</v>
      </c>
      <c r="AA258" s="190" t="str">
        <f>'6桁'!AA258</f>
        <v>※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IF(ISBLANK('6桁'!F259)=TRUE,"",VLOOKUP('6桁'!F259,A!$A:$G,7,FALSE))</f>
        <v/>
      </c>
      <c r="G259" s="112">
        <f>'6桁'!G259</f>
        <v>0</v>
      </c>
      <c r="H259" s="5">
        <f>IF(ISBLANK('6桁'!H259)=TRUE,"",VLOOKUP('6桁'!H259,A!$A:$G,7,FALSE))</f>
        <v>25400</v>
      </c>
      <c r="I259" s="112">
        <f>'6桁'!I259</f>
        <v>0</v>
      </c>
      <c r="J259" s="5" t="str">
        <f>IF(ISBLANK('6桁'!J259)=TRUE,"",VLOOKUP('6桁'!J259,A!$A:$G,7,FALSE))</f>
        <v/>
      </c>
      <c r="K259" s="62">
        <f>'6桁'!K259</f>
        <v>0</v>
      </c>
      <c r="L259" s="5" t="str">
        <f>IF(ISBLANK('6桁'!L259)=TRUE,"",VLOOKUP('6桁'!L259,A!$A:$G,7,FALSE))</f>
        <v/>
      </c>
      <c r="M259" s="62">
        <f>'6桁'!M259</f>
        <v>0</v>
      </c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IF(ISBLANK('6桁'!T259)=TRUE,"",VLOOKUP('6桁'!T259,A!$A:$G,7,FALSE))</f>
        <v/>
      </c>
      <c r="U259" s="58">
        <f>'6桁'!U259</f>
        <v>0</v>
      </c>
      <c r="V259" s="33" t="str">
        <f>IF(ISBLANK('6桁'!V259)=TRUE,"",VLOOKUP('6桁'!V259,A!$A:$G,7,FALSE))</f>
        <v/>
      </c>
      <c r="W259" s="58">
        <f>'6桁'!W259</f>
        <v>0</v>
      </c>
      <c r="X259" s="33">
        <f>IF(ISBLANK('6桁'!X259)=TRUE,"",VLOOKUP('6桁'!X259,A!$A:$G,7,FALSE))</f>
        <v>25100</v>
      </c>
      <c r="Y259" s="58">
        <f>'6桁'!Y259</f>
        <v>0</v>
      </c>
      <c r="Z259" s="33" t="str">
        <f>IF(ISBLANK('6桁'!Z259)=TRUE,"",VLOOKUP('6桁'!Z259,A!$A:$G,7,FALSE))</f>
        <v/>
      </c>
      <c r="AA259" s="58">
        <f>'6桁'!AA259</f>
        <v>0</v>
      </c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IF(ISBLANK('6桁'!F260)=TRUE,"",VLOOKUP('6桁'!F260,A!$A:$G,7,FALSE))</f>
        <v/>
      </c>
      <c r="G260" s="111">
        <f>'6桁'!G260</f>
        <v>0</v>
      </c>
      <c r="H260" s="5">
        <f>IF(ISBLANK('6桁'!H260)=TRUE,"",VLOOKUP('6桁'!H260,A!$A:$G,7,FALSE))</f>
        <v>30600</v>
      </c>
      <c r="I260" s="111" t="str">
        <f>'6桁'!I260</f>
        <v>SPLT02</v>
      </c>
      <c r="J260" s="5" t="str">
        <f>IF(ISBLANK('6桁'!J260)=TRUE,"",VLOOKUP('6桁'!J260,A!$A:$G,7,FALSE))</f>
        <v/>
      </c>
      <c r="K260" s="62">
        <f>'6桁'!K260</f>
        <v>0</v>
      </c>
      <c r="L260" s="5" t="str">
        <f>IF(ISBLANK('6桁'!L260)=TRUE,"",VLOOKUP('6桁'!L260,A!$A:$G,7,FALSE))</f>
        <v/>
      </c>
      <c r="M260" s="62">
        <f>'6桁'!M260</f>
        <v>0</v>
      </c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IF(ISBLANK('6桁'!T260)=TRUE,"",VLOOKUP('6桁'!T260,A!$A:$G,7,FALSE))</f>
        <v/>
      </c>
      <c r="U260" s="78">
        <f>'6桁'!U260</f>
        <v>0</v>
      </c>
      <c r="V260" s="32" t="str">
        <f>IF(ISBLANK('6桁'!V260)=TRUE,"",VLOOKUP('6桁'!V260,A!$A:$G,7,FALSE))</f>
        <v/>
      </c>
      <c r="W260" s="78">
        <f>'6桁'!W260</f>
        <v>0</v>
      </c>
      <c r="X260" s="32">
        <f>IF(ISBLANK('6桁'!X260)=TRUE,"",VLOOKUP('6桁'!X260,A!$A:$G,7,FALSE))</f>
        <v>25500</v>
      </c>
      <c r="Y260" s="78">
        <f>'6桁'!Y260</f>
        <v>0</v>
      </c>
      <c r="Z260" s="32" t="str">
        <f>IF(ISBLANK('6桁'!Z260)=TRUE,"",VLOOKUP('6桁'!Z260,A!$A:$G,7,FALSE))</f>
        <v/>
      </c>
      <c r="AA260" s="78">
        <f>'6桁'!AA260</f>
        <v>0</v>
      </c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>
        <f>IF(ISBLANK('6桁'!F261)=TRUE,"",VLOOKUP('6桁'!F261,A!$A:$G,7,FALSE))</f>
        <v>32900</v>
      </c>
      <c r="G261" s="111">
        <f>'6桁'!G261</f>
        <v>0</v>
      </c>
      <c r="H261" s="5" t="str">
        <f>IF(ISBLANK('6桁'!H261)=TRUE,"",VLOOKUP('6桁'!H261,A!$A:$G,7,FALSE))</f>
        <v/>
      </c>
      <c r="I261" s="111">
        <f>'6桁'!I261</f>
        <v>0</v>
      </c>
      <c r="J261" s="5" t="str">
        <f>IF(ISBLANK('6桁'!J261)=TRUE,"",VLOOKUP('6桁'!J261,A!$A:$G,7,FALSE))</f>
        <v/>
      </c>
      <c r="K261" s="62">
        <f>'6桁'!K261</f>
        <v>0</v>
      </c>
      <c r="L261" s="5" t="str">
        <f>IF(ISBLANK('6桁'!L261)=TRUE,"",VLOOKUP('6桁'!L261,A!$A:$G,7,FALSE))</f>
        <v/>
      </c>
      <c r="M261" s="62">
        <f>'6桁'!M261</f>
        <v>0</v>
      </c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IF(ISBLANK('6桁'!T261)=TRUE,"",VLOOKUP('6桁'!T261,A!$A:$G,7,FALSE))</f>
        <v/>
      </c>
      <c r="U261" s="58">
        <f>'6桁'!U261</f>
        <v>0</v>
      </c>
      <c r="V261" s="33" t="str">
        <f>IF(ISBLANK('6桁'!V261)=TRUE,"",VLOOKUP('6桁'!V261,A!$A:$G,7,FALSE))</f>
        <v/>
      </c>
      <c r="W261" s="58">
        <f>'6桁'!W261</f>
        <v>0</v>
      </c>
      <c r="X261" s="33">
        <f>IF(ISBLANK('6桁'!X261)=TRUE,"",VLOOKUP('6桁'!X261,A!$A:$G,7,FALSE))</f>
        <v>29500</v>
      </c>
      <c r="Y261" s="58">
        <f>'6桁'!Y261</f>
        <v>0</v>
      </c>
      <c r="Z261" s="33" t="str">
        <f>IF(ISBLANK('6桁'!Z261)=TRUE,"",VLOOKUP('6桁'!Z261,A!$A:$G,7,FALSE))</f>
        <v/>
      </c>
      <c r="AA261" s="58">
        <f>'6桁'!AA261</f>
        <v>0</v>
      </c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>
        <f>IF(ISBLANK('6桁'!F262)=TRUE,"",VLOOKUP('6桁'!F262,A!$A:$G,7,FALSE))</f>
        <v>37900</v>
      </c>
      <c r="G262" s="111">
        <f>'6桁'!G262</f>
        <v>0</v>
      </c>
      <c r="H262" s="5" t="str">
        <f>IF(ISBLANK('6桁'!H262)=TRUE,"",VLOOKUP('6桁'!H262,A!$A:$G,7,FALSE))</f>
        <v/>
      </c>
      <c r="I262" s="111">
        <f>'6桁'!I262</f>
        <v>0</v>
      </c>
      <c r="J262" s="5" t="str">
        <f>IF(ISBLANK('6桁'!J262)=TRUE,"",VLOOKUP('6桁'!J262,A!$A:$G,7,FALSE))</f>
        <v/>
      </c>
      <c r="K262" s="62">
        <f>'6桁'!K262</f>
        <v>0</v>
      </c>
      <c r="L262" s="5" t="str">
        <f>IF(ISBLANK('6桁'!L262)=TRUE,"",VLOOKUP('6桁'!L262,A!$A:$G,7,FALSE))</f>
        <v/>
      </c>
      <c r="M262" s="62">
        <f>'6桁'!M262</f>
        <v>0</v>
      </c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IF(ISBLANK('6桁'!T262)=TRUE,"",VLOOKUP('6桁'!T262,A!$A:$G,7,FALSE))</f>
        <v/>
      </c>
      <c r="U262" s="78">
        <f>'6桁'!U262</f>
        <v>0</v>
      </c>
      <c r="V262" s="32" t="str">
        <f>IF(ISBLANK('6桁'!V262)=TRUE,"",VLOOKUP('6桁'!V262,A!$A:$G,7,FALSE))</f>
        <v/>
      </c>
      <c r="W262" s="78">
        <f>'6桁'!W262</f>
        <v>0</v>
      </c>
      <c r="X262" s="32">
        <f>IF(ISBLANK('6桁'!X262)=TRUE,"",VLOOKUP('6桁'!X262,A!$A:$G,7,FALSE))</f>
        <v>34400</v>
      </c>
      <c r="Y262" s="78" t="str">
        <f>'6桁'!Y262</f>
        <v>※</v>
      </c>
      <c r="Z262" s="32" t="str">
        <f>IF(ISBLANK('6桁'!Z262)=TRUE,"",VLOOKUP('6桁'!Z262,A!$A:$G,7,FALSE))</f>
        <v/>
      </c>
      <c r="AA262" s="78">
        <f>'6桁'!AA262</f>
        <v>0</v>
      </c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>
        <f>IF(ISBLANK('6桁'!F263)=TRUE,"",VLOOKUP('6桁'!F263,A!$A:$G,7,FALSE))</f>
        <v>32500</v>
      </c>
      <c r="G263" s="111">
        <f>'6桁'!G263</f>
        <v>0</v>
      </c>
      <c r="H263" s="5" t="str">
        <f>IF(ISBLANK('6桁'!H263)=TRUE,"",VLOOKUP('6桁'!H263,A!$A:$G,7,FALSE))</f>
        <v/>
      </c>
      <c r="I263" s="111">
        <f>'6桁'!I263</f>
        <v>0</v>
      </c>
      <c r="J263" s="5" t="str">
        <f>IF(ISBLANK('6桁'!J263)=TRUE,"",VLOOKUP('6桁'!J263,A!$A:$G,7,FALSE))</f>
        <v/>
      </c>
      <c r="K263" s="62">
        <f>'6桁'!K263</f>
        <v>0</v>
      </c>
      <c r="L263" s="5" t="str">
        <f>IF(ISBLANK('6桁'!L263)=TRUE,"",VLOOKUP('6桁'!L263,A!$A:$G,7,FALSE))</f>
        <v/>
      </c>
      <c r="M263" s="62">
        <f>'6桁'!M263</f>
        <v>0</v>
      </c>
      <c r="N263" s="127"/>
      <c r="O263" s="497"/>
      <c r="P263" s="501" t="s">
        <v>419</v>
      </c>
      <c r="Q263" s="502"/>
      <c r="R263" s="501" t="s">
        <v>433</v>
      </c>
      <c r="S263" s="502"/>
      <c r="T263" s="5">
        <f>IF(ISBLANK('6桁'!T263)=TRUE,"",VLOOKUP('6桁'!T263,A!$A:$G,7,FALSE))</f>
        <v>37500</v>
      </c>
      <c r="U263" s="62">
        <f>'6桁'!U263</f>
        <v>0</v>
      </c>
      <c r="V263" s="5" t="str">
        <f>IF(ISBLANK('6桁'!V263)=TRUE,"",VLOOKUP('6桁'!V263,A!$A:$G,7,FALSE))</f>
        <v/>
      </c>
      <c r="W263" s="62">
        <f>'6桁'!W263</f>
        <v>0</v>
      </c>
      <c r="X263" s="5" t="str">
        <f>IF(ISBLANK('6桁'!X263)=TRUE,"",VLOOKUP('6桁'!X263,A!$A:$G,7,FALSE))</f>
        <v/>
      </c>
      <c r="Y263" s="62">
        <f>'6桁'!Y263</f>
        <v>0</v>
      </c>
      <c r="Z263" s="5" t="str">
        <f>IF(ISBLANK('6桁'!Z263)=TRUE,"",VLOOKUP('6桁'!Z263,A!$A:$G,7,FALSE))</f>
        <v/>
      </c>
      <c r="AA263" s="62">
        <f>'6桁'!AA263</f>
        <v>0</v>
      </c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f>IF(ISBLANK('6桁'!F264)=TRUE,"",VLOOKUP('6桁'!F264,A!$A:$G,7,FALSE))</f>
        <v>38200</v>
      </c>
      <c r="G264" s="111">
        <f>'6桁'!G264</f>
        <v>0</v>
      </c>
      <c r="H264" s="5" t="str">
        <f>IF(ISBLANK('6桁'!H264)=TRUE,"",VLOOKUP('6桁'!H264,A!$A:$G,7,FALSE))</f>
        <v/>
      </c>
      <c r="I264" s="111">
        <f>'6桁'!I264</f>
        <v>0</v>
      </c>
      <c r="J264" s="5" t="str">
        <f>IF(ISBLANK('6桁'!J264)=TRUE,"",VLOOKUP('6桁'!J264,A!$A:$G,7,FALSE))</f>
        <v/>
      </c>
      <c r="K264" s="59">
        <f>'6桁'!K264</f>
        <v>0</v>
      </c>
      <c r="L264" s="5" t="str">
        <f>IF(ISBLANK('6桁'!L264)=TRUE,"",VLOOKUP('6桁'!L264,A!$A:$G,7,FALSE))</f>
        <v/>
      </c>
      <c r="M264" s="62">
        <f>'6桁'!M264</f>
        <v>0</v>
      </c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IF(ISBLANK('6桁'!T264)=TRUE,"",VLOOKUP('6桁'!T264,A!$A:$G,7,FALSE))</f>
        <v/>
      </c>
      <c r="U264" s="59">
        <f>'6桁'!U264</f>
        <v>0</v>
      </c>
      <c r="V264" s="5">
        <f>IF(ISBLANK('6桁'!V264)=TRUE,"",VLOOKUP('6桁'!V264,A!$A:$G,7,FALSE))</f>
        <v>38200</v>
      </c>
      <c r="W264" s="59" t="str">
        <f>'6桁'!W264</f>
        <v>LT03</v>
      </c>
      <c r="X264" s="5" t="str">
        <f>IF(ISBLANK('6桁'!X264)=TRUE,"",VLOOKUP('6桁'!X264,A!$A:$G,7,FALSE))</f>
        <v/>
      </c>
      <c r="Y264" s="59">
        <f>'6桁'!Y264</f>
        <v>0</v>
      </c>
      <c r="Z264" s="5" t="str">
        <f>IF(ISBLANK('6桁'!Z264)=TRUE,"",VLOOKUP('6桁'!Z264,A!$A:$G,7,FALSE))</f>
        <v/>
      </c>
      <c r="AA264" s="59">
        <f>'6桁'!AA264</f>
        <v>0</v>
      </c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>
        <f>IF(ISBLANK('6桁'!F265)=TRUE,"",VLOOKUP('6桁'!F265,A!$A:$G,7,FALSE))</f>
        <v>29700</v>
      </c>
      <c r="G265" s="111">
        <f>'6桁'!G265</f>
        <v>0</v>
      </c>
      <c r="H265" s="5" t="str">
        <f>IF(ISBLANK('6桁'!H265)=TRUE,"",VLOOKUP('6桁'!H265,A!$A:$G,7,FALSE))</f>
        <v/>
      </c>
      <c r="I265" s="111">
        <f>'6桁'!I265</f>
        <v>0</v>
      </c>
      <c r="J265" s="5" t="str">
        <f>IF(ISBLANK('6桁'!J265)=TRUE,"",VLOOKUP('6桁'!J265,A!$A:$G,7,FALSE))</f>
        <v/>
      </c>
      <c r="K265" s="62">
        <f>'6桁'!K265</f>
        <v>0</v>
      </c>
      <c r="L265" s="5" t="str">
        <f>IF(ISBLANK('6桁'!L265)=TRUE,"",VLOOKUP('6桁'!L265,A!$A:$G,7,FALSE))</f>
        <v/>
      </c>
      <c r="M265" s="62">
        <f>'6桁'!M265</f>
        <v>0</v>
      </c>
      <c r="N265" s="127"/>
      <c r="O265" s="497"/>
      <c r="P265" s="501" t="s">
        <v>421</v>
      </c>
      <c r="Q265" s="502"/>
      <c r="R265" s="501" t="s">
        <v>463</v>
      </c>
      <c r="S265" s="502"/>
      <c r="T265" s="5">
        <f>IF(ISBLANK('6桁'!T265)=TRUE,"",VLOOKUP('6桁'!T265,A!$A:$G,7,FALSE))</f>
        <v>34100</v>
      </c>
      <c r="U265" s="62">
        <f>'6桁'!U265</f>
        <v>0</v>
      </c>
      <c r="V265" s="5" t="str">
        <f>IF(ISBLANK('6桁'!V265)=TRUE,"",VLOOKUP('6桁'!V265,A!$A:$G,7,FALSE))</f>
        <v/>
      </c>
      <c r="W265" s="62">
        <f>'6桁'!W265</f>
        <v>0</v>
      </c>
      <c r="X265" s="5" t="str">
        <f>IF(ISBLANK('6桁'!X265)=TRUE,"",VLOOKUP('6桁'!X265,A!$A:$G,7,FALSE))</f>
        <v/>
      </c>
      <c r="Y265" s="62">
        <f>'6桁'!Y265</f>
        <v>0</v>
      </c>
      <c r="Z265" s="5" t="str">
        <f>IF(ISBLANK('6桁'!Z265)=TRUE,"",VLOOKUP('6桁'!Z265,A!$A:$G,7,FALSE))</f>
        <v/>
      </c>
      <c r="AA265" s="62">
        <f>'6桁'!AA265</f>
        <v>0</v>
      </c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>
        <f>IF(ISBLANK('6桁'!F266)=TRUE,"",VLOOKUP('6桁'!F266,A!$A:$G,7,FALSE))</f>
        <v>31200</v>
      </c>
      <c r="G266" s="111">
        <f>'6桁'!G266</f>
        <v>0</v>
      </c>
      <c r="H266" s="5" t="str">
        <f>IF(ISBLANK('6桁'!H266)=TRUE,"",VLOOKUP('6桁'!H266,A!$A:$G,7,FALSE))</f>
        <v/>
      </c>
      <c r="I266" s="111">
        <f>'6桁'!I266</f>
        <v>0</v>
      </c>
      <c r="J266" s="5" t="str">
        <f>IF(ISBLANK('6桁'!J266)=TRUE,"",VLOOKUP('6桁'!J266,A!$A:$G,7,FALSE))</f>
        <v/>
      </c>
      <c r="K266" s="62">
        <f>'6桁'!K266</f>
        <v>0</v>
      </c>
      <c r="L266" s="5" t="str">
        <f>IF(ISBLANK('6桁'!L266)=TRUE,"",VLOOKUP('6桁'!L266,A!$A:$G,7,FALSE))</f>
        <v/>
      </c>
      <c r="M266" s="62">
        <f>'6桁'!M266</f>
        <v>0</v>
      </c>
      <c r="N266" s="127"/>
      <c r="O266" s="497"/>
      <c r="P266" s="501" t="s">
        <v>422</v>
      </c>
      <c r="Q266" s="502"/>
      <c r="R266" s="501" t="s">
        <v>464</v>
      </c>
      <c r="S266" s="502"/>
      <c r="T266" s="5">
        <f>IF(ISBLANK('6桁'!T266)=TRUE,"",VLOOKUP('6桁'!T266,A!$A:$G,7,FALSE))</f>
        <v>36200</v>
      </c>
      <c r="U266" s="59">
        <f>'6桁'!U266</f>
        <v>0</v>
      </c>
      <c r="V266" s="5" t="str">
        <f>IF(ISBLANK('6桁'!V266)=TRUE,"",VLOOKUP('6桁'!V266,A!$A:$G,7,FALSE))</f>
        <v/>
      </c>
      <c r="W266" s="59">
        <f>'6桁'!W266</f>
        <v>0</v>
      </c>
      <c r="X266" s="5" t="str">
        <f>IF(ISBLANK('6桁'!X266)=TRUE,"",VLOOKUP('6桁'!X266,A!$A:$G,7,FALSE))</f>
        <v/>
      </c>
      <c r="Y266" s="59">
        <f>'6桁'!Y266</f>
        <v>0</v>
      </c>
      <c r="Z266" s="5" t="str">
        <f>IF(ISBLANK('6桁'!Z266)=TRUE,"",VLOOKUP('6桁'!Z266,A!$A:$G,7,FALSE))</f>
        <v/>
      </c>
      <c r="AA266" s="59">
        <f>'6桁'!AA266</f>
        <v>0</v>
      </c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>
        <f>IF(ISBLANK('6桁'!F267)=TRUE,"",VLOOKUP('6桁'!F267,A!$A:$G,7,FALSE))</f>
        <v>31300</v>
      </c>
      <c r="G267" s="111">
        <f>'6桁'!G267</f>
        <v>0</v>
      </c>
      <c r="H267" s="5" t="str">
        <f>IF(ISBLANK('6桁'!H267)=TRUE,"",VLOOKUP('6桁'!H267,A!$A:$G,7,FALSE))</f>
        <v/>
      </c>
      <c r="I267" s="111">
        <f>'6桁'!I267</f>
        <v>0</v>
      </c>
      <c r="J267" s="5" t="str">
        <f>IF(ISBLANK('6桁'!J267)=TRUE,"",VLOOKUP('6桁'!J267,A!$A:$G,7,FALSE))</f>
        <v/>
      </c>
      <c r="K267" s="62">
        <f>'6桁'!K267</f>
        <v>0</v>
      </c>
      <c r="L267" s="5" t="str">
        <f>IF(ISBLANK('6桁'!L267)=TRUE,"",VLOOKUP('6桁'!L267,A!$A:$G,7,FALSE))</f>
        <v/>
      </c>
      <c r="M267" s="62">
        <f>'6桁'!M267</f>
        <v>0</v>
      </c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IF(ISBLANK('6桁'!T267)=TRUE,"",VLOOKUP('6桁'!T267,A!$A:$G,7,FALSE))</f>
        <v/>
      </c>
      <c r="U267" s="62">
        <f>'6桁'!U267</f>
        <v>0</v>
      </c>
      <c r="V267" s="5" t="str">
        <f>IF(ISBLANK('6桁'!V267)=TRUE,"",VLOOKUP('6桁'!V267,A!$A:$G,7,FALSE))</f>
        <v/>
      </c>
      <c r="W267" s="62">
        <f>'6桁'!W267</f>
        <v>0</v>
      </c>
      <c r="X267" s="5">
        <f>IF(ISBLANK('6桁'!X267)=TRUE,"",VLOOKUP('6桁'!X267,A!$A:$G,7,FALSE))</f>
        <v>34700</v>
      </c>
      <c r="Y267" s="62" t="str">
        <f>'6桁'!Y267</f>
        <v>※◎</v>
      </c>
      <c r="Z267" s="5" t="str">
        <f>IF(ISBLANK('6桁'!Z267)=TRUE,"",VLOOKUP('6桁'!Z267,A!$A:$G,7,FALSE))</f>
        <v/>
      </c>
      <c r="AA267" s="62">
        <f>'6桁'!AA267</f>
        <v>0</v>
      </c>
    </row>
    <row r="268" spans="2:27" ht="30" customHeight="1">
      <c r="B268" s="497"/>
      <c r="C268" s="388" t="s">
        <v>443</v>
      </c>
      <c r="D268" s="435" t="s">
        <v>445</v>
      </c>
      <c r="E268" s="489"/>
      <c r="F268" s="5">
        <f>IF(ISBLANK('6桁'!F268)=TRUE,"",VLOOKUP('6桁'!F268,A!$A:$G,7,FALSE))</f>
        <v>33900</v>
      </c>
      <c r="G268" s="111">
        <f>'6桁'!G268</f>
        <v>0</v>
      </c>
      <c r="H268" s="5" t="str">
        <f>IF(ISBLANK('6桁'!H268)=TRUE,"",VLOOKUP('6桁'!H268,A!$A:$G,7,FALSE))</f>
        <v/>
      </c>
      <c r="I268" s="111">
        <f>'6桁'!I268</f>
        <v>0</v>
      </c>
      <c r="J268" s="5" t="str">
        <f>IF(ISBLANK('6桁'!J268)=TRUE,"",VLOOKUP('6桁'!J268,A!$A:$G,7,FALSE))</f>
        <v/>
      </c>
      <c r="K268" s="62">
        <f>'6桁'!K268</f>
        <v>0</v>
      </c>
      <c r="L268" s="5" t="str">
        <f>IF(ISBLANK('6桁'!L268)=TRUE,"",VLOOKUP('6桁'!L268,A!$A:$G,7,FALSE))</f>
        <v/>
      </c>
      <c r="M268" s="62">
        <f>'6桁'!M268</f>
        <v>0</v>
      </c>
      <c r="N268" s="127"/>
      <c r="O268" s="497"/>
      <c r="P268" s="507"/>
      <c r="Q268" s="508"/>
      <c r="R268" s="501" t="s">
        <v>438</v>
      </c>
      <c r="S268" s="502"/>
      <c r="T268" s="5">
        <f>IF(ISBLANK('6桁'!T268)=TRUE,"",VLOOKUP('6桁'!T268,A!$A:$G,7,FALSE))</f>
        <v>37600</v>
      </c>
      <c r="U268" s="59" t="str">
        <f>'6桁'!U268</f>
        <v>◎</v>
      </c>
      <c r="V268" s="5" t="str">
        <f>IF(ISBLANK('6桁'!V268)=TRUE,"",VLOOKUP('6桁'!V268,A!$A:$G,7,FALSE))</f>
        <v/>
      </c>
      <c r="W268" s="59">
        <f>'6桁'!W268</f>
        <v>0</v>
      </c>
      <c r="X268" s="5" t="str">
        <f>IF(ISBLANK('6桁'!X268)=TRUE,"",VLOOKUP('6桁'!X268,A!$A:$G,7,FALSE))</f>
        <v/>
      </c>
      <c r="Y268" s="59">
        <f>'6桁'!Y268</f>
        <v>0</v>
      </c>
      <c r="Z268" s="5" t="str">
        <f>IF(ISBLANK('6桁'!Z268)=TRUE,"",VLOOKUP('6桁'!Z268,A!$A:$G,7,FALSE))</f>
        <v/>
      </c>
      <c r="AA268" s="59">
        <f>'6桁'!AA268</f>
        <v>0</v>
      </c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IF(ISBLANK('6桁'!F269)=TRUE,"",VLOOKUP('6桁'!F269,A!$A:$G,7,FALSE))</f>
        <v/>
      </c>
      <c r="G269" s="111">
        <f>'6桁'!G269</f>
        <v>0</v>
      </c>
      <c r="H269" s="5" t="str">
        <f>IF(ISBLANK('6桁'!H269)=TRUE,"",VLOOKUP('6桁'!H269,A!$A:$G,7,FALSE))</f>
        <v/>
      </c>
      <c r="I269" s="111">
        <f>'6桁'!I269</f>
        <v>0</v>
      </c>
      <c r="J269" s="5">
        <f>IF(ISBLANK('6桁'!J269)=TRUE,"",VLOOKUP('6桁'!J269,A!$A:$G,7,FALSE))</f>
        <v>33500</v>
      </c>
      <c r="K269" s="59" t="str">
        <f>'6桁'!K269</f>
        <v>※
SP LT01M</v>
      </c>
      <c r="L269" s="5" t="str">
        <f>IF(ISBLANK('6桁'!L269)=TRUE,"",VLOOKUP('6桁'!L269,A!$A:$G,7,FALSE))</f>
        <v/>
      </c>
      <c r="M269" s="62">
        <f>'6桁'!M269</f>
        <v>0</v>
      </c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IF(ISBLANK('6桁'!T269)=TRUE,"",VLOOKUP('6桁'!T269,A!$A:$G,7,FALSE))</f>
        <v/>
      </c>
      <c r="U269" s="62">
        <f>'6桁'!U269</f>
        <v>0</v>
      </c>
      <c r="V269" s="5">
        <f>IF(ISBLANK('6桁'!V269)=TRUE,"",VLOOKUP('6桁'!V269,A!$A:$G,7,FALSE))</f>
        <v>29500</v>
      </c>
      <c r="W269" s="59" t="str">
        <f>'6桁'!W269</f>
        <v>※◎
SPLT02</v>
      </c>
      <c r="X269" s="5" t="str">
        <f>IF(ISBLANK('6桁'!X269)=TRUE,"",VLOOKUP('6桁'!X269,A!$A:$G,7,FALSE))</f>
        <v/>
      </c>
      <c r="Y269" s="62">
        <f>'6桁'!Y269</f>
        <v>0</v>
      </c>
      <c r="Z269" s="5" t="str">
        <f>IF(ISBLANK('6桁'!Z269)=TRUE,"",VLOOKUP('6桁'!Z269,A!$A:$G,7,FALSE))</f>
        <v/>
      </c>
      <c r="AA269" s="62">
        <f>'6桁'!AA269</f>
        <v>0</v>
      </c>
    </row>
    <row r="270" spans="2:27" ht="30" customHeight="1">
      <c r="B270" s="498"/>
      <c r="C270" s="498"/>
      <c r="D270" s="437" t="s">
        <v>448</v>
      </c>
      <c r="E270" s="549"/>
      <c r="F270" s="33">
        <f>IF(ISBLANK('6桁'!F270)=TRUE,"",VLOOKUP('6桁'!F270,A!$A:$G,7,FALSE))</f>
        <v>35000</v>
      </c>
      <c r="G270" s="113">
        <f>'6桁'!G270</f>
        <v>0</v>
      </c>
      <c r="H270" s="33" t="str">
        <f>IF(ISBLANK('6桁'!H270)=TRUE,"",VLOOKUP('6桁'!H270,A!$A:$G,7,FALSE))</f>
        <v/>
      </c>
      <c r="I270" s="113">
        <f>'6桁'!I270</f>
        <v>0</v>
      </c>
      <c r="J270" s="33" t="str">
        <f>IF(ISBLANK('6桁'!J270)=TRUE,"",VLOOKUP('6桁'!J270,A!$A:$G,7,FALSE))</f>
        <v/>
      </c>
      <c r="K270" s="58">
        <f>'6桁'!K270</f>
        <v>0</v>
      </c>
      <c r="L270" s="33" t="str">
        <f>IF(ISBLANK('6桁'!L270)=TRUE,"",VLOOKUP('6桁'!L270,A!$A:$G,7,FALSE))</f>
        <v/>
      </c>
      <c r="M270" s="58">
        <f>'6桁'!M270</f>
        <v>0</v>
      </c>
      <c r="N270" s="127"/>
      <c r="O270" s="497"/>
      <c r="P270" s="509"/>
      <c r="Q270" s="510"/>
      <c r="R270" s="501" t="s">
        <v>444</v>
      </c>
      <c r="S270" s="502"/>
      <c r="T270" s="5" t="str">
        <f>IF(ISBLANK('6桁'!T270)=TRUE,"",VLOOKUP('6桁'!T270,A!$A:$G,7,FALSE))</f>
        <v/>
      </c>
      <c r="U270" s="59">
        <f>'6桁'!U270</f>
        <v>0</v>
      </c>
      <c r="V270" s="5">
        <f>IF(ISBLANK('6桁'!V270)=TRUE,"",VLOOKUP('6桁'!V270,A!$A:$G,7,FALSE))</f>
        <v>33200</v>
      </c>
      <c r="W270" s="59" t="str">
        <f>'6桁'!W270</f>
        <v>※◎
LT03</v>
      </c>
      <c r="X270" s="5" t="str">
        <f>IF(ISBLANK('6桁'!X270)=TRUE,"",VLOOKUP('6桁'!X270,A!$A:$G,7,FALSE))</f>
        <v/>
      </c>
      <c r="Y270" s="59">
        <f>'6桁'!Y270</f>
        <v>0</v>
      </c>
      <c r="Z270" s="5" t="str">
        <f>IF(ISBLANK('6桁'!Z270)=TRUE,"",VLOOKUP('6桁'!Z270,A!$A:$G,7,FALSE))</f>
        <v/>
      </c>
      <c r="AA270" s="59">
        <f>'6桁'!AA270</f>
        <v>0</v>
      </c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IF(ISBLANK('6桁'!F271)=TRUE,"",VLOOKUP('6桁'!F271,A!$A:$G,7,FALSE))</f>
        <v/>
      </c>
      <c r="G271" s="125">
        <f>'6桁'!G271</f>
        <v>0</v>
      </c>
      <c r="H271" s="6">
        <f>IF(ISBLANK('6桁'!H271)=TRUE,"",VLOOKUP('6桁'!H271,A!$A:$G,7,FALSE))</f>
        <v>30800</v>
      </c>
      <c r="I271" s="125">
        <f>'6桁'!I271</f>
        <v>0</v>
      </c>
      <c r="J271" s="6" t="str">
        <f>IF(ISBLANK('6桁'!J271)=TRUE,"",VLOOKUP('6桁'!J271,A!$A:$G,7,FALSE))</f>
        <v/>
      </c>
      <c r="K271" s="190">
        <f>'6桁'!K271</f>
        <v>0</v>
      </c>
      <c r="L271" s="6" t="str">
        <f>IF(ISBLANK('6桁'!L271)=TRUE,"",VLOOKUP('6桁'!L271,A!$A:$G,7,FALSE))</f>
        <v/>
      </c>
      <c r="M271" s="70">
        <f>'6桁'!M271</f>
        <v>0</v>
      </c>
      <c r="N271" s="127"/>
      <c r="O271" s="498"/>
      <c r="P271" s="511"/>
      <c r="Q271" s="512"/>
      <c r="R271" s="503" t="s">
        <v>445</v>
      </c>
      <c r="S271" s="504"/>
      <c r="T271" s="33">
        <f>IF(ISBLANK('6桁'!T271)=TRUE,"",VLOOKUP('6桁'!T271,A!$A:$G,7,FALSE))</f>
        <v>33200</v>
      </c>
      <c r="U271" s="58" t="str">
        <f>'6桁'!U271</f>
        <v>⑧</v>
      </c>
      <c r="V271" s="33" t="str">
        <f>IF(ISBLANK('6桁'!V271)=TRUE,"",VLOOKUP('6桁'!V271,A!$A:$G,7,FALSE))</f>
        <v/>
      </c>
      <c r="W271" s="58">
        <f>'6桁'!W271</f>
        <v>0</v>
      </c>
      <c r="X271" s="33" t="str">
        <f>IF(ISBLANK('6桁'!X271)=TRUE,"",VLOOKUP('6桁'!X271,A!$A:$G,7,FALSE))</f>
        <v/>
      </c>
      <c r="Y271" s="58">
        <f>'6桁'!Y271</f>
        <v>0</v>
      </c>
      <c r="Z271" s="33" t="str">
        <f>IF(ISBLANK('6桁'!Z271)=TRUE,"",VLOOKUP('6桁'!Z271,A!$A:$G,7,FALSE))</f>
        <v/>
      </c>
      <c r="AA271" s="58">
        <f>'6桁'!AA271</f>
        <v>0</v>
      </c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IF(ISBLANK('6桁'!F272)=TRUE,"",VLOOKUP('6桁'!F272,A!$A:$G,7,FALSE))</f>
        <v/>
      </c>
      <c r="G272" s="111">
        <f>'6桁'!G272</f>
        <v>0</v>
      </c>
      <c r="H272" s="5">
        <f>IF(ISBLANK('6桁'!H272)=TRUE,"",VLOOKUP('6桁'!H272,A!$A:$G,7,FALSE))</f>
        <v>34000</v>
      </c>
      <c r="I272" s="111">
        <f>'6桁'!I272</f>
        <v>0</v>
      </c>
      <c r="J272" s="5" t="str">
        <f>IF(ISBLANK('6桁'!J272)=TRUE,"",VLOOKUP('6桁'!J272,A!$A:$G,7,FALSE))</f>
        <v/>
      </c>
      <c r="K272" s="62">
        <f>'6桁'!K272</f>
        <v>0</v>
      </c>
      <c r="L272" s="5" t="str">
        <f>IF(ISBLANK('6桁'!L272)=TRUE,"",VLOOKUP('6桁'!L272,A!$A:$G,7,FALSE))</f>
        <v/>
      </c>
      <c r="M272" s="62">
        <f>'6桁'!M272</f>
        <v>0</v>
      </c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IF(ISBLANK('6桁'!T272)=TRUE,"",VLOOKUP('6桁'!T272,A!$A:$G,7,FALSE))</f>
        <v/>
      </c>
      <c r="U272" s="190">
        <f>'6桁'!U272</f>
        <v>0</v>
      </c>
      <c r="V272" s="6">
        <f>IF(ISBLANK('6桁'!V272)=TRUE,"",VLOOKUP('6桁'!V272,A!$A:$G,7,FALSE))</f>
        <v>35200</v>
      </c>
      <c r="W272" s="190" t="str">
        <f>'6桁'!W272</f>
        <v>SPLT02</v>
      </c>
      <c r="X272" s="6" t="str">
        <f>IF(ISBLANK('6桁'!X272)=TRUE,"",VLOOKUP('6桁'!X272,A!$A:$G,7,FALSE))</f>
        <v/>
      </c>
      <c r="Y272" s="190">
        <f>'6桁'!Y272</f>
        <v>0</v>
      </c>
      <c r="Z272" s="6" t="str">
        <f>IF(ISBLANK('6桁'!Z272)=TRUE,"",VLOOKUP('6桁'!Z272,A!$A:$G,7,FALSE))</f>
        <v/>
      </c>
      <c r="AA272" s="190">
        <f>'6桁'!AA272</f>
        <v>0</v>
      </c>
    </row>
    <row r="273" spans="1:27" ht="30" customHeight="1">
      <c r="B273" s="497"/>
      <c r="C273" s="388" t="s">
        <v>22</v>
      </c>
      <c r="D273" s="435" t="s">
        <v>451</v>
      </c>
      <c r="E273" s="489"/>
      <c r="F273" s="5">
        <f>IF(ISBLANK('6桁'!F273)=TRUE,"",VLOOKUP('6桁'!F273,A!$A:$G,7,FALSE))</f>
        <v>36100</v>
      </c>
      <c r="G273" s="111">
        <f>'6桁'!G273</f>
        <v>0</v>
      </c>
      <c r="H273" s="5" t="str">
        <f>IF(ISBLANK('6桁'!H273)=TRUE,"",VLOOKUP('6桁'!H273,A!$A:$G,7,FALSE))</f>
        <v/>
      </c>
      <c r="I273" s="111">
        <f>'6桁'!I273</f>
        <v>0</v>
      </c>
      <c r="J273" s="5" t="str">
        <f>IF(ISBLANK('6桁'!J273)=TRUE,"",VLOOKUP('6桁'!J273,A!$A:$G,7,FALSE))</f>
        <v/>
      </c>
      <c r="K273" s="62">
        <f>'6桁'!K273</f>
        <v>0</v>
      </c>
      <c r="L273" s="5" t="str">
        <f>IF(ISBLANK('6桁'!L273)=TRUE,"",VLOOKUP('6桁'!L273,A!$A:$G,7,FALSE))</f>
        <v/>
      </c>
      <c r="M273" s="62">
        <f>'6桁'!M273</f>
        <v>0</v>
      </c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IF(ISBLANK('6桁'!T273)=TRUE,"",VLOOKUP('6桁'!T273,A!$A:$G,7,FALSE))</f>
        <v/>
      </c>
      <c r="U273" s="62">
        <f>'6桁'!U273</f>
        <v>0</v>
      </c>
      <c r="V273" s="5">
        <f>IF(ISBLANK('6桁'!V273)=TRUE,"",VLOOKUP('6桁'!V273,A!$A:$G,7,FALSE))</f>
        <v>29400</v>
      </c>
      <c r="W273" s="59" t="str">
        <f>'6桁'!W273</f>
        <v>SPLT02</v>
      </c>
      <c r="X273" s="5" t="str">
        <f>IF(ISBLANK('6桁'!X273)=TRUE,"",VLOOKUP('6桁'!X273,A!$A:$G,7,FALSE))</f>
        <v/>
      </c>
      <c r="Y273" s="62">
        <f>'6桁'!Y273</f>
        <v>0</v>
      </c>
      <c r="Z273" s="5" t="str">
        <f>IF(ISBLANK('6桁'!Z273)=TRUE,"",VLOOKUP('6桁'!Z273,A!$A:$G,7,FALSE))</f>
        <v/>
      </c>
      <c r="AA273" s="62">
        <f>'6桁'!AA273</f>
        <v>0</v>
      </c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IF(ISBLANK('6桁'!F274)=TRUE,"",VLOOKUP('6桁'!F274,A!$A:$G,7,FALSE))</f>
        <v/>
      </c>
      <c r="G274" s="111">
        <f>'6桁'!G274</f>
        <v>0</v>
      </c>
      <c r="H274" s="5" t="str">
        <f>IF(ISBLANK('6桁'!H274)=TRUE,"",VLOOKUP('6桁'!H274,A!$A:$G,7,FALSE))</f>
        <v/>
      </c>
      <c r="I274" s="111">
        <f>'6桁'!I274</f>
        <v>0</v>
      </c>
      <c r="J274" s="5">
        <f>IF(ISBLANK('6桁'!J274)=TRUE,"",VLOOKUP('6桁'!J274,A!$A:$G,7,FALSE))</f>
        <v>29300</v>
      </c>
      <c r="K274" s="62">
        <f>'6桁'!K274</f>
        <v>0</v>
      </c>
      <c r="L274" s="5" t="str">
        <f>IF(ISBLANK('6桁'!L274)=TRUE,"",VLOOKUP('6桁'!L274,A!$A:$G,7,FALSE))</f>
        <v/>
      </c>
      <c r="M274" s="62">
        <f>'6桁'!M274</f>
        <v>0</v>
      </c>
      <c r="N274" s="127"/>
      <c r="O274" s="498"/>
      <c r="P274" s="503" t="s">
        <v>427</v>
      </c>
      <c r="Q274" s="504"/>
      <c r="R274" s="503" t="s">
        <v>383</v>
      </c>
      <c r="S274" s="504"/>
      <c r="T274" s="5">
        <f>IF(ISBLANK('6桁'!T274)=TRUE,"",VLOOKUP('6桁'!T274,A!$A:$G,7,FALSE))</f>
        <v>32300</v>
      </c>
      <c r="U274" s="59">
        <f>'6桁'!U274</f>
        <v>0</v>
      </c>
      <c r="V274" s="5" t="str">
        <f>IF(ISBLANK('6桁'!V274)=TRUE,"",VLOOKUP('6桁'!V274,A!$A:$G,7,FALSE))</f>
        <v/>
      </c>
      <c r="W274" s="59">
        <f>'6桁'!W274</f>
        <v>0</v>
      </c>
      <c r="X274" s="161" t="str">
        <f>IF(ISBLANK('6桁'!X274)=TRUE,"",VLOOKUP('6桁'!X274,A!$A:$G,7,FALSE))</f>
        <v/>
      </c>
      <c r="Y274" s="189">
        <f>'6桁'!Y274</f>
        <v>0</v>
      </c>
      <c r="Z274" s="161" t="str">
        <f>IF(ISBLANK('6桁'!Z274)=TRUE,"",VLOOKUP('6桁'!Z274,A!$A:$G,7,FALSE))</f>
        <v/>
      </c>
      <c r="AA274" s="189">
        <f>'6桁'!AA274</f>
        <v>0</v>
      </c>
    </row>
    <row r="275" spans="1:27" ht="30" customHeight="1">
      <c r="B275" s="497"/>
      <c r="C275" s="388" t="s">
        <v>452</v>
      </c>
      <c r="D275" s="435" t="s">
        <v>396</v>
      </c>
      <c r="E275" s="489"/>
      <c r="F275" s="5">
        <f>IF(ISBLANK('6桁'!F275)=TRUE,"",VLOOKUP('6桁'!F275,A!$A:$G,7,FALSE))</f>
        <v>24600</v>
      </c>
      <c r="G275" s="111">
        <f>'6桁'!G275</f>
        <v>0</v>
      </c>
      <c r="H275" s="5">
        <f>IF(ISBLANK('6桁'!H275)=TRUE,"",VLOOKUP('6桁'!H275,A!$A:$G,7,FALSE))</f>
        <v>24000</v>
      </c>
      <c r="I275" s="189" t="str">
        <f>'6桁'!I275</f>
        <v>※</v>
      </c>
      <c r="J275" s="5" t="str">
        <f>IF(ISBLANK('6桁'!J275)=TRUE,"",VLOOKUP('6桁'!J275,A!$A:$G,7,FALSE))</f>
        <v/>
      </c>
      <c r="K275" s="62">
        <f>'6桁'!K275</f>
        <v>0</v>
      </c>
      <c r="L275" s="5" t="str">
        <f>IF(ISBLANK('6桁'!L275)=TRUE,"",VLOOKUP('6桁'!L275,A!$A:$G,7,FALSE))</f>
        <v/>
      </c>
      <c r="M275" s="62">
        <f>'6桁'!M275</f>
        <v>0</v>
      </c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IF(ISBLANK('6桁'!T275)=TRUE,"",VLOOKUP('6桁'!T275,A!$A:$G,7,FALSE))</f>
        <v/>
      </c>
      <c r="U275" s="365">
        <f>'6桁'!U275</f>
        <v>0</v>
      </c>
      <c r="V275" s="77" t="str">
        <f>IF(ISBLANK('6桁'!V275)=TRUE,"",VLOOKUP('6桁'!V275,A!$A:$G,7,FALSE))</f>
        <v/>
      </c>
      <c r="W275" s="365">
        <f>'6桁'!W275</f>
        <v>0</v>
      </c>
      <c r="X275" s="77">
        <f>IF(ISBLANK('6桁'!X275)=TRUE,"",VLOOKUP('6桁'!X275,A!$A:$G,7,FALSE))</f>
        <v>29500</v>
      </c>
      <c r="Y275" s="72" t="str">
        <f>'6桁'!Y275</f>
        <v>※</v>
      </c>
      <c r="Z275" s="77" t="str">
        <f>IF(ISBLANK('6桁'!Z275)=TRUE,"",VLOOKUP('6桁'!Z275,A!$A:$G,7,FALSE))</f>
        <v/>
      </c>
      <c r="AA275" s="72">
        <f>'6桁'!AA275</f>
        <v>0</v>
      </c>
    </row>
    <row r="276" spans="1:27" ht="30" customHeight="1">
      <c r="B276" s="497"/>
      <c r="C276" s="388" t="s">
        <v>453</v>
      </c>
      <c r="D276" s="435" t="s">
        <v>391</v>
      </c>
      <c r="E276" s="489"/>
      <c r="F276" s="5">
        <f>IF(ISBLANK('6桁'!F276)=TRUE,"",VLOOKUP('6桁'!F276,A!$A:$G,7,FALSE))</f>
        <v>25900</v>
      </c>
      <c r="G276" s="111">
        <f>'6桁'!G276</f>
        <v>0</v>
      </c>
      <c r="H276" s="5" t="str">
        <f>IF(ISBLANK('6桁'!H276)=TRUE,"",VLOOKUP('6桁'!H276,A!$A:$G,7,FALSE))</f>
        <v/>
      </c>
      <c r="I276" s="111">
        <f>'6桁'!I276</f>
        <v>0</v>
      </c>
      <c r="J276" s="5" t="str">
        <f>IF(ISBLANK('6桁'!J276)=TRUE,"",VLOOKUP('6桁'!J276,A!$A:$G,7,FALSE))</f>
        <v/>
      </c>
      <c r="K276" s="62">
        <f>'6桁'!K276</f>
        <v>0</v>
      </c>
      <c r="L276" s="5" t="str">
        <f>IF(ISBLANK('6桁'!L276)=TRUE,"",VLOOKUP('6桁'!L276,A!$A:$G,7,FALSE))</f>
        <v/>
      </c>
      <c r="M276" s="62">
        <f>'6桁'!M276</f>
        <v>0</v>
      </c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IF(ISBLANK('6桁'!T276)=TRUE,"",VLOOKUP('6桁'!T276,A!$A:$G,7,FALSE))</f>
        <v/>
      </c>
      <c r="U276" s="72">
        <f>'6桁'!U276</f>
        <v>0</v>
      </c>
      <c r="V276" s="77" t="str">
        <f>IF(ISBLANK('6桁'!V276)=TRUE,"",VLOOKUP('6桁'!V276,A!$A:$G,7,FALSE))</f>
        <v/>
      </c>
      <c r="W276" s="72">
        <f>'6桁'!W276</f>
        <v>0</v>
      </c>
      <c r="X276" s="77">
        <f>IF(ISBLANK('6桁'!X276)=TRUE,"",VLOOKUP('6桁'!X276,A!$A:$G,7,FALSE))</f>
        <v>25500</v>
      </c>
      <c r="Y276" s="365">
        <f>'6桁'!Y276</f>
        <v>0</v>
      </c>
      <c r="Z276" s="77" t="str">
        <f>IF(ISBLANK('6桁'!Z276)=TRUE,"",VLOOKUP('6桁'!Z276,A!$A:$G,7,FALSE))</f>
        <v/>
      </c>
      <c r="AA276" s="365">
        <f>'6桁'!AA276</f>
        <v>0</v>
      </c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>
        <f>IF(ISBLANK('6桁'!F277)=TRUE,"",VLOOKUP('6桁'!F277,A!$A:$G,7,FALSE))</f>
        <v>27800</v>
      </c>
      <c r="G277" s="111">
        <f>'6桁'!G277</f>
        <v>0</v>
      </c>
      <c r="H277" s="5" t="str">
        <f>IF(ISBLANK('6桁'!H277)=TRUE,"",VLOOKUP('6桁'!H277,A!$A:$G,7,FALSE))</f>
        <v/>
      </c>
      <c r="I277" s="111">
        <f>'6桁'!I277</f>
        <v>0</v>
      </c>
      <c r="J277" s="5" t="str">
        <f>IF(ISBLANK('6桁'!J277)=TRUE,"",VLOOKUP('6桁'!J277,A!$A:$G,7,FALSE))</f>
        <v/>
      </c>
      <c r="K277" s="62">
        <f>'6桁'!K277</f>
        <v>0</v>
      </c>
      <c r="L277" s="5" t="str">
        <f>IF(ISBLANK('6桁'!L277)=TRUE,"",VLOOKUP('6桁'!L277,A!$A:$G,7,FALSE))</f>
        <v/>
      </c>
      <c r="M277" s="62">
        <f>'6桁'!M277</f>
        <v>0</v>
      </c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IF(ISBLANK('6桁'!T277)=TRUE,"",VLOOKUP('6桁'!T277,A!$A:$G,7,FALSE))</f>
        <v/>
      </c>
      <c r="U277" s="366">
        <f>'6桁'!U277</f>
        <v>0</v>
      </c>
      <c r="V277" s="38" t="str">
        <f>IF(ISBLANK('6桁'!V277)=TRUE,"",VLOOKUP('6桁'!V277,A!$A:$G,7,FALSE))</f>
        <v/>
      </c>
      <c r="W277" s="366">
        <f>'6桁'!W277</f>
        <v>0</v>
      </c>
      <c r="X277" s="38">
        <f>IF(ISBLANK('6桁'!X277)=TRUE,"",VLOOKUP('6桁'!X277,A!$A:$G,7,FALSE))</f>
        <v>21700</v>
      </c>
      <c r="Y277" s="366" t="str">
        <f>'6桁'!Y277</f>
        <v>※</v>
      </c>
      <c r="Z277" s="38" t="str">
        <f>IF(ISBLANK('6桁'!Z277)=TRUE,"",VLOOKUP('6桁'!Z277,A!$A:$G,7,FALSE))</f>
        <v/>
      </c>
      <c r="AA277" s="366">
        <f>'6桁'!AA277</f>
        <v>0</v>
      </c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IF(ISBLANK('6桁'!F278)=TRUE,"",VLOOKUP('6桁'!F278,A!$A:$G,7,FALSE))</f>
        <v/>
      </c>
      <c r="G278" s="318">
        <f>'6桁'!G278</f>
        <v>0</v>
      </c>
      <c r="H278" s="86" t="str">
        <f>IF(ISBLANK('6桁'!H278)=TRUE,"",VLOOKUP('6桁'!H278,A!$A:$G,7,FALSE))</f>
        <v/>
      </c>
      <c r="I278" s="27">
        <f>'6桁'!I278</f>
        <v>0</v>
      </c>
      <c r="J278" s="5">
        <f>IF(ISBLANK('6桁'!J278)=TRUE,"",VLOOKUP('6桁'!J278,A!$A:$G,7,FALSE))</f>
        <v>30300</v>
      </c>
      <c r="K278" s="189" t="str">
        <f>'6桁'!K278</f>
        <v>※</v>
      </c>
      <c r="L278" s="5" t="str">
        <f>IF(ISBLANK('6桁'!L278)=TRUE,"",VLOOKUP('6桁'!L278,A!$A:$G,7,FALSE))</f>
        <v/>
      </c>
      <c r="M278" s="62">
        <f>'6桁'!M278</f>
        <v>0</v>
      </c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IF(ISBLANK('6桁'!F279)=TRUE,"",VLOOKUP('6桁'!F279,A!$A:$G,7,FALSE))</f>
        <v/>
      </c>
      <c r="G279" s="111">
        <f>'6桁'!G279</f>
        <v>0</v>
      </c>
      <c r="H279" s="5" t="str">
        <f>IF(ISBLANK('6桁'!H279)=TRUE,"",VLOOKUP('6桁'!H279,A!$A:$G,7,FALSE))</f>
        <v/>
      </c>
      <c r="I279" s="111">
        <f>'6桁'!I279</f>
        <v>0</v>
      </c>
      <c r="J279" s="5">
        <f>IF(ISBLANK('6桁'!J279)=TRUE,"",VLOOKUP('6桁'!J279,A!$A:$G,7,FALSE))</f>
        <v>22400</v>
      </c>
      <c r="K279" s="59" t="str">
        <f>'6桁'!K279</f>
        <v>※
SP LT01M</v>
      </c>
      <c r="L279" s="5" t="str">
        <f>IF(ISBLANK('6桁'!L279)=TRUE,"",VLOOKUP('6桁'!L279,A!$A:$G,7,FALSE))</f>
        <v/>
      </c>
      <c r="M279" s="62">
        <f>'6桁'!M279</f>
        <v>0</v>
      </c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f>IF(ISBLANK('6桁'!F280)=TRUE,"",VLOOKUP('6桁'!F280,A!$A:$G,7,FALSE))</f>
        <v>23500</v>
      </c>
      <c r="G280" s="111">
        <f>'6桁'!G280</f>
        <v>0</v>
      </c>
      <c r="H280" s="5" t="str">
        <f>IF(ISBLANK('6桁'!H280)=TRUE,"",VLOOKUP('6桁'!H280,A!$A:$G,7,FALSE))</f>
        <v/>
      </c>
      <c r="I280" s="111">
        <f>'6桁'!I280</f>
        <v>0</v>
      </c>
      <c r="J280" s="5" t="str">
        <f>IF(ISBLANK('6桁'!J280)=TRUE,"",VLOOKUP('6桁'!J280,A!$A:$G,7,FALSE))</f>
        <v/>
      </c>
      <c r="K280" s="62">
        <f>'6桁'!K280</f>
        <v>0</v>
      </c>
      <c r="L280" s="5" t="str">
        <f>IF(ISBLANK('6桁'!L280)=TRUE,"",VLOOKUP('6桁'!L280,A!$A:$G,7,FALSE))</f>
        <v/>
      </c>
      <c r="M280" s="62">
        <f>'6桁'!M280</f>
        <v>0</v>
      </c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IF(ISBLANK('6桁'!F281)=TRUE,"",VLOOKUP('6桁'!F281,A!$A:$G,7,FALSE))</f>
        <v/>
      </c>
      <c r="G281" s="111">
        <f>'6桁'!G281</f>
        <v>0</v>
      </c>
      <c r="H281" s="5" t="str">
        <f>IF(ISBLANK('6桁'!H281)=TRUE,"",VLOOKUP('6桁'!H281,A!$A:$G,7,FALSE))</f>
        <v/>
      </c>
      <c r="I281" s="111">
        <f>'6桁'!I281</f>
        <v>0</v>
      </c>
      <c r="J281" s="5">
        <f>IF(ISBLANK('6桁'!J281)=TRUE,"",VLOOKUP('6桁'!J281,A!$A:$G,7,FALSE))</f>
        <v>25100</v>
      </c>
      <c r="K281" s="62">
        <f>'6桁'!K281</f>
        <v>0</v>
      </c>
      <c r="L281" s="5" t="str">
        <f>IF(ISBLANK('6桁'!L281)=TRUE,"",VLOOKUP('6桁'!L281,A!$A:$G,7,FALSE))</f>
        <v/>
      </c>
      <c r="M281" s="62">
        <f>'6桁'!M281</f>
        <v>0</v>
      </c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IF(ISBLANK('6桁'!F282)=TRUE,"",VLOOKUP('6桁'!F282,A!$A:$G,7,FALSE))</f>
        <v/>
      </c>
      <c r="G282" s="186">
        <f>'6桁'!G282</f>
        <v>0</v>
      </c>
      <c r="H282" s="161" t="str">
        <f>IF(ISBLANK('6桁'!H282)=TRUE,"",VLOOKUP('6桁'!H282,A!$A:$G,7,FALSE))</f>
        <v/>
      </c>
      <c r="I282" s="186">
        <f>'6桁'!I282</f>
        <v>0</v>
      </c>
      <c r="J282" s="161">
        <f>IF(ISBLANK('6桁'!J282)=TRUE,"",VLOOKUP('6桁'!J282,A!$A:$G,7,FALSE))</f>
        <v>27300</v>
      </c>
      <c r="K282" s="189" t="str">
        <f>'6桁'!K282</f>
        <v>※
SP LT01M</v>
      </c>
      <c r="L282" s="161" t="str">
        <f>IF(ISBLANK('6桁'!L282)=TRUE,"",VLOOKUP('6桁'!L282,A!$A:$G,7,FALSE))</f>
        <v/>
      </c>
      <c r="M282" s="162">
        <f>'6桁'!M282</f>
        <v>0</v>
      </c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f>IF(ISBLANK('6桁'!F283)=TRUE,"",VLOOKUP('6桁'!F283,A!$A:$G,7,FALSE))</f>
        <v>28100</v>
      </c>
      <c r="G283" s="186">
        <f>'6桁'!G283</f>
        <v>0</v>
      </c>
      <c r="H283" s="161" t="str">
        <f>IF(ISBLANK('6桁'!H283)=TRUE,"",VLOOKUP('6桁'!H283,A!$A:$G,7,FALSE))</f>
        <v/>
      </c>
      <c r="I283" s="186">
        <f>'6桁'!I283</f>
        <v>0</v>
      </c>
      <c r="J283" s="161" t="str">
        <f>IF(ISBLANK('6桁'!J283)=TRUE,"",VLOOKUP('6桁'!J283,A!$A:$G,7,FALSE))</f>
        <v/>
      </c>
      <c r="K283" s="162">
        <f>'6桁'!K283</f>
        <v>0</v>
      </c>
      <c r="L283" s="161" t="str">
        <f>IF(ISBLANK('6桁'!L283)=TRUE,"",VLOOKUP('6桁'!L283,A!$A:$G,7,FALSE))</f>
        <v/>
      </c>
      <c r="M283" s="162">
        <f>'6桁'!M283</f>
        <v>0</v>
      </c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IF(ISBLANK('6桁'!F284)=TRUE,"",VLOOKUP('6桁'!F284,A!$A:$G,7,FALSE))</f>
        <v/>
      </c>
      <c r="G284" s="186">
        <f>'6桁'!G284</f>
        <v>0</v>
      </c>
      <c r="H284" s="161" t="str">
        <f>IF(ISBLANK('6桁'!H284)=TRUE,"",VLOOKUP('6桁'!H284,A!$A:$G,7,FALSE))</f>
        <v/>
      </c>
      <c r="I284" s="186">
        <f>'6桁'!I284</f>
        <v>0</v>
      </c>
      <c r="J284" s="161">
        <f>IF(ISBLANK('6桁'!J284)=TRUE,"",VLOOKUP('6桁'!J284,A!$A:$G,7,FALSE))</f>
        <v>30000</v>
      </c>
      <c r="K284" s="162">
        <f>'6桁'!K284</f>
        <v>0</v>
      </c>
      <c r="L284" s="161" t="str">
        <f>IF(ISBLANK('6桁'!L284)=TRUE,"",VLOOKUP('6桁'!L284,A!$A:$G,7,FALSE))</f>
        <v/>
      </c>
      <c r="M284" s="162">
        <f>'6桁'!M284</f>
        <v>0</v>
      </c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f>IF(ISBLANK('6桁'!F285)=TRUE,"",VLOOKUP('6桁'!F285,A!$A:$G,7,FALSE))</f>
        <v>29200</v>
      </c>
      <c r="G285" s="114">
        <f>'6桁'!G285</f>
        <v>0</v>
      </c>
      <c r="H285" s="16" t="str">
        <f>IF(ISBLANK('6桁'!H285)=TRUE,"",VLOOKUP('6桁'!H285,A!$A:$G,7,FALSE))</f>
        <v/>
      </c>
      <c r="I285" s="114">
        <f>'6桁'!I285</f>
        <v>0</v>
      </c>
      <c r="J285" s="16" t="str">
        <f>IF(ISBLANK('6桁'!J285)=TRUE,"",VLOOKUP('6桁'!J285,A!$A:$G,7,FALSE))</f>
        <v/>
      </c>
      <c r="K285" s="68">
        <f>'6桁'!K285</f>
        <v>0</v>
      </c>
      <c r="L285" s="16" t="str">
        <f>IF(ISBLANK('6桁'!L285)=TRUE,"",VLOOKUP('6桁'!L285,A!$A:$G,7,FALSE))</f>
        <v/>
      </c>
      <c r="M285" s="68">
        <f>'6桁'!M285</f>
        <v>0</v>
      </c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f>IF(ISBLANK('6桁'!F296)=TRUE,"",VLOOKUP('6桁'!F296,A!$A:$G,7,FALSE))</f>
        <v>26200</v>
      </c>
      <c r="G296" s="61">
        <f>'6桁'!G296</f>
        <v>0</v>
      </c>
      <c r="H296" s="4" t="str">
        <f>IF(ISBLANK('6桁'!H296)=TRUE,"",VLOOKUP('6桁'!H296,A!$A:$G,7,FALSE))</f>
        <v/>
      </c>
      <c r="I296" s="61">
        <f>'6桁'!I296</f>
        <v>0</v>
      </c>
      <c r="J296" s="4" t="str">
        <f>IF(ISBLANK('6桁'!J296)=TRUE,"",VLOOKUP('6桁'!J296,A!$A:$G,7,FALSE))</f>
        <v/>
      </c>
      <c r="K296" s="61">
        <f>'6桁'!K296</f>
        <v>0</v>
      </c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IF(ISBLANK('6桁'!F297)=TRUE,"",VLOOKUP('6桁'!F297,A!$A:$G,7,FALSE))</f>
        <v/>
      </c>
      <c r="G297" s="62">
        <f>'6桁'!G297</f>
        <v>0</v>
      </c>
      <c r="H297" s="5">
        <f>IF(ISBLANK('6桁'!H297)=TRUE,"",VLOOKUP('6桁'!H297,A!$A:$G,7,FALSE))</f>
        <v>27300</v>
      </c>
      <c r="I297" s="62">
        <f>'6桁'!I297</f>
        <v>0</v>
      </c>
      <c r="J297" s="5" t="str">
        <f>IF(ISBLANK('6桁'!J297)=TRUE,"",VLOOKUP('6桁'!J297,A!$A:$G,7,FALSE))</f>
        <v/>
      </c>
      <c r="K297" s="62">
        <f>'6桁'!K297</f>
        <v>0</v>
      </c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IF(ISBLANK('6桁'!F298)=TRUE,"",VLOOKUP('6桁'!F298,A!$A:$G,7,FALSE))</f>
        <v/>
      </c>
      <c r="G298" s="62">
        <f>'6桁'!G298</f>
        <v>0</v>
      </c>
      <c r="H298" s="5">
        <f>IF(ISBLANK('6桁'!H298)=TRUE,"",VLOOKUP('6桁'!H298,A!$A:$G,7,FALSE))</f>
        <v>25100</v>
      </c>
      <c r="I298" s="62" t="str">
        <f>'6桁'!I298</f>
        <v>※</v>
      </c>
      <c r="J298" s="5" t="str">
        <f>IF(ISBLANK('6桁'!J298)=TRUE,"",VLOOKUP('6桁'!J298,A!$A:$G,7,FALSE))</f>
        <v/>
      </c>
      <c r="K298" s="62">
        <f>'6桁'!K298</f>
        <v>0</v>
      </c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f>IF(ISBLANK('6桁'!F299)=TRUE,"",VLOOKUP('6桁'!F299,A!$A:$G,7,FALSE))</f>
        <v>27100</v>
      </c>
      <c r="G299" s="62">
        <f>'6桁'!G299</f>
        <v>0</v>
      </c>
      <c r="H299" s="5" t="str">
        <f>IF(ISBLANK('6桁'!H299)=TRUE,"",VLOOKUP('6桁'!H299,A!$A:$G,7,FALSE))</f>
        <v/>
      </c>
      <c r="I299" s="62">
        <f>'6桁'!I299</f>
        <v>0</v>
      </c>
      <c r="J299" s="5" t="str">
        <f>IF(ISBLANK('6桁'!J299)=TRUE,"",VLOOKUP('6桁'!J299,A!$A:$G,7,FALSE))</f>
        <v/>
      </c>
      <c r="K299" s="62">
        <f>'6桁'!K299</f>
        <v>0</v>
      </c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f>IF(ISBLANK('6桁'!F300)=TRUE,"",VLOOKUP('6桁'!F300,A!$A:$G,7,FALSE))</f>
        <v>29000</v>
      </c>
      <c r="G300" s="62">
        <f>'6桁'!G300</f>
        <v>0</v>
      </c>
      <c r="H300" s="5" t="str">
        <f>IF(ISBLANK('6桁'!H300)=TRUE,"",VLOOKUP('6桁'!H300,A!$A:$G,7,FALSE))</f>
        <v/>
      </c>
      <c r="I300" s="62">
        <f>'6桁'!I300</f>
        <v>0</v>
      </c>
      <c r="J300" s="5" t="str">
        <f>IF(ISBLANK('6桁'!J300)=TRUE,"",VLOOKUP('6桁'!J300,A!$A:$G,7,FALSE))</f>
        <v/>
      </c>
      <c r="K300" s="62">
        <f>'6桁'!K300</f>
        <v>0</v>
      </c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IF(ISBLANK('6桁'!F301)=TRUE,"",VLOOKUP('6桁'!F301,A!$A:$G,7,FALSE))</f>
        <v/>
      </c>
      <c r="G301" s="62">
        <f>'6桁'!G301</f>
        <v>0</v>
      </c>
      <c r="H301" s="5" t="str">
        <f>IF(ISBLANK('6桁'!H301)=TRUE,"",VLOOKUP('6桁'!H301,A!$A:$G,7,FALSE))</f>
        <v/>
      </c>
      <c r="I301" s="62">
        <f>'6桁'!I301</f>
        <v>0</v>
      </c>
      <c r="J301" s="5">
        <f>IF(ISBLANK('6桁'!J301)=TRUE,"",VLOOKUP('6桁'!J301,A!$A:$G,7,FALSE))</f>
        <v>27300</v>
      </c>
      <c r="K301" s="62" t="str">
        <f>'6桁'!K301</f>
        <v>※</v>
      </c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IF(ISBLANK('6桁'!F302)=TRUE,"",VLOOKUP('6桁'!F302,A!$A:$G,7,FALSE))</f>
        <v/>
      </c>
      <c r="G302" s="58">
        <f>'6桁'!G302</f>
        <v>0</v>
      </c>
      <c r="H302" s="33" t="str">
        <f>IF(ISBLANK('6桁'!H302)=TRUE,"",VLOOKUP('6桁'!H302,A!$A:$G,7,FALSE))</f>
        <v/>
      </c>
      <c r="I302" s="58">
        <f>'6桁'!I302</f>
        <v>0</v>
      </c>
      <c r="J302" s="33">
        <f>IF(ISBLANK('6桁'!J302)=TRUE,"",VLOOKUP('6桁'!J302,A!$A:$G,7,FALSE))</f>
        <v>27400</v>
      </c>
      <c r="K302" s="58">
        <f>'6桁'!K302</f>
        <v>0</v>
      </c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IF(ISBLANK('6桁'!F303)=TRUE,"",VLOOKUP('6桁'!F303,A!$A:$G,7,FALSE))</f>
        <v/>
      </c>
      <c r="G303" s="70">
        <f>'6桁'!G303</f>
        <v>0</v>
      </c>
      <c r="H303" s="6">
        <f>IF(ISBLANK('6桁'!H303)=TRUE,"",VLOOKUP('6桁'!H303,A!$A:$G,7,FALSE))</f>
        <v>23500</v>
      </c>
      <c r="I303" s="70" t="str">
        <f>'6桁'!I303</f>
        <v>※</v>
      </c>
      <c r="J303" s="6" t="str">
        <f>IF(ISBLANK('6桁'!J303)=TRUE,"",VLOOKUP('6桁'!J303,A!$A:$G,7,FALSE))</f>
        <v/>
      </c>
      <c r="K303" s="70">
        <f>'6桁'!K303</f>
        <v>0</v>
      </c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IF(ISBLANK('6桁'!F304)=TRUE,"",VLOOKUP('6桁'!F304,A!$A:$G,7,FALSE))</f>
        <v/>
      </c>
      <c r="G304" s="62">
        <f>'6桁'!G304</f>
        <v>0</v>
      </c>
      <c r="H304" s="5">
        <f>IF(ISBLANK('6桁'!H304)=TRUE,"",VLOOKUP('6桁'!H304,A!$A:$G,7,FALSE))</f>
        <v>25500</v>
      </c>
      <c r="I304" s="62">
        <f>'6桁'!I304</f>
        <v>0</v>
      </c>
      <c r="J304" s="5" t="str">
        <f>IF(ISBLANK('6桁'!J304)=TRUE,"",VLOOKUP('6桁'!J304,A!$A:$G,7,FALSE))</f>
        <v/>
      </c>
      <c r="K304" s="62">
        <f>'6桁'!K304</f>
        <v>0</v>
      </c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IF(ISBLANK('6桁'!F305)=TRUE,"",VLOOKUP('6桁'!F305,A!$A:$G,7,FALSE))</f>
        <v/>
      </c>
      <c r="G305" s="62">
        <f>'6桁'!G305</f>
        <v>0</v>
      </c>
      <c r="H305" s="5">
        <f>IF(ISBLANK('6桁'!H305)=TRUE,"",VLOOKUP('6桁'!H305,A!$A:$G,7,FALSE))</f>
        <v>27600</v>
      </c>
      <c r="I305" s="62">
        <f>'6桁'!I305</f>
        <v>0</v>
      </c>
      <c r="J305" s="5" t="str">
        <f>IF(ISBLANK('6桁'!J305)=TRUE,"",VLOOKUP('6桁'!J305,A!$A:$G,7,FALSE))</f>
        <v/>
      </c>
      <c r="K305" s="62">
        <f>'6桁'!K305</f>
        <v>0</v>
      </c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IF(ISBLANK('6桁'!F306)=TRUE,"",VLOOKUP('6桁'!F306,A!$A:$G,7,FALSE))</f>
        <v/>
      </c>
      <c r="G306" s="62">
        <f>'6桁'!G306</f>
        <v>0</v>
      </c>
      <c r="H306" s="5" t="str">
        <f>IF(ISBLANK('6桁'!H306)=TRUE,"",VLOOKUP('6桁'!H306,A!$A:$G,7,FALSE))</f>
        <v/>
      </c>
      <c r="I306" s="62">
        <f>'6桁'!I306</f>
        <v>0</v>
      </c>
      <c r="J306" s="5">
        <f>IF(ISBLANK('6桁'!J306)=TRUE,"",VLOOKUP('6桁'!J306,A!$A:$G,7,FALSE))</f>
        <v>26100</v>
      </c>
      <c r="K306" s="62" t="str">
        <f>'6桁'!K306</f>
        <v>※</v>
      </c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IF(ISBLANK('6桁'!F307)=TRUE,"",VLOOKUP('6桁'!F307,A!$A:$G,7,FALSE))</f>
        <v/>
      </c>
      <c r="G307" s="68">
        <f>'6桁'!G307</f>
        <v>0</v>
      </c>
      <c r="H307" s="16" t="str">
        <f>IF(ISBLANK('6桁'!H307)=TRUE,"",VLOOKUP('6桁'!H307,A!$A:$G,7,FALSE))</f>
        <v/>
      </c>
      <c r="I307" s="68">
        <f>'6桁'!I307</f>
        <v>0</v>
      </c>
      <c r="J307" s="16">
        <f>IF(ISBLANK('6桁'!J307)=TRUE,"",VLOOKUP('6桁'!J307,A!$A:$G,7,FALSE))</f>
        <v>27300</v>
      </c>
      <c r="K307" s="62" t="str">
        <f>'6桁'!K307</f>
        <v>※</v>
      </c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f>IF(ISBLANK('6桁'!F315)=TRUE,"",VLOOKUP('6桁'!F315,A!$A:$G,7,FALSE))</f>
        <v>31200</v>
      </c>
      <c r="G315" s="61">
        <f>'6桁'!G315</f>
        <v>0</v>
      </c>
      <c r="H315" s="2"/>
      <c r="K315" s="458" t="s">
        <v>452</v>
      </c>
      <c r="L315" s="564"/>
      <c r="M315" s="459"/>
      <c r="N315" s="458" t="s">
        <v>396</v>
      </c>
      <c r="O315" s="459"/>
      <c r="P315" s="130" t="str">
        <f>IF(ISBLANK('6桁'!P315)=TRUE,"",VLOOKUP('6桁'!P315,A!$A:$G,7,FALSE))</f>
        <v/>
      </c>
      <c r="Q315" s="378">
        <f>'6桁'!Q315</f>
        <v>0</v>
      </c>
      <c r="R315" s="4">
        <f>IF(ISBLANK('6桁'!R315)=TRUE,"",VLOOKUP('6桁'!R315,A!$A:$G,7,FALSE))</f>
        <v>20800</v>
      </c>
      <c r="S315" s="406">
        <f>'6桁'!S315</f>
        <v>0</v>
      </c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f>IF(ISBLANK('6桁'!F316)=TRUE,"",VLOOKUP('6桁'!F316,A!$A:$G,7,FALSE))</f>
        <v>28600</v>
      </c>
      <c r="G316" s="62">
        <f>'6桁'!G316</f>
        <v>0</v>
      </c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IF(ISBLANK('6桁'!P316)=TRUE,"",VLOOKUP('6桁'!P316,A!$A:$G,7,FALSE))</f>
        <v/>
      </c>
      <c r="Q316" s="62">
        <f>'6桁'!Q316</f>
        <v>0</v>
      </c>
      <c r="R316" s="5">
        <f>IF(ISBLANK('6桁'!R316)=TRUE,"",VLOOKUP('6桁'!R316,A!$A:$G,7,FALSE))</f>
        <v>24500</v>
      </c>
      <c r="S316" s="201">
        <f>'6桁'!S316</f>
        <v>0</v>
      </c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f>IF(ISBLANK('6桁'!F317)=TRUE,"",VLOOKUP('6桁'!F317,A!$A:$G,7,FALSE))</f>
        <v>31600</v>
      </c>
      <c r="G317" s="62">
        <f>'6桁'!G317</f>
        <v>0</v>
      </c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IF(ISBLANK('6桁'!P317)=TRUE,"",VLOOKUP('6桁'!P317,A!$A:$G,7,FALSE))</f>
        <v/>
      </c>
      <c r="Q317" s="62">
        <f>'6桁'!Q317</f>
        <v>0</v>
      </c>
      <c r="R317" s="5">
        <f>IF(ISBLANK('6桁'!R317)=TRUE,"",VLOOKUP('6桁'!R317,A!$A:$G,7,FALSE))</f>
        <v>25600</v>
      </c>
      <c r="S317" s="201">
        <f>'6桁'!S317</f>
        <v>0</v>
      </c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f>IF(ISBLANK('6桁'!F318)=TRUE,"",VLOOKUP('6桁'!F318,A!$A:$G,7,FALSE))</f>
        <v>28400</v>
      </c>
      <c r="G318" s="62">
        <f>'6桁'!G318</f>
        <v>0</v>
      </c>
      <c r="H318" s="2"/>
      <c r="K318" s="437" t="s">
        <v>160</v>
      </c>
      <c r="L318" s="549"/>
      <c r="M318" s="438"/>
      <c r="N318" s="437" t="s">
        <v>394</v>
      </c>
      <c r="O318" s="438"/>
      <c r="P318" s="33">
        <f>IF(ISBLANK('6桁'!P318)=TRUE,"",VLOOKUP('6桁'!P318,A!$A:$G,7,FALSE))</f>
        <v>25700</v>
      </c>
      <c r="Q318" s="58">
        <f>'6桁'!Q318</f>
        <v>0</v>
      </c>
      <c r="R318" s="33" t="str">
        <f>IF(ISBLANK('6桁'!R318)=TRUE,"",VLOOKUP('6桁'!R318,A!$A:$G,7,FALSE))</f>
        <v/>
      </c>
      <c r="S318" s="202">
        <f>'6桁'!S318</f>
        <v>0</v>
      </c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f>IF(ISBLANK('6桁'!F319)=TRUE,"",VLOOKUP('6桁'!F319,A!$A:$G,7,FALSE))</f>
        <v>32700</v>
      </c>
      <c r="G319" s="62">
        <f>'6桁'!G319</f>
        <v>0</v>
      </c>
      <c r="H319" s="2"/>
      <c r="K319" s="439" t="s">
        <v>385</v>
      </c>
      <c r="L319" s="609"/>
      <c r="M319" s="440"/>
      <c r="N319" s="439" t="s">
        <v>397</v>
      </c>
      <c r="O319" s="440"/>
      <c r="P319" s="6">
        <f>IF(ISBLANK('6桁'!P319)=TRUE,"",VLOOKUP('6桁'!P319,A!$A:$G,7,FALSE))</f>
        <v>16600</v>
      </c>
      <c r="Q319" s="70">
        <f>'6桁'!Q319</f>
        <v>0</v>
      </c>
      <c r="R319" s="6" t="str">
        <f>IF(ISBLANK('6桁'!R319)=TRUE,"",VLOOKUP('6桁'!R319,A!$A:$G,7,FALSE))</f>
        <v/>
      </c>
      <c r="S319" s="212">
        <f>'6桁'!S319</f>
        <v>0</v>
      </c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f>IF(ISBLANK('6桁'!F320)=TRUE,"",VLOOKUP('6桁'!F320,A!$A:$G,7,FALSE))</f>
        <v>24000</v>
      </c>
      <c r="G320" s="62">
        <f>'6桁'!G320</f>
        <v>0</v>
      </c>
      <c r="H320" s="2"/>
      <c r="K320" s="443" t="s">
        <v>386</v>
      </c>
      <c r="L320" s="656"/>
      <c r="M320" s="444"/>
      <c r="N320" s="443" t="s">
        <v>399</v>
      </c>
      <c r="O320" s="444"/>
      <c r="P320" s="33">
        <f>IF(ISBLANK('6桁'!P320)=TRUE,"",VLOOKUP('6桁'!P320,A!$A:$G,7,FALSE))</f>
        <v>18500</v>
      </c>
      <c r="Q320" s="58">
        <f>'6桁'!Q320</f>
        <v>0</v>
      </c>
      <c r="R320" s="33" t="str">
        <f>IF(ISBLANK('6桁'!R320)=TRUE,"",VLOOKUP('6桁'!R320,A!$A:$G,7,FALSE))</f>
        <v/>
      </c>
      <c r="S320" s="202">
        <f>'6桁'!S320</f>
        <v>0</v>
      </c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f>IF(ISBLANK('6桁'!F321)=TRUE,"",VLOOKUP('6桁'!F321,A!$A:$G,7,FALSE))</f>
        <v>25100</v>
      </c>
      <c r="G321" s="62">
        <f>'6桁'!G321</f>
        <v>0</v>
      </c>
      <c r="H321" s="2"/>
      <c r="K321" s="484" t="s">
        <v>5</v>
      </c>
      <c r="L321" s="657"/>
      <c r="M321" s="485"/>
      <c r="N321" s="484" t="s">
        <v>410</v>
      </c>
      <c r="O321" s="485"/>
      <c r="P321" s="118">
        <f>IF(ISBLANK('6桁'!P321)=TRUE,"",VLOOKUP('6桁'!P321,A!$A:$G,7,FALSE))</f>
        <v>10300</v>
      </c>
      <c r="Q321" s="122">
        <f>'6桁'!Q321</f>
        <v>0</v>
      </c>
      <c r="R321" s="118" t="str">
        <f>IF(ISBLANK('6桁'!R321)=TRUE,"",VLOOKUP('6桁'!R321,A!$A:$G,7,FALSE))</f>
        <v/>
      </c>
      <c r="S321" s="247">
        <f>'6桁'!S321</f>
        <v>0</v>
      </c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f>IF(ISBLANK('6桁'!F322)=TRUE,"",VLOOKUP('6桁'!F322,A!$A:$G,7,FALSE))</f>
        <v>26100</v>
      </c>
      <c r="G322" s="62">
        <f>'6桁'!G322</f>
        <v>0</v>
      </c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IF(ISBLANK('6桁'!P322)=TRUE,"",VLOOKUP('6桁'!P322,A!$A:$G,7,FALSE))</f>
        <v/>
      </c>
      <c r="Q322" s="72">
        <f>'6桁'!Q322</f>
        <v>0</v>
      </c>
      <c r="R322" s="77">
        <f>IF(ISBLANK('6桁'!R322)=TRUE,"",VLOOKUP('6桁'!R322,A!$A:$G,7,FALSE))</f>
        <v>26800</v>
      </c>
      <c r="S322" s="240">
        <f>'6桁'!S322</f>
        <v>0</v>
      </c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f>IF(ISBLANK('6桁'!F323)=TRUE,"",VLOOKUP('6桁'!F323,A!$A:$G,7,FALSE))</f>
        <v>27200</v>
      </c>
      <c r="G323" s="62">
        <f>'6桁'!G323</f>
        <v>0</v>
      </c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IF(ISBLANK('6桁'!P323)=TRUE,"",VLOOKUP('6桁'!P323,A!$A:$G,7,FALSE))</f>
        <v/>
      </c>
      <c r="Q323" s="70">
        <f>'6桁'!Q323</f>
        <v>0</v>
      </c>
      <c r="R323" s="6">
        <f>IF(ISBLANK('6桁'!R323)=TRUE,"",VLOOKUP('6桁'!R323,A!$A:$G,7,FALSE))</f>
        <v>30400</v>
      </c>
      <c r="S323" s="212">
        <f>'6桁'!S323</f>
        <v>0</v>
      </c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f>IF(ISBLANK('6桁'!F324)=TRUE,"",VLOOKUP('6桁'!F324,A!$A:$G,7,FALSE))</f>
        <v>28000</v>
      </c>
      <c r="G324" s="68">
        <f>'6桁'!G324</f>
        <v>0</v>
      </c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IF(ISBLANK('6桁'!P324)=TRUE,"",VLOOKUP('6桁'!P324,A!$A:$G,7,FALSE))</f>
        <v/>
      </c>
      <c r="Q324" s="62">
        <f>'6桁'!Q324</f>
        <v>0</v>
      </c>
      <c r="R324" s="5">
        <f>IF(ISBLANK('6桁'!R324)=TRUE,"",VLOOKUP('6桁'!R324,A!$A:$G,7,FALSE))</f>
        <v>31500</v>
      </c>
      <c r="S324" s="201">
        <f>'6桁'!S324</f>
        <v>0</v>
      </c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IF(ISBLANK('6桁'!P325)=TRUE,"",VLOOKUP('6桁'!P325,A!$A:$G,7,FALSE))</f>
        <v/>
      </c>
      <c r="Q325" s="62">
        <f>'6桁'!Q325</f>
        <v>0</v>
      </c>
      <c r="R325" s="5">
        <f>IF(ISBLANK('6桁'!R325)=TRUE,"",VLOOKUP('6桁'!R325,A!$A:$G,7,FALSE))</f>
        <v>27500</v>
      </c>
      <c r="S325" s="246">
        <f>'6桁'!S325</f>
        <v>0</v>
      </c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IF(ISBLANK('6桁'!P326)=TRUE,"",VLOOKUP('6桁'!P326,A!$A:$G,7,FALSE))</f>
        <v/>
      </c>
      <c r="Q326" s="62">
        <f>'6桁'!Q326</f>
        <v>0</v>
      </c>
      <c r="R326" s="5">
        <f>IF(ISBLANK('6桁'!R326)=TRUE,"",VLOOKUP('6桁'!R326,A!$A:$G,7,FALSE))</f>
        <v>29200</v>
      </c>
      <c r="S326" s="201">
        <f>'6桁'!S326</f>
        <v>0</v>
      </c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IF(ISBLANK('6桁'!P327)=TRUE,"",VLOOKUP('6桁'!P327,A!$A:$G,7,FALSE))</f>
        <v/>
      </c>
      <c r="Q327" s="62">
        <f>'6桁'!Q327</f>
        <v>0</v>
      </c>
      <c r="R327" s="5">
        <f>IF(ISBLANK('6桁'!R327)=TRUE,"",VLOOKUP('6桁'!R327,A!$A:$G,7,FALSE))</f>
        <v>30500</v>
      </c>
      <c r="S327" s="201">
        <f>'6桁'!S327</f>
        <v>0</v>
      </c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IF(ISBLANK('6桁'!P328)=TRUE,"",VLOOKUP('6桁'!P328,A!$A:$G,7,FALSE))</f>
        <v/>
      </c>
      <c r="Q328" s="68">
        <f>'6桁'!Q328</f>
        <v>0</v>
      </c>
      <c r="R328" s="16">
        <f>IF(ISBLANK('6桁'!R328)=TRUE,"",VLOOKUP('6桁'!R328,A!$A:$G,7,FALSE))</f>
        <v>27600</v>
      </c>
      <c r="S328" s="207">
        <f>'6桁'!S328</f>
        <v>0</v>
      </c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f>IF(ISBLANK('6桁'!F345)=TRUE,"",VLOOKUP('6桁'!F345,A!$A:$G,7,FALSE))</f>
        <v>21700</v>
      </c>
      <c r="G345" s="61">
        <f>'6桁'!G345</f>
        <v>0</v>
      </c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f>IF(ISBLANK('6桁'!P345)=TRUE,"",VLOOKUP('6桁'!P345,A!$A:$G,7,FALSE))</f>
        <v>17100</v>
      </c>
      <c r="Q345" s="211" t="str">
        <f>'6桁'!Q345</f>
        <v>H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f>IF(ISBLANK('6桁'!F346)=TRUE,"",VLOOKUP('6桁'!F346,A!$A:$G,7,FALSE))</f>
        <v>22700</v>
      </c>
      <c r="G346" s="62">
        <f>'6桁'!G346</f>
        <v>0</v>
      </c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f>IF(ISBLANK('6桁'!P346)=TRUE,"",VLOOKUP('6桁'!P346,A!$A:$G,7,FALSE))</f>
        <v>12200</v>
      </c>
      <c r="Q346" s="201" t="str">
        <f>'6桁'!Q346</f>
        <v>H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f>IF(ISBLANK('6桁'!F347)=TRUE,"",VLOOKUP('6桁'!F347,A!$A:$G,7,FALSE))</f>
        <v>24500</v>
      </c>
      <c r="G347" s="58">
        <f>'6桁'!G347</f>
        <v>0</v>
      </c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f>IF(ISBLANK('6桁'!P347)=TRUE,"",VLOOKUP('6桁'!P347,A!$A:$G,7,FALSE))</f>
        <v>13300</v>
      </c>
      <c r="Q347" s="201" t="str">
        <f>'6桁'!Q347</f>
        <v>H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f>IF(ISBLANK('6桁'!F348)=TRUE,"",VLOOKUP('6桁'!F348,A!$A:$G,7,FALSE))</f>
        <v>22000</v>
      </c>
      <c r="G348" s="70">
        <f>'6桁'!G348</f>
        <v>0</v>
      </c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f>IF(ISBLANK('6桁'!P348)=TRUE,"",VLOOKUP('6桁'!P348,A!$A:$G,7,FALSE))</f>
        <v>13700</v>
      </c>
      <c r="Q348" s="202" t="str">
        <f>'6桁'!Q348</f>
        <v>S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f>IF(ISBLANK('6桁'!F349)=TRUE,"",VLOOKUP('6桁'!F349,A!$A:$G,7,FALSE))</f>
        <v>24200</v>
      </c>
      <c r="G349" s="68">
        <f>'6桁'!G349</f>
        <v>0</v>
      </c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f>IF(ISBLANK('6桁'!P349)=TRUE,"",VLOOKUP('6桁'!P349,A!$A:$G,7,FALSE))</f>
        <v>11800</v>
      </c>
      <c r="Q349" s="212" t="str">
        <f>'6桁'!Q349</f>
        <v>H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f>IF(ISBLANK('6桁'!P350)=TRUE,"",VLOOKUP('6桁'!P350,A!$A:$G,7,FALSE))</f>
        <v>11800</v>
      </c>
      <c r="Q350" s="201" t="str">
        <f>'6桁'!Q350</f>
        <v>H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f>IF(ISBLANK('6桁'!P351)=TRUE,"",VLOOKUP('6桁'!P351,A!$A:$G,7,FALSE))</f>
        <v>9900</v>
      </c>
      <c r="Q351" s="207" t="str">
        <f>'6桁'!Q351</f>
        <v>S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>
        <f>IF(ISBLANK('6桁'!F355)=TRUE,"",VLOOKUP('6桁'!F355,A!$A:$G,7,FALSE))</f>
        <v>26400</v>
      </c>
      <c r="G355" s="61" t="str">
        <f>'6桁'!G355</f>
        <v>★</v>
      </c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>
        <f>IF(ISBLANK('6桁'!F356)=TRUE,"",VLOOKUP('6桁'!F356,A!$A:$G,7,FALSE))</f>
        <v>27700</v>
      </c>
      <c r="G356" s="58" t="str">
        <f>'6桁'!G356</f>
        <v>★</v>
      </c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>
        <f>IF(ISBLANK('6桁'!F357)=TRUE,"",VLOOKUP('6桁'!F357,A!$A:$G,7,FALSE))</f>
        <v>20500</v>
      </c>
      <c r="G357" s="67">
        <f>'6桁'!G357</f>
        <v>0</v>
      </c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>
        <f>IF(ISBLANK('6桁'!F358)=TRUE,"",VLOOKUP('6桁'!F358,A!$A:$G,7,FALSE))</f>
        <v>22400</v>
      </c>
      <c r="G358" s="58">
        <f>'6桁'!G358</f>
        <v>0</v>
      </c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>
        <f>IF(ISBLANK('6桁'!F359)=TRUE,"",VLOOKUP('6桁'!F359,A!$A:$G,7,FALSE))</f>
        <v>16300</v>
      </c>
      <c r="G359" s="71">
        <f>'6桁'!G359</f>
        <v>0</v>
      </c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f>IF(ISBLANK('6桁'!D365)=TRUE,"",VLOOKUP('6桁'!D365,A!$A:$G,7,FALSE))</f>
        <v>2900</v>
      </c>
      <c r="E365" s="641" t="str">
        <f>IF(ISBLANK('6桁'!E365)=TRUE,"",VLOOKUP('6桁'!E365,A!$A:$G,7,FALSE))</f>
        <v/>
      </c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f>IF(ISBLANK('6桁'!D366)=TRUE,"",VLOOKUP('6桁'!D366,A!$A:$G,7,FALSE))</f>
        <v>3000</v>
      </c>
      <c r="E366" s="645" t="str">
        <f>IF(ISBLANK('6桁'!E366)=TRUE,"",VLOOKUP('6桁'!E366,A!$A:$G,7,FALSE))</f>
        <v/>
      </c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f>IF(ISBLANK('6桁'!D367)=TRUE,"",VLOOKUP('6桁'!D367,A!$A:$G,7,FALSE))</f>
        <v>4000</v>
      </c>
      <c r="E367" s="645" t="str">
        <f>IF(ISBLANK('6桁'!E367)=TRUE,"",VLOOKUP('6桁'!E367,A!$A:$G,7,FALSE))</f>
        <v/>
      </c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f>IF(ISBLANK('6桁'!D368)=TRUE,"",VLOOKUP('6桁'!D368,A!$A:$G,7,FALSE))</f>
        <v>4100</v>
      </c>
      <c r="E368" s="645" t="str">
        <f>IF(ISBLANK('6桁'!E368)=TRUE,"",VLOOKUP('6桁'!E368,A!$A:$G,7,FALSE))</f>
        <v/>
      </c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f>IF(ISBLANK('6桁'!D369)=TRUE,"",VLOOKUP('6桁'!D369,A!$A:$G,7,FALSE))</f>
        <v>4300</v>
      </c>
      <c r="E369" s="645" t="str">
        <f>IF(ISBLANK('6桁'!E369)=TRUE,"",VLOOKUP('6桁'!E369,A!$A:$G,7,FALSE))</f>
        <v/>
      </c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f>IF(ISBLANK('6桁'!D370)=TRUE,"",VLOOKUP('6桁'!D370,A!$A:$G,7,FALSE))</f>
        <v>4400</v>
      </c>
      <c r="E370" s="637" t="str">
        <f>IF(ISBLANK('6桁'!E370)=TRUE,"",VLOOKUP('6桁'!E370,A!$A:$G,7,FALSE))</f>
        <v/>
      </c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f>IF(ISBLANK('6桁'!D373)=TRUE,"",VLOOKUP('6桁'!D373,A!$A:$G,7,FALSE))</f>
        <v>2000</v>
      </c>
      <c r="E373" s="641" t="str">
        <f>IF(ISBLANK('6桁'!E373)=TRUE,"",VLOOKUP('6桁'!E373,A!$A:$G,7,FALSE))</f>
        <v/>
      </c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f>IF(ISBLANK('6桁'!D374)=TRUE,"",VLOOKUP('6桁'!D374,A!$A:$G,7,FALSE))</f>
        <v>2600</v>
      </c>
      <c r="E374" s="645" t="str">
        <f>IF(ISBLANK('6桁'!E374)=TRUE,"",VLOOKUP('6桁'!E374,A!$A:$G,7,FALSE))</f>
        <v/>
      </c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f>IF(ISBLANK('6桁'!D375)=TRUE,"",VLOOKUP('6桁'!D375,A!$A:$G,7,FALSE))</f>
        <v>3000</v>
      </c>
      <c r="E375" s="637" t="str">
        <f>IF(ISBLANK('6桁'!E375)=TRUE,"",VLOOKUP('6桁'!E375,A!$A:$G,7,FALSE))</f>
        <v/>
      </c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R341:S341"/>
    <mergeCell ref="F342:G344"/>
    <mergeCell ref="P342:Q343"/>
    <mergeCell ref="H343:I344"/>
    <mergeCell ref="N343:N344"/>
    <mergeCell ref="O343:O344"/>
    <mergeCell ref="R343:S343"/>
    <mergeCell ref="P344:Q344"/>
    <mergeCell ref="R344:S344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B368:C368"/>
    <mergeCell ref="D368:E368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L380:M380"/>
    <mergeCell ref="L382:M382"/>
    <mergeCell ref="L383:M383"/>
    <mergeCell ref="K387:S388"/>
    <mergeCell ref="D374:E374"/>
    <mergeCell ref="L374:M374"/>
    <mergeCell ref="B375:C375"/>
    <mergeCell ref="D375:E375"/>
    <mergeCell ref="L375:M375"/>
    <mergeCell ref="L376:M376"/>
  </mergeCells>
  <phoneticPr fontId="15"/>
  <printOptions horizontalCentered="1" gridLinesSet="0"/>
  <pageMargins left="0.25" right="0.25" top="0.48" bottom="0.47" header="0.3" footer="0.3"/>
  <pageSetup paperSize="8" scale="56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F875-1C29-45BA-AE21-B56599C69D47}">
  <sheetPr>
    <pageSetUpPr fitToPage="1"/>
  </sheetPr>
  <dimension ref="A1:AA388"/>
  <sheetViews>
    <sheetView showGridLines="0" showZeros="0" view="pageBreakPreview" zoomScaleNormal="100" zoomScaleSheetLayoutView="100" workbookViewId="0"/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396"/>
      <c r="K10" s="536"/>
      <c r="L10" s="541"/>
      <c r="M10" s="542"/>
      <c r="N10" s="555"/>
      <c r="O10" s="566"/>
      <c r="P10" s="486" t="s">
        <v>125</v>
      </c>
      <c r="Q10" s="487"/>
      <c r="R10" s="513" t="s">
        <v>125</v>
      </c>
      <c r="S10" s="514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>
        <f>IF(全国標準卸価格!F11="","",IF(ISNUMBER(全国標準卸価格!F11),IF(入力!$C$11=1,ROUNDDOWN(全国標準卸価格!F11*地区別掛け率!F11%,-入力!$C$10),IF(入力!$C$11=2,ROUNDUP(全国標準卸価格!F11*地区別掛け率!F11%,-入力!$C$10),IF(入力!$C$11=3,ROUND(全国標準卸価格!F11*地区別掛け率!F11%,-入力!$C$10),""))),全国標準卸価格!F11))</f>
        <v>108800</v>
      </c>
      <c r="G11" s="61">
        <f>'6桁'!G11</f>
        <v>0</v>
      </c>
      <c r="H11" s="4" t="str">
        <f>IF(全国標準卸価格!H11="","",IF(ISNUMBER(全国標準卸価格!H11),IF(入力!$C$11=1,ROUNDDOWN(全国標準卸価格!H11*地区別掛け率!H11%,-入力!$C$10),IF(入力!$C$11=2,ROUNDUP(全国標準卸価格!H11*地区別掛け率!H11%,-入力!$C$10),IF(入力!$C$11=3,ROUND(全国標準卸価格!H11*地区別掛け率!H11%,-入力!$C$10),""))),全国標準卸価格!H11))</f>
        <v/>
      </c>
      <c r="I11" s="61">
        <f>'6桁'!I11</f>
        <v>0</v>
      </c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f>IF(全国標準卸価格!P11="","",IF(ISNUMBER(全国標準卸価格!P11),IF(入力!$C$11=1,ROUNDDOWN(全国標準卸価格!P11*地区別掛け率!P11%,-入力!$C$10),IF(入力!$C$11=2,ROUNDUP(全国標準卸価格!P11*地区別掛け率!P11%,-入力!$C$10),IF(入力!$C$11=3,ROUND(全国標準卸価格!P11*地区別掛け率!P11%,-入力!$C$10),""))),全国標準卸価格!P11))</f>
        <v>78300</v>
      </c>
      <c r="Q11" s="198">
        <f>'6桁'!Q11</f>
        <v>0</v>
      </c>
      <c r="R11" s="4" t="str">
        <f>IF(全国標準卸価格!R11="","",IF(ISNUMBER(全国標準卸価格!R11),IF(入力!$C$11=1,ROUNDDOWN(全国標準卸価格!R11*地区別掛け率!R11%,-入力!$C$10),IF(入力!$C$11=2,ROUNDUP(全国標準卸価格!R11*地区別掛け率!R11%,-入力!$C$10),IF(入力!$C$11=3,ROUND(全国標準卸価格!R11*地区別掛け率!R11%,-入力!$C$10),""))),全国標準卸価格!R11))</f>
        <v/>
      </c>
      <c r="S11" s="198">
        <f>'6桁'!S11</f>
        <v>0</v>
      </c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>
        <f>IF(全国標準卸価格!F12="","",IF(ISNUMBER(全国標準卸価格!F12),IF(入力!$C$11=1,ROUNDDOWN(全国標準卸価格!F12*地区別掛け率!F12%,-入力!$C$10),IF(入力!$C$11=2,ROUNDUP(全国標準卸価格!F12*地区別掛け率!F12%,-入力!$C$10),IF(入力!$C$11=3,ROUND(全国標準卸価格!F12*地区別掛け率!F12%,-入力!$C$10),""))),全国標準卸価格!F12))</f>
        <v>100400</v>
      </c>
      <c r="G12" s="62">
        <f>'6桁'!G12</f>
        <v>0</v>
      </c>
      <c r="H12" s="5" t="str">
        <f>IF(全国標準卸価格!H12="","",IF(ISNUMBER(全国標準卸価格!H12),IF(入力!$C$11=1,ROUNDDOWN(全国標準卸価格!H12*地区別掛け率!H12%,-入力!$C$10),IF(入力!$C$11=2,ROUNDUP(全国標準卸価格!H12*地区別掛け率!H12%,-入力!$C$10),IF(入力!$C$11=3,ROUND(全国標準卸価格!H12*地区別掛け率!H12%,-入力!$C$10),""))),全国標準卸価格!H12))</f>
        <v/>
      </c>
      <c r="I12" s="62">
        <f>'6桁'!I12</f>
        <v>0</v>
      </c>
      <c r="J12" s="38"/>
      <c r="K12" s="451"/>
      <c r="L12" s="435" t="s">
        <v>215</v>
      </c>
      <c r="M12" s="436"/>
      <c r="N12" s="152"/>
      <c r="O12" s="153">
        <v>89</v>
      </c>
      <c r="P12" s="5">
        <f>IF(全国標準卸価格!P12="","",IF(ISNUMBER(全国標準卸価格!P12),IF(入力!$C$11=1,ROUNDDOWN(全国標準卸価格!P12*地区別掛け率!P12%,-入力!$C$10),IF(入力!$C$11=2,ROUNDUP(全国標準卸価格!P12*地区別掛け率!P12%,-入力!$C$10),IF(入力!$C$11=3,ROUND(全国標準卸価格!P12*地区別掛け率!P12%,-入力!$C$10),""))),全国標準卸価格!P12))</f>
        <v>63000</v>
      </c>
      <c r="Q12" s="201" t="str">
        <f>'6桁'!Q12</f>
        <v>★</v>
      </c>
      <c r="R12" s="5" t="str">
        <f>IF(全国標準卸価格!R12="","",IF(ISNUMBER(全国標準卸価格!R12),IF(入力!$C$11=1,ROUNDDOWN(全国標準卸価格!R12*地区別掛け率!R12%,-入力!$C$10),IF(入力!$C$11=2,ROUNDUP(全国標準卸価格!R12*地区別掛け率!R12%,-入力!$C$10),IF(入力!$C$11=3,ROUND(全国標準卸価格!R12*地区別掛け率!R12%,-入力!$C$10),""))),全国標準卸価格!R12))</f>
        <v/>
      </c>
      <c r="S12" s="201">
        <f>'6桁'!S12</f>
        <v>0</v>
      </c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>
        <f>IF(全国標準卸価格!F13="","",IF(ISNUMBER(全国標準卸価格!F13),IF(入力!$C$11=1,ROUNDDOWN(全国標準卸価格!F13*地区別掛け率!F13%,-入力!$C$10),IF(入力!$C$11=2,ROUNDUP(全国標準卸価格!F13*地区別掛け率!F13%,-入力!$C$10),IF(入力!$C$11=3,ROUND(全国標準卸価格!F13*地区別掛け率!F13%,-入力!$C$10),""))),全国標準卸価格!F13))</f>
        <v>73700</v>
      </c>
      <c r="G13" s="62">
        <f>'6桁'!G13</f>
        <v>0</v>
      </c>
      <c r="H13" s="5" t="str">
        <f>IF(全国標準卸価格!H13="","",IF(ISNUMBER(全国標準卸価格!H13),IF(入力!$C$11=1,ROUNDDOWN(全国標準卸価格!H13*地区別掛け率!H13%,-入力!$C$10),IF(入力!$C$11=2,ROUNDUP(全国標準卸価格!H13*地区別掛け率!H13%,-入力!$C$10),IF(入力!$C$11=3,ROUND(全国標準卸価格!H13*地区別掛け率!H13%,-入力!$C$10),""))),全国標準卸価格!H13))</f>
        <v/>
      </c>
      <c r="I13" s="62">
        <f>'6桁'!I13</f>
        <v>0</v>
      </c>
      <c r="J13" s="38"/>
      <c r="K13" s="451"/>
      <c r="L13" s="435" t="s">
        <v>114</v>
      </c>
      <c r="M13" s="436"/>
      <c r="N13" s="152"/>
      <c r="O13" s="160">
        <v>92</v>
      </c>
      <c r="P13" s="5">
        <f>IF(全国標準卸価格!P13="","",IF(ISNUMBER(全国標準卸価格!P13),IF(入力!$C$11=1,ROUNDDOWN(全国標準卸価格!P13*地区別掛け率!P13%,-入力!$C$10),IF(入力!$C$11=2,ROUNDUP(全国標準卸価格!P13*地区別掛け率!P13%,-入力!$C$10),IF(入力!$C$11=3,ROUND(全国標準卸価格!P13*地区別掛け率!P13%,-入力!$C$10),""))),全国標準卸価格!P13))</f>
        <v>65600</v>
      </c>
      <c r="Q13" s="201" t="str">
        <f>'6桁'!Q13</f>
        <v>★</v>
      </c>
      <c r="R13" s="5" t="str">
        <f>IF(全国標準卸価格!R13="","",IF(ISNUMBER(全国標準卸価格!R13),IF(入力!$C$11=1,ROUNDDOWN(全国標準卸価格!R13*地区別掛け率!R13%,-入力!$C$10),IF(入力!$C$11=2,ROUNDUP(全国標準卸価格!R13*地区別掛け率!R13%,-入力!$C$10),IF(入力!$C$11=3,ROUND(全国標準卸価格!R13*地区別掛け率!R13%,-入力!$C$10),""))),全国標準卸価格!R13))</f>
        <v/>
      </c>
      <c r="S13" s="201">
        <f>'6桁'!S13</f>
        <v>0</v>
      </c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>
        <f>IF(全国標準卸価格!F14="","",IF(ISNUMBER(全国標準卸価格!F14),IF(入力!$C$11=1,ROUNDDOWN(全国標準卸価格!F14*地区別掛け率!F14%,-入力!$C$10),IF(入力!$C$11=2,ROUNDUP(全国標準卸価格!F14*地区別掛け率!F14%,-入力!$C$10),IF(入力!$C$11=3,ROUND(全国標準卸価格!F14*地区別掛け率!F14%,-入力!$C$10),""))),全国標準卸価格!F14))</f>
        <v>73300</v>
      </c>
      <c r="G14" s="58">
        <f>'6桁'!G14</f>
        <v>0</v>
      </c>
      <c r="H14" s="33" t="str">
        <f>IF(全国標準卸価格!H14="","",IF(ISNUMBER(全国標準卸価格!H14),IF(入力!$C$11=1,ROUNDDOWN(全国標準卸価格!H14*地区別掛け率!H14%,-入力!$C$10),IF(入力!$C$11=2,ROUNDUP(全国標準卸価格!H14*地区別掛け率!H14%,-入力!$C$10),IF(入力!$C$11=3,ROUND(全国標準卸価格!H14*地区別掛け率!H14%,-入力!$C$10),""))),全国標準卸価格!H14))</f>
        <v/>
      </c>
      <c r="I14" s="58">
        <f>'6桁'!I14</f>
        <v>0</v>
      </c>
      <c r="J14" s="38"/>
      <c r="K14" s="451"/>
      <c r="L14" s="435"/>
      <c r="M14" s="436"/>
      <c r="N14" s="155">
        <v>88</v>
      </c>
      <c r="O14" s="156"/>
      <c r="P14" s="5">
        <f>IF(全国標準卸価格!P14="","",IF(ISNUMBER(全国標準卸価格!P14),IF(入力!$C$11=1,ROUNDDOWN(全国標準卸価格!P14*地区別掛け率!P14%,-入力!$C$10),IF(入力!$C$11=2,ROUNDUP(全国標準卸価格!P14*地区別掛け率!P14%,-入力!$C$10),IF(入力!$C$11=3,ROUND(全国標準卸価格!P14*地区別掛け率!P14%,-入力!$C$10),""))),全国標準卸価格!P14))</f>
        <v>65500</v>
      </c>
      <c r="Q14" s="201">
        <f>'6桁'!Q14</f>
        <v>0</v>
      </c>
      <c r="R14" s="5" t="str">
        <f>IF(全国標準卸価格!R14="","",IF(ISNUMBER(全国標準卸価格!R14),IF(入力!$C$11=1,ROUNDDOWN(全国標準卸価格!R14*地区別掛け率!R14%,-入力!$C$10),IF(入力!$C$11=2,ROUNDUP(全国標準卸価格!R14*地区別掛け率!R14%,-入力!$C$10),IF(入力!$C$11=3,ROUND(全国標準卸価格!R14*地区別掛け率!R14%,-入力!$C$10),""))),全国標準卸価格!R14))</f>
        <v/>
      </c>
      <c r="S14" s="201">
        <f>'6桁'!S14</f>
        <v>0</v>
      </c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>
        <f>IF(全国標準卸価格!F15="","",IF(ISNUMBER(全国標準卸価格!F15),IF(入力!$C$11=1,ROUNDDOWN(全国標準卸価格!F15*地区別掛け率!F15%,-入力!$C$10),IF(入力!$C$11=2,ROUNDUP(全国標準卸価格!F15*地区別掛け率!F15%,-入力!$C$10),IF(入力!$C$11=3,ROUND(全国標準卸価格!F15*地区別掛け率!F15%,-入力!$C$10),""))),全国標準卸価格!F15))</f>
        <v>93300</v>
      </c>
      <c r="G15" s="70">
        <f>'6桁'!G15</f>
        <v>0</v>
      </c>
      <c r="H15" s="6" t="str">
        <f>IF(全国標準卸価格!H15="","",IF(ISNUMBER(全国標準卸価格!H15),IF(入力!$C$11=1,ROUNDDOWN(全国標準卸価格!H15*地区別掛け率!H15%,-入力!$C$10),IF(入力!$C$11=2,ROUNDUP(全国標準卸価格!H15*地区別掛け率!H15%,-入力!$C$10),IF(入力!$C$11=3,ROUND(全国標準卸価格!H15*地区別掛け率!H15%,-入力!$C$10),""))),全国標準卸価格!H15))</f>
        <v/>
      </c>
      <c r="I15" s="70">
        <f>'6桁'!I15</f>
        <v>0</v>
      </c>
      <c r="J15" s="38"/>
      <c r="K15" s="451"/>
      <c r="L15" s="435" t="s">
        <v>216</v>
      </c>
      <c r="M15" s="436"/>
      <c r="N15" s="152"/>
      <c r="O15" s="153">
        <v>95</v>
      </c>
      <c r="P15" s="5">
        <f>IF(全国標準卸価格!P15="","",IF(ISNUMBER(全国標準卸価格!P15),IF(入力!$C$11=1,ROUNDDOWN(全国標準卸価格!P15*地区別掛け率!P15%,-入力!$C$10),IF(入力!$C$11=2,ROUNDUP(全国標準卸価格!P15*地区別掛け率!P15%,-入力!$C$10),IF(入力!$C$11=3,ROUND(全国標準卸価格!P15*地区別掛け率!P15%,-入力!$C$10),""))),全国標準卸価格!P15))</f>
        <v>69300</v>
      </c>
      <c r="Q15" s="201" t="str">
        <f>'6桁'!Q15</f>
        <v>★</v>
      </c>
      <c r="R15" s="5" t="str">
        <f>IF(全国標準卸価格!R15="","",IF(ISNUMBER(全国標準卸価格!R15),IF(入力!$C$11=1,ROUNDDOWN(全国標準卸価格!R15*地区別掛け率!R15%,-入力!$C$10),IF(入力!$C$11=2,ROUNDUP(全国標準卸価格!R15*地区別掛け率!R15%,-入力!$C$10),IF(入力!$C$11=3,ROUND(全国標準卸価格!R15*地区別掛け率!R15%,-入力!$C$10),""))),全国標準卸価格!R15))</f>
        <v/>
      </c>
      <c r="S15" s="201">
        <f>'6桁'!S15</f>
        <v>0</v>
      </c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>
        <f>IF(全国標準卸価格!F16="","",IF(ISNUMBER(全国標準卸価格!F16),IF(入力!$C$11=1,ROUNDDOWN(全国標準卸価格!F16*地区別掛け率!F16%,-入力!$C$10),IF(入力!$C$11=2,ROUNDUP(全国標準卸価格!F16*地区別掛け率!F16%,-入力!$C$10),IF(入力!$C$11=3,ROUND(全国標準卸価格!F16*地区別掛け率!F16%,-入力!$C$10),""))),全国標準卸価格!F16))</f>
        <v>72300</v>
      </c>
      <c r="G16" s="62" t="str">
        <f>'6桁'!G16</f>
        <v>★</v>
      </c>
      <c r="H16" s="5" t="str">
        <f>IF(全国標準卸価格!H16="","",IF(ISNUMBER(全国標準卸価格!H16),IF(入力!$C$11=1,ROUNDDOWN(全国標準卸価格!H16*地区別掛け率!H16%,-入力!$C$10),IF(入力!$C$11=2,ROUNDUP(全国標準卸価格!H16*地区別掛け率!H16%,-入力!$C$10),IF(入力!$C$11=3,ROUND(全国標準卸価格!H16*地区別掛け率!H16%,-入力!$C$10),""))),全国標準卸価格!H16))</f>
        <v/>
      </c>
      <c r="I16" s="62">
        <f>'6桁'!I16</f>
        <v>0</v>
      </c>
      <c r="J16" s="38"/>
      <c r="K16" s="451"/>
      <c r="L16" s="435" t="s">
        <v>51</v>
      </c>
      <c r="M16" s="436"/>
      <c r="N16" s="152">
        <v>93</v>
      </c>
      <c r="O16" s="153"/>
      <c r="P16" s="5">
        <f>IF(全国標準卸価格!P16="","",IF(ISNUMBER(全国標準卸価格!P16),IF(入力!$C$11=1,ROUNDDOWN(全国標準卸価格!P16*地区別掛け率!P16%,-入力!$C$10),IF(入力!$C$11=2,ROUNDUP(全国標準卸価格!P16*地区別掛け率!P16%,-入力!$C$10),IF(入力!$C$11=3,ROUND(全国標準卸価格!P16*地区別掛け率!P16%,-入力!$C$10),""))),全国標準卸価格!P16))</f>
        <v>72900</v>
      </c>
      <c r="Q16" s="201">
        <f>'6桁'!Q16</f>
        <v>0</v>
      </c>
      <c r="R16" s="5" t="str">
        <f>IF(全国標準卸価格!R16="","",IF(ISNUMBER(全国標準卸価格!R16),IF(入力!$C$11=1,ROUNDDOWN(全国標準卸価格!R16*地区別掛け率!R16%,-入力!$C$10),IF(入力!$C$11=2,ROUNDUP(全国標準卸価格!R16*地区別掛け率!R16%,-入力!$C$10),IF(入力!$C$11=3,ROUND(全国標準卸価格!R16*地区別掛け率!R16%,-入力!$C$10),""))),全国標準卸価格!R16))</f>
        <v/>
      </c>
      <c r="S16" s="201">
        <f>'6桁'!S16</f>
        <v>0</v>
      </c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>
        <f>IF(全国標準卸価格!F17="","",IF(ISNUMBER(全国標準卸価格!F17),IF(入力!$C$11=1,ROUNDDOWN(全国標準卸価格!F17*地区別掛け率!F17%,-入力!$C$10),IF(入力!$C$11=2,ROUNDUP(全国標準卸価格!F17*地区別掛け率!F17%,-入力!$C$10),IF(入力!$C$11=3,ROUND(全国標準卸価格!F17*地区別掛け率!F17%,-入力!$C$10),""))),全国標準卸価格!F17))</f>
        <v>86900</v>
      </c>
      <c r="G17" s="62" t="str">
        <f>'6桁'!G17</f>
        <v>★</v>
      </c>
      <c r="H17" s="5" t="str">
        <f>IF(全国標準卸価格!H17="","",IF(ISNUMBER(全国標準卸価格!H17),IF(入力!$C$11=1,ROUNDDOWN(全国標準卸価格!H17*地区別掛け率!H17%,-入力!$C$10),IF(入力!$C$11=2,ROUNDUP(全国標準卸価格!H17*地区別掛け率!H17%,-入力!$C$10),IF(入力!$C$11=3,ROUND(全国標準卸価格!H17*地区別掛け率!H17%,-入力!$C$10),""))),全国標準卸価格!H17))</f>
        <v/>
      </c>
      <c r="I17" s="62">
        <f>'6桁'!I17</f>
        <v>0</v>
      </c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f>IF(全国標準卸価格!P17="","",IF(ISNUMBER(全国標準卸価格!P17),IF(入力!$C$11=1,ROUNDDOWN(全国標準卸価格!P17*地区別掛け率!P17%,-入力!$C$10),IF(入力!$C$11=2,ROUNDUP(全国標準卸価格!P17*地区別掛け率!P17%,-入力!$C$10),IF(入力!$C$11=3,ROUND(全国標準卸価格!P17*地区別掛け率!P17%,-入力!$C$10),""))),全国標準卸価格!P17))</f>
        <v>77400</v>
      </c>
      <c r="Q17" s="201" t="str">
        <f>'6桁'!Q17</f>
        <v>★</v>
      </c>
      <c r="R17" s="5" t="str">
        <f>IF(全国標準卸価格!R17="","",IF(ISNUMBER(全国標準卸価格!R17),IF(入力!$C$11=1,ROUNDDOWN(全国標準卸価格!R17*地区別掛け率!R17%,-入力!$C$10),IF(入力!$C$11=2,ROUNDUP(全国標準卸価格!R17*地区別掛け率!R17%,-入力!$C$10),IF(入力!$C$11=3,ROUND(全国標準卸価格!R17*地区別掛け率!R17%,-入力!$C$10),""))),全国標準卸価格!R17))</f>
        <v/>
      </c>
      <c r="S17" s="201">
        <f>'6桁'!S17</f>
        <v>0</v>
      </c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>
        <f>IF(全国標準卸価格!F18="","",IF(ISNUMBER(全国標準卸価格!F18),IF(入力!$C$11=1,ROUNDDOWN(全国標準卸価格!F18*地区別掛け率!F18%,-入力!$C$10),IF(入力!$C$11=2,ROUNDUP(全国標準卸価格!F18*地区別掛け率!F18%,-入力!$C$10),IF(入力!$C$11=3,ROUND(全国標準卸価格!F18*地区別掛け率!F18%,-入力!$C$10),""))),全国標準卸価格!F18))</f>
        <v>67500</v>
      </c>
      <c r="G18" s="62" t="str">
        <f>'6桁'!G18</f>
        <v>★</v>
      </c>
      <c r="H18" s="5" t="str">
        <f>IF(全国標準卸価格!H18="","",IF(ISNUMBER(全国標準卸価格!H18),IF(入力!$C$11=1,ROUNDDOWN(全国標準卸価格!H18*地区別掛け率!H18%,-入力!$C$10),IF(入力!$C$11=2,ROUNDUP(全国標準卸価格!H18*地区別掛け率!H18%,-入力!$C$10),IF(入力!$C$11=3,ROUND(全国標準卸価格!H18*地区別掛け率!H18%,-入力!$C$10),""))),全国標準卸価格!H18))</f>
        <v/>
      </c>
      <c r="I18" s="62">
        <f>'6桁'!I18</f>
        <v>0</v>
      </c>
      <c r="J18" s="38"/>
      <c r="K18" s="451"/>
      <c r="L18" s="435" t="s">
        <v>92</v>
      </c>
      <c r="M18" s="436"/>
      <c r="N18" s="152">
        <v>89</v>
      </c>
      <c r="O18" s="153"/>
      <c r="P18" s="5">
        <f>IF(全国標準卸価格!P18="","",IF(ISNUMBER(全国標準卸価格!P18),IF(入力!$C$11=1,ROUNDDOWN(全国標準卸価格!P18*地区別掛け率!P18%,-入力!$C$10),IF(入力!$C$11=2,ROUNDUP(全国標準卸価格!P18*地区別掛け率!P18%,-入力!$C$10),IF(入力!$C$11=3,ROUND(全国標準卸価格!P18*地区別掛け率!P18%,-入力!$C$10),""))),全国標準卸価格!P18))</f>
        <v>52500</v>
      </c>
      <c r="Q18" s="201">
        <f>'6桁'!Q18</f>
        <v>0</v>
      </c>
      <c r="R18" s="5" t="str">
        <f>IF(全国標準卸価格!R18="","",IF(ISNUMBER(全国標準卸価格!R18),IF(入力!$C$11=1,ROUNDDOWN(全国標準卸価格!R18*地区別掛け率!R18%,-入力!$C$10),IF(入力!$C$11=2,ROUNDUP(全国標準卸価格!R18*地区別掛け率!R18%,-入力!$C$10),IF(入力!$C$11=3,ROUND(全国標準卸価格!R18*地区別掛け率!R18%,-入力!$C$10),""))),全国標準卸価格!R18))</f>
        <v/>
      </c>
      <c r="S18" s="201">
        <f>'6桁'!S18</f>
        <v>0</v>
      </c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>
        <f>IF(全国標準卸価格!F19="","",IF(ISNUMBER(全国標準卸価格!F19),IF(入力!$C$11=1,ROUNDDOWN(全国標準卸価格!F19*地区別掛け率!F19%,-入力!$C$10),IF(入力!$C$11=2,ROUNDUP(全国標準卸価格!F19*地区別掛け率!F19%,-入力!$C$10),IF(入力!$C$11=3,ROUND(全国標準卸価格!F19*地区別掛け率!F19%,-入力!$C$10),""))),全国標準卸価格!F19))</f>
        <v>62500</v>
      </c>
      <c r="G19" s="58">
        <f>'6桁'!G19</f>
        <v>0</v>
      </c>
      <c r="H19" s="33" t="str">
        <f>IF(全国標準卸価格!H19="","",IF(ISNUMBER(全国標準卸価格!H19),IF(入力!$C$11=1,ROUNDDOWN(全国標準卸価格!H19*地区別掛け率!H19%,-入力!$C$10),IF(入力!$C$11=2,ROUNDUP(全国標準卸価格!H19*地区別掛け率!H19%,-入力!$C$10),IF(入力!$C$11=3,ROUND(全国標準卸価格!H19*地区別掛け率!H19%,-入力!$C$10),""))),全国標準卸価格!H19))</f>
        <v/>
      </c>
      <c r="I19" s="58">
        <f>'6桁'!I19</f>
        <v>0</v>
      </c>
      <c r="J19" s="38"/>
      <c r="K19" s="451"/>
      <c r="L19" s="435" t="s">
        <v>93</v>
      </c>
      <c r="M19" s="436"/>
      <c r="N19" s="152">
        <v>91</v>
      </c>
      <c r="O19" s="153"/>
      <c r="P19" s="5">
        <f>IF(全国標準卸価格!P19="","",IF(ISNUMBER(全国標準卸価格!P19),IF(入力!$C$11=1,ROUNDDOWN(全国標準卸価格!P19*地区別掛け率!P19%,-入力!$C$10),IF(入力!$C$11=2,ROUNDUP(全国標準卸価格!P19*地区別掛け率!P19%,-入力!$C$10),IF(入力!$C$11=3,ROUND(全国標準卸価格!P19*地区別掛け率!P19%,-入力!$C$10),""))),全国標準卸価格!P19))</f>
        <v>57400</v>
      </c>
      <c r="Q19" s="201">
        <f>'6桁'!Q19</f>
        <v>0</v>
      </c>
      <c r="R19" s="5">
        <f>IF(全国標準卸価格!R19="","",IF(ISNUMBER(全国標準卸価格!R19),IF(入力!$C$11=1,ROUNDDOWN(全国標準卸価格!R19*地区別掛け率!R19%,-入力!$C$10),IF(入力!$C$11=2,ROUNDUP(全国標準卸価格!R19*地区別掛け率!R19%,-入力!$C$10),IF(入力!$C$11=3,ROUND(全国標準卸価格!R19*地区別掛け率!R19%,-入力!$C$10),""))),全国標準卸価格!R19))</f>
        <v>54700</v>
      </c>
      <c r="S19" s="201">
        <f>'6桁'!S19</f>
        <v>0</v>
      </c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f>IF(全国標準卸価格!F20="","",IF(ISNUMBER(全国標準卸価格!F20),IF(入力!$C$11=1,ROUNDDOWN(全国標準卸価格!F20*地区別掛け率!F20%,-入力!$C$10),IF(入力!$C$11=2,ROUNDUP(全国標準卸価格!F20*地区別掛け率!F20%,-入力!$C$10),IF(入力!$C$11=3,ROUND(全国標準卸価格!F20*地区別掛け率!F20%,-入力!$C$10),""))),全国標準卸価格!F20))</f>
        <v>88200</v>
      </c>
      <c r="G20" s="67" t="str">
        <f>'6桁'!G20</f>
        <v>★</v>
      </c>
      <c r="H20" s="32" t="str">
        <f>IF(全国標準卸価格!H20="","",IF(ISNUMBER(全国標準卸価格!H20),IF(入力!$C$11=1,ROUNDDOWN(全国標準卸価格!H20*地区別掛け率!H20%,-入力!$C$10),IF(入力!$C$11=2,ROUNDUP(全国標準卸価格!H20*地区別掛け率!H20%,-入力!$C$10),IF(入力!$C$11=3,ROUND(全国標準卸価格!H20*地区別掛け率!H20%,-入力!$C$10),""))),全国標準卸価格!H20))</f>
        <v/>
      </c>
      <c r="I20" s="67">
        <f>'6桁'!I20</f>
        <v>0</v>
      </c>
      <c r="J20" s="38"/>
      <c r="K20" s="451"/>
      <c r="L20" s="435" t="s">
        <v>94</v>
      </c>
      <c r="M20" s="436"/>
      <c r="N20" s="152">
        <v>94</v>
      </c>
      <c r="O20" s="153"/>
      <c r="P20" s="5">
        <f>IF(全国標準卸価格!P20="","",IF(ISNUMBER(全国標準卸価格!P20),IF(入力!$C$11=1,ROUNDDOWN(全国標準卸価格!P20*地区別掛け率!P20%,-入力!$C$10),IF(入力!$C$11=2,ROUNDUP(全国標準卸価格!P20*地区別掛け率!P20%,-入力!$C$10),IF(入力!$C$11=3,ROUND(全国標準卸価格!P20*地区別掛け率!P20%,-入力!$C$10),""))),全国標準卸価格!P20))</f>
        <v>60800</v>
      </c>
      <c r="Q20" s="201">
        <f>'6桁'!Q20</f>
        <v>0</v>
      </c>
      <c r="R20" s="5" t="str">
        <f>IF(全国標準卸価格!R20="","",IF(ISNUMBER(全国標準卸価格!R20),IF(入力!$C$11=1,ROUNDDOWN(全国標準卸価格!R20*地区別掛け率!R20%,-入力!$C$10),IF(入力!$C$11=2,ROUNDUP(全国標準卸価格!R20*地区別掛け率!R20%,-入力!$C$10),IF(入力!$C$11=3,ROUND(全国標準卸価格!R20*地区別掛け率!R20%,-入力!$C$10),""))),全国標準卸価格!R20))</f>
        <v/>
      </c>
      <c r="S20" s="201">
        <f>'6桁'!S20</f>
        <v>0</v>
      </c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>
        <f>IF(全国標準卸価格!F21="","",IF(ISNUMBER(全国標準卸価格!F21),IF(入力!$C$11=1,ROUNDDOWN(全国標準卸価格!F21*地区別掛け率!F21%,-入力!$C$10),IF(入力!$C$11=2,ROUNDUP(全国標準卸価格!F21*地区別掛け率!F21%,-入力!$C$10),IF(入力!$C$11=3,ROUND(全国標準卸価格!F21*地区別掛け率!F21%,-入力!$C$10),""))),全国標準卸価格!F21))</f>
        <v>89800</v>
      </c>
      <c r="G21" s="62">
        <f>'6桁'!G21</f>
        <v>0</v>
      </c>
      <c r="H21" s="5" t="str">
        <f>IF(全国標準卸価格!H21="","",IF(ISNUMBER(全国標準卸価格!H21),IF(入力!$C$11=1,ROUNDDOWN(全国標準卸価格!H21*地区別掛け率!H21%,-入力!$C$10),IF(入力!$C$11=2,ROUNDUP(全国標準卸価格!H21*地区別掛け率!H21%,-入力!$C$10),IF(入力!$C$11=3,ROUND(全国標準卸価格!H21*地区別掛け率!H21%,-入力!$C$10),""))),全国標準卸価格!H21))</f>
        <v/>
      </c>
      <c r="I21" s="62">
        <f>'6桁'!I21</f>
        <v>0</v>
      </c>
      <c r="J21" s="38"/>
      <c r="K21" s="451"/>
      <c r="L21" s="435" t="s">
        <v>95</v>
      </c>
      <c r="M21" s="436"/>
      <c r="N21" s="152">
        <v>96</v>
      </c>
      <c r="O21" s="153"/>
      <c r="P21" s="5">
        <f>IF(全国標準卸価格!P21="","",IF(ISNUMBER(全国標準卸価格!P21),IF(入力!$C$11=1,ROUNDDOWN(全国標準卸価格!P21*地区別掛け率!P21%,-入力!$C$10),IF(入力!$C$11=2,ROUNDUP(全国標準卸価格!P21*地区別掛け率!P21%,-入力!$C$10),IF(入力!$C$11=3,ROUND(全国標準卸価格!P21*地区別掛け率!P21%,-入力!$C$10),""))),全国標準卸価格!P21))</f>
        <v>63900</v>
      </c>
      <c r="Q21" s="201">
        <f>'6桁'!Q21</f>
        <v>0</v>
      </c>
      <c r="R21" s="5" t="str">
        <f>IF(全国標準卸価格!R21="","",IF(ISNUMBER(全国標準卸価格!R21),IF(入力!$C$11=1,ROUNDDOWN(全国標準卸価格!R21*地区別掛け率!R21%,-入力!$C$10),IF(入力!$C$11=2,ROUNDUP(全国標準卸価格!R21*地区別掛け率!R21%,-入力!$C$10),IF(入力!$C$11=3,ROUND(全国標準卸価格!R21*地区別掛け率!R21%,-入力!$C$10),""))),全国標準卸価格!R21))</f>
        <v/>
      </c>
      <c r="S21" s="201">
        <f>'6桁'!S21</f>
        <v>0</v>
      </c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>
        <f>IF(全国標準卸価格!F22="","",IF(ISNUMBER(全国標準卸価格!F22),IF(入力!$C$11=1,ROUNDDOWN(全国標準卸価格!F22*地区別掛け率!F22%,-入力!$C$10),IF(入力!$C$11=2,ROUNDUP(全国標準卸価格!F22*地区別掛け率!F22%,-入力!$C$10),IF(入力!$C$11=3,ROUND(全国標準卸価格!F22*地区別掛け率!F22%,-入力!$C$10),""))),全国標準卸価格!F22))</f>
        <v>92700</v>
      </c>
      <c r="G22" s="62" t="str">
        <f>'6桁'!G22</f>
        <v>★</v>
      </c>
      <c r="H22" s="5" t="str">
        <f>IF(全国標準卸価格!H22="","",IF(ISNUMBER(全国標準卸価格!H22),IF(入力!$C$11=1,ROUNDDOWN(全国標準卸価格!H22*地区別掛け率!H22%,-入力!$C$10),IF(入力!$C$11=2,ROUNDUP(全国標準卸価格!H22*地区別掛け率!H22%,-入力!$C$10),IF(入力!$C$11=3,ROUND(全国標準卸価格!H22*地区別掛け率!H22%,-入力!$C$10),""))),全国標準卸価格!H22))</f>
        <v/>
      </c>
      <c r="I22" s="62">
        <f>'6桁'!I22</f>
        <v>0</v>
      </c>
      <c r="J22" s="38"/>
      <c r="K22" s="451"/>
      <c r="L22" s="435" t="s">
        <v>115</v>
      </c>
      <c r="M22" s="436"/>
      <c r="N22" s="152">
        <v>99</v>
      </c>
      <c r="O22" s="153"/>
      <c r="P22" s="5">
        <f>IF(全国標準卸価格!P22="","",IF(ISNUMBER(全国標準卸価格!P22),IF(入力!$C$11=1,ROUNDDOWN(全国標準卸価格!P22*地区別掛け率!P22%,-入力!$C$10),IF(入力!$C$11=2,ROUNDUP(全国標準卸価格!P22*地区別掛け率!P22%,-入力!$C$10),IF(入力!$C$11=3,ROUND(全国標準卸価格!P22*地区別掛け率!P22%,-入力!$C$10),""))),全国標準卸価格!P22))</f>
        <v>67000</v>
      </c>
      <c r="Q22" s="201">
        <f>'6桁'!Q22</f>
        <v>0</v>
      </c>
      <c r="R22" s="5" t="str">
        <f>IF(全国標準卸価格!R22="","",IF(ISNUMBER(全国標準卸価格!R22),IF(入力!$C$11=1,ROUNDDOWN(全国標準卸価格!R22*地区別掛け率!R22%,-入力!$C$10),IF(入力!$C$11=2,ROUNDUP(全国標準卸価格!R22*地区別掛け率!R22%,-入力!$C$10),IF(入力!$C$11=3,ROUND(全国標準卸価格!R22*地区別掛け率!R22%,-入力!$C$10),""))),全国標準卸価格!R22))</f>
        <v/>
      </c>
      <c r="S22" s="201">
        <f>'6桁'!S22</f>
        <v>0</v>
      </c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>
        <f>IF(全国標準卸価格!F23="","",IF(ISNUMBER(全国標準卸価格!F23),IF(入力!$C$11=1,ROUNDDOWN(全国標準卸価格!F23*地区別掛け率!F23%,-入力!$C$10),IF(入力!$C$11=2,ROUNDUP(全国標準卸価格!F23*地区別掛け率!F23%,-入力!$C$10),IF(入力!$C$11=3,ROUND(全国標準卸価格!F23*地区別掛け率!F23%,-入力!$C$10),""))),全国標準卸価格!F23))</f>
        <v>92400</v>
      </c>
      <c r="G23" s="62">
        <f>'6桁'!G23</f>
        <v>0</v>
      </c>
      <c r="H23" s="5" t="str">
        <f>IF(全国標準卸価格!H23="","",IF(ISNUMBER(全国標準卸価格!H23),IF(入力!$C$11=1,ROUNDDOWN(全国標準卸価格!H23*地区別掛け率!H23%,-入力!$C$10),IF(入力!$C$11=2,ROUNDUP(全国標準卸価格!H23*地区別掛け率!H23%,-入力!$C$10),IF(入力!$C$11=3,ROUND(全国標準卸価格!H23*地区別掛け率!H23%,-入力!$C$10),""))),全国標準卸価格!H23))</f>
        <v/>
      </c>
      <c r="I23" s="62">
        <f>'6桁'!I23</f>
        <v>0</v>
      </c>
      <c r="J23" s="38"/>
      <c r="K23" s="451"/>
      <c r="L23" s="435" t="s">
        <v>203</v>
      </c>
      <c r="M23" s="436"/>
      <c r="N23" s="152">
        <v>92</v>
      </c>
      <c r="O23" s="153"/>
      <c r="P23" s="5">
        <f>IF(全国標準卸価格!P23="","",IF(ISNUMBER(全国標準卸価格!P23),IF(入力!$C$11=1,ROUNDDOWN(全国標準卸価格!P23*地区別掛け率!P23%,-入力!$C$10),IF(入力!$C$11=2,ROUNDUP(全国標準卸価格!P23*地区別掛け率!P23%,-入力!$C$10),IF(入力!$C$11=3,ROUND(全国標準卸価格!P23*地区別掛け率!P23%,-入力!$C$10),""))),全国標準卸価格!P23))</f>
        <v>55300</v>
      </c>
      <c r="Q23" s="201">
        <f>'6桁'!Q23</f>
        <v>0</v>
      </c>
      <c r="R23" s="5" t="str">
        <f>IF(全国標準卸価格!R23="","",IF(ISNUMBER(全国標準卸価格!R23),IF(入力!$C$11=1,ROUNDDOWN(全国標準卸価格!R23*地区別掛け率!R23%,-入力!$C$10),IF(入力!$C$11=2,ROUNDUP(全国標準卸価格!R23*地区別掛け率!R23%,-入力!$C$10),IF(入力!$C$11=3,ROUND(全国標準卸価格!R23*地区別掛け率!R23%,-入力!$C$10),""))),全国標準卸価格!R23))</f>
        <v/>
      </c>
      <c r="S23" s="201">
        <f>'6桁'!S23</f>
        <v>0</v>
      </c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>
        <f>IF(全国標準卸価格!F24="","",IF(ISNUMBER(全国標準卸価格!F24),IF(入力!$C$11=1,ROUNDDOWN(全国標準卸価格!F24*地区別掛け率!F24%,-入力!$C$10),IF(入力!$C$11=2,ROUNDUP(全国標準卸価格!F24*地区別掛け率!F24%,-入力!$C$10),IF(入力!$C$11=3,ROUND(全国標準卸価格!F24*地区別掛け率!F24%,-入力!$C$10),""))),全国標準卸価格!F24))</f>
        <v>97000</v>
      </c>
      <c r="G24" s="62" t="str">
        <f>'6桁'!G24</f>
        <v>★</v>
      </c>
      <c r="H24" s="5">
        <f>IF(全国標準卸価格!H24="","",IF(ISNUMBER(全国標準卸価格!H24),IF(入力!$C$11=1,ROUNDDOWN(全国標準卸価格!H24*地区別掛け率!H24%,-入力!$C$10),IF(入力!$C$11=2,ROUNDUP(全国標準卸価格!H24*地区別掛け率!H24%,-入力!$C$10),IF(入力!$C$11=3,ROUND(全国標準卸価格!H24*地区別掛け率!H24%,-入力!$C$10),""))),全国標準卸価格!H24))</f>
        <v>98900</v>
      </c>
      <c r="I24" s="62">
        <f>'6桁'!I24</f>
        <v>0</v>
      </c>
      <c r="J24" s="38"/>
      <c r="K24" s="451"/>
      <c r="L24" s="435" t="s">
        <v>98</v>
      </c>
      <c r="M24" s="436"/>
      <c r="N24" s="152">
        <v>95</v>
      </c>
      <c r="O24" s="153"/>
      <c r="P24" s="5">
        <f>IF(全国標準卸価格!P24="","",IF(ISNUMBER(全国標準卸価格!P24),IF(入力!$C$11=1,ROUNDDOWN(全国標準卸価格!P24*地区別掛け率!P24%,-入力!$C$10),IF(入力!$C$11=2,ROUNDUP(全国標準卸価格!P24*地区別掛け率!P24%,-入力!$C$10),IF(入力!$C$11=3,ROUND(全国標準卸価格!P24*地区別掛け率!P24%,-入力!$C$10),""))),全国標準卸価格!P24))</f>
        <v>58100</v>
      </c>
      <c r="Q24" s="201">
        <f>'6桁'!Q24</f>
        <v>0</v>
      </c>
      <c r="R24" s="5">
        <f>IF(全国標準卸価格!R24="","",IF(ISNUMBER(全国標準卸価格!R24),IF(入力!$C$11=1,ROUNDDOWN(全国標準卸価格!R24*地区別掛け率!R24%,-入力!$C$10),IF(入力!$C$11=2,ROUNDUP(全国標準卸価格!R24*地区別掛け率!R24%,-入力!$C$10),IF(入力!$C$11=3,ROUND(全国標準卸価格!R24*地区別掛け率!R24%,-入力!$C$10),""))),全国標準卸価格!R24))</f>
        <v>54900</v>
      </c>
      <c r="S24" s="201">
        <f>'6桁'!S24</f>
        <v>0</v>
      </c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f>IF(全国標準卸価格!F25="","",IF(ISNUMBER(全国標準卸価格!F25),IF(入力!$C$11=1,ROUNDDOWN(全国標準卸価格!F25*地区別掛け率!F25%,-入力!$C$10),IF(入力!$C$11=2,ROUNDUP(全国標準卸価格!F25*地区別掛け率!F25%,-入力!$C$10),IF(入力!$C$11=3,ROUND(全国標準卸価格!F25*地区別掛け率!F25%,-入力!$C$10),""))),全国標準卸価格!F25))</f>
        <v>75600</v>
      </c>
      <c r="G25" s="62" t="str">
        <f>'6桁'!G25</f>
        <v>★</v>
      </c>
      <c r="H25" s="5" t="str">
        <f>IF(全国標準卸価格!H25="","",IF(ISNUMBER(全国標準卸価格!H25),IF(入力!$C$11=1,ROUNDDOWN(全国標準卸価格!H25*地区別掛け率!H25%,-入力!$C$10),IF(入力!$C$11=2,ROUNDUP(全国標準卸価格!H25*地区別掛け率!H25%,-入力!$C$10),IF(入力!$C$11=3,ROUND(全国標準卸価格!H25*地区別掛け率!H25%,-入力!$C$10),""))),全国標準卸価格!H25))</f>
        <v/>
      </c>
      <c r="I25" s="62">
        <f>'6桁'!I25</f>
        <v>0</v>
      </c>
      <c r="J25" s="38"/>
      <c r="K25" s="451"/>
      <c r="L25" s="435" t="s">
        <v>116</v>
      </c>
      <c r="M25" s="436"/>
      <c r="N25" s="152">
        <v>97</v>
      </c>
      <c r="O25" s="153"/>
      <c r="P25" s="5">
        <f>IF(全国標準卸価格!P25="","",IF(ISNUMBER(全国標準卸価格!P25),IF(入力!$C$11=1,ROUNDDOWN(全国標準卸価格!P25*地区別掛け率!P25%,-入力!$C$10),IF(入力!$C$11=2,ROUNDUP(全国標準卸価格!P25*地区別掛け率!P25%,-入力!$C$10),IF(入力!$C$11=3,ROUND(全国標準卸価格!P25*地区別掛け率!P25%,-入力!$C$10),""))),全国標準卸価格!P25))</f>
        <v>59900</v>
      </c>
      <c r="Q25" s="201">
        <f>'6桁'!Q25</f>
        <v>0</v>
      </c>
      <c r="R25" s="5">
        <f>IF(全国標準卸価格!R25="","",IF(ISNUMBER(全国標準卸価格!R25),IF(入力!$C$11=1,ROUNDDOWN(全国標準卸価格!R25*地区別掛け率!R25%,-入力!$C$10),IF(入力!$C$11=2,ROUNDUP(全国標準卸価格!R25*地区別掛け率!R25%,-入力!$C$10),IF(入力!$C$11=3,ROUND(全国標準卸価格!R25*地区別掛け率!R25%,-入力!$C$10),""))),全国標準卸価格!R25))</f>
        <v>56700</v>
      </c>
      <c r="S25" s="201">
        <f>'6桁'!S25</f>
        <v>0</v>
      </c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f>IF(全国標準卸価格!F26="","",IF(ISNUMBER(全国標準卸価格!F26),IF(入力!$C$11=1,ROUNDDOWN(全国標準卸価格!F26*地区別掛け率!F26%,-入力!$C$10),IF(入力!$C$11=2,ROUNDUP(全国標準卸価格!F26*地区別掛け率!F26%,-入力!$C$10),IF(入力!$C$11=3,ROUND(全国標準卸価格!F26*地区別掛け率!F26%,-入力!$C$10),""))),全国標準卸価格!F26))</f>
        <v>77200</v>
      </c>
      <c r="G26" s="62">
        <f>'6桁'!G26</f>
        <v>0</v>
      </c>
      <c r="H26" s="5" t="str">
        <f>IF(全国標準卸価格!H26="","",IF(ISNUMBER(全国標準卸価格!H26),IF(入力!$C$11=1,ROUNDDOWN(全国標準卸価格!H26*地区別掛け率!H26%,-入力!$C$10),IF(入力!$C$11=2,ROUNDUP(全国標準卸価格!H26*地区別掛け率!H26%,-入力!$C$10),IF(入力!$C$11=3,ROUND(全国標準卸価格!H26*地区別掛け率!H26%,-入力!$C$10),""))),全国標準卸価格!H26))</f>
        <v/>
      </c>
      <c r="I26" s="62">
        <f>'6桁'!I26</f>
        <v>0</v>
      </c>
      <c r="J26" s="38"/>
      <c r="K26" s="451"/>
      <c r="L26" s="435" t="s">
        <v>217</v>
      </c>
      <c r="M26" s="436"/>
      <c r="N26" s="152">
        <v>100</v>
      </c>
      <c r="O26" s="153"/>
      <c r="P26" s="5">
        <f>IF(全国標準卸価格!P26="","",IF(ISNUMBER(全国標準卸価格!P26),IF(入力!$C$11=1,ROUNDDOWN(全国標準卸価格!P26*地区別掛け率!P26%,-入力!$C$10),IF(入力!$C$11=2,ROUNDUP(全国標準卸価格!P26*地区別掛け率!P26%,-入力!$C$10),IF(入力!$C$11=3,ROUND(全国標準卸価格!P26*地区別掛け率!P26%,-入力!$C$10),""))),全国標準卸価格!P26))</f>
        <v>63000</v>
      </c>
      <c r="Q26" s="201">
        <f>'6桁'!Q26</f>
        <v>0</v>
      </c>
      <c r="R26" s="5" t="str">
        <f>IF(全国標準卸価格!R26="","",IF(ISNUMBER(全国標準卸価格!R26),IF(入力!$C$11=1,ROUNDDOWN(全国標準卸価格!R26*地区別掛け率!R26%,-入力!$C$10),IF(入力!$C$11=2,ROUNDUP(全国標準卸価格!R26*地区別掛け率!R26%,-入力!$C$10),IF(入力!$C$11=3,ROUND(全国標準卸価格!R26*地区別掛け率!R26%,-入力!$C$10),""))),全国標準卸価格!R26))</f>
        <v/>
      </c>
      <c r="S26" s="201">
        <f>'6桁'!S26</f>
        <v>0</v>
      </c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>
        <f>IF(全国標準卸価格!F27="","",IF(ISNUMBER(全国標準卸価格!F27),IF(入力!$C$11=1,ROUNDDOWN(全国標準卸価格!F27*地区別掛け率!F27%,-入力!$C$10),IF(入力!$C$11=2,ROUNDUP(全国標準卸価格!F27*地区別掛け率!F27%,-入力!$C$10),IF(入力!$C$11=3,ROUND(全国標準卸価格!F27*地区別掛け率!F27%,-入力!$C$10),""))),全国標準卸価格!F27))</f>
        <v>81000</v>
      </c>
      <c r="G27" s="62" t="str">
        <f>'6桁'!G27</f>
        <v>★</v>
      </c>
      <c r="H27" s="5" t="str">
        <f>IF(全国標準卸価格!H27="","",IF(ISNUMBER(全国標準卸価格!H27),IF(入力!$C$11=1,ROUNDDOWN(全国標準卸価格!H27*地区別掛け率!H27%,-入力!$C$10),IF(入力!$C$11=2,ROUNDUP(全国標準卸価格!H27*地区別掛け率!H27%,-入力!$C$10),IF(入力!$C$11=3,ROUND(全国標準卸価格!H27*地区別掛け率!H27%,-入力!$C$10),""))),全国標準卸価格!H27))</f>
        <v/>
      </c>
      <c r="I27" s="62">
        <f>'6桁'!I27</f>
        <v>0</v>
      </c>
      <c r="J27" s="38"/>
      <c r="K27" s="451"/>
      <c r="L27" s="435" t="s">
        <v>117</v>
      </c>
      <c r="M27" s="436"/>
      <c r="N27" s="152">
        <v>95</v>
      </c>
      <c r="O27" s="153"/>
      <c r="P27" s="5">
        <f>IF(全国標準卸価格!P27="","",IF(ISNUMBER(全国標準卸価格!P27),IF(入力!$C$11=1,ROUNDDOWN(全国標準卸価格!P27*地区別掛け率!P27%,-入力!$C$10),IF(入力!$C$11=2,ROUNDUP(全国標準卸価格!P27*地区別掛け率!P27%,-入力!$C$10),IF(入力!$C$11=3,ROUND(全国標準卸価格!P27*地区別掛け率!P27%,-入力!$C$10),""))),全国標準卸価格!P27))</f>
        <v>55100</v>
      </c>
      <c r="Q27" s="201">
        <f>'6桁'!Q27</f>
        <v>0</v>
      </c>
      <c r="R27" s="5" t="str">
        <f>IF(全国標準卸価格!R27="","",IF(ISNUMBER(全国標準卸価格!R27),IF(入力!$C$11=1,ROUNDDOWN(全国標準卸価格!R27*地区別掛け率!R27%,-入力!$C$10),IF(入力!$C$11=2,ROUNDUP(全国標準卸価格!R27*地区別掛け率!R27%,-入力!$C$10),IF(入力!$C$11=3,ROUND(全国標準卸価格!R27*地区別掛け率!R27%,-入力!$C$10),""))),全国標準卸価格!R27))</f>
        <v/>
      </c>
      <c r="S27" s="201">
        <f>'6桁'!S27</f>
        <v>0</v>
      </c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f>IF(全国標準卸価格!F28="","",IF(ISNUMBER(全国標準卸価格!F28),IF(入力!$C$11=1,ROUNDDOWN(全国標準卸価格!F28*地区別掛け率!F28%,-入力!$C$10),IF(入力!$C$11=2,ROUNDUP(全国標準卸価格!F28*地区別掛け率!F28%,-入力!$C$10),IF(入力!$C$11=3,ROUND(全国標準卸価格!F28*地区別掛け率!F28%,-入力!$C$10),""))),全国標準卸価格!F28))</f>
        <v>81000</v>
      </c>
      <c r="G28" s="62">
        <f>'6桁'!G28</f>
        <v>0</v>
      </c>
      <c r="H28" s="5" t="str">
        <f>IF(全国標準卸価格!H28="","",IF(ISNUMBER(全国標準卸価格!H28),IF(入力!$C$11=1,ROUNDDOWN(全国標準卸価格!H28*地区別掛け率!H28%,-入力!$C$10),IF(入力!$C$11=2,ROUNDUP(全国標準卸価格!H28*地区別掛け率!H28%,-入力!$C$10),IF(入力!$C$11=3,ROUND(全国標準卸価格!H28*地区別掛け率!H28%,-入力!$C$10),""))),全国標準卸価格!H28))</f>
        <v/>
      </c>
      <c r="I28" s="62">
        <f>'6桁'!I28</f>
        <v>0</v>
      </c>
      <c r="J28" s="38"/>
      <c r="K28" s="451"/>
      <c r="L28" s="435" t="s">
        <v>97</v>
      </c>
      <c r="M28" s="436"/>
      <c r="N28" s="152">
        <v>98</v>
      </c>
      <c r="O28" s="153"/>
      <c r="P28" s="5">
        <f>IF(全国標準卸価格!P28="","",IF(ISNUMBER(全国標準卸価格!P28),IF(入力!$C$11=1,ROUNDDOWN(全国標準卸価格!P28*地区別掛け率!P28%,-入力!$C$10),IF(入力!$C$11=2,ROUNDUP(全国標準卸価格!P28*地区別掛け率!P28%,-入力!$C$10),IF(入力!$C$11=3,ROUND(全国標準卸価格!P28*地区別掛け率!P28%,-入力!$C$10),""))),全国標準卸価格!P28))</f>
        <v>51500</v>
      </c>
      <c r="Q28" s="201">
        <f>'6桁'!Q28</f>
        <v>0</v>
      </c>
      <c r="R28" s="5" t="str">
        <f>IF(全国標準卸価格!R28="","",IF(ISNUMBER(全国標準卸価格!R28),IF(入力!$C$11=1,ROUNDDOWN(全国標準卸価格!R28*地区別掛け率!R28%,-入力!$C$10),IF(入力!$C$11=2,ROUNDUP(全国標準卸価格!R28*地区別掛け率!R28%,-入力!$C$10),IF(入力!$C$11=3,ROUND(全国標準卸価格!R28*地区別掛け率!R28%,-入力!$C$10),""))),全国標準卸価格!R28))</f>
        <v/>
      </c>
      <c r="S28" s="201">
        <f>'6桁'!S28</f>
        <v>0</v>
      </c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f>IF(全国標準卸価格!F29="","",IF(ISNUMBER(全国標準卸価格!F29),IF(入力!$C$11=1,ROUNDDOWN(全国標準卸価格!F29*地区別掛け率!F29%,-入力!$C$10),IF(入力!$C$11=2,ROUNDUP(全国標準卸価格!F29*地区別掛け率!F29%,-入力!$C$10),IF(入力!$C$11=3,ROUND(全国標準卸価格!F29*地区別掛け率!F29%,-入力!$C$10),""))),全国標準卸価格!F29))</f>
        <v>82700</v>
      </c>
      <c r="G29" s="62" t="str">
        <f>'6桁'!G29</f>
        <v>★</v>
      </c>
      <c r="H29" s="5" t="str">
        <f>IF(全国標準卸価格!H29="","",IF(ISNUMBER(全国標準卸価格!H29),IF(入力!$C$11=1,ROUNDDOWN(全国標準卸価格!H29*地区別掛け率!H29%,-入力!$C$10),IF(入力!$C$11=2,ROUNDUP(全国標準卸価格!H29*地区別掛け率!H29%,-入力!$C$10),IF(入力!$C$11=3,ROUND(全国標準卸価格!H29*地区別掛け率!H29%,-入力!$C$10),""))),全国標準卸価格!H29))</f>
        <v/>
      </c>
      <c r="I29" s="62">
        <f>'6桁'!I29</f>
        <v>0</v>
      </c>
      <c r="J29" s="38"/>
      <c r="K29" s="451"/>
      <c r="L29" s="435" t="s">
        <v>175</v>
      </c>
      <c r="M29" s="436"/>
      <c r="N29" s="152">
        <v>100</v>
      </c>
      <c r="O29" s="153"/>
      <c r="P29" s="5">
        <f>IF(全国標準卸価格!P29="","",IF(ISNUMBER(全国標準卸価格!P29),IF(入力!$C$11=1,ROUNDDOWN(全国標準卸価格!P29*地区別掛け率!P29%,-入力!$C$10),IF(入力!$C$11=2,ROUNDUP(全国標準卸価格!P29*地区別掛け率!P29%,-入力!$C$10),IF(入力!$C$11=3,ROUND(全国標準卸価格!P29*地区別掛け率!P29%,-入力!$C$10),""))),全国標準卸価格!P29))</f>
        <v>53400</v>
      </c>
      <c r="Q29" s="201">
        <f>'6桁'!Q29</f>
        <v>0</v>
      </c>
      <c r="R29" s="5" t="str">
        <f>IF(全国標準卸価格!R29="","",IF(ISNUMBER(全国標準卸価格!R29),IF(入力!$C$11=1,ROUNDDOWN(全国標準卸価格!R29*地区別掛け率!R29%,-入力!$C$10),IF(入力!$C$11=2,ROUNDUP(全国標準卸価格!R29*地区別掛け率!R29%,-入力!$C$10),IF(入力!$C$11=3,ROUND(全国標準卸価格!R29*地区別掛け率!R29%,-入力!$C$10),""))),全国標準卸価格!R29))</f>
        <v/>
      </c>
      <c r="S29" s="201">
        <f>'6桁'!S29</f>
        <v>0</v>
      </c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f>IF(全国標準卸価格!F30="","",IF(ISNUMBER(全国標準卸価格!F30),IF(入力!$C$11=1,ROUNDDOWN(全国標準卸価格!F30*地区別掛け率!F30%,-入力!$C$10),IF(入力!$C$11=2,ROUNDUP(全国標準卸価格!F30*地区別掛け率!F30%,-入力!$C$10),IF(入力!$C$11=3,ROUND(全国標準卸価格!F30*地区別掛け率!F30%,-入力!$C$10),""))),全国標準卸価格!F30))</f>
        <v>62400</v>
      </c>
      <c r="G30" s="62">
        <f>'6桁'!G30</f>
        <v>0</v>
      </c>
      <c r="H30" s="5" t="str">
        <f>IF(全国標準卸価格!H30="","",IF(ISNUMBER(全国標準卸価格!H30),IF(入力!$C$11=1,ROUNDDOWN(全国標準卸価格!H30*地区別掛け率!H30%,-入力!$C$10),IF(入力!$C$11=2,ROUNDUP(全国標準卸価格!H30*地区別掛け率!H30%,-入力!$C$10),IF(入力!$C$11=3,ROUND(全国標準卸価格!H30*地区別掛け率!H30%,-入力!$C$10),""))),全国標準卸価格!H30))</f>
        <v/>
      </c>
      <c r="I30" s="62">
        <f>'6桁'!I30</f>
        <v>0</v>
      </c>
      <c r="J30" s="38"/>
      <c r="K30" s="451"/>
      <c r="L30" s="435" t="s">
        <v>172</v>
      </c>
      <c r="M30" s="436"/>
      <c r="N30" s="152">
        <v>100</v>
      </c>
      <c r="O30" s="153"/>
      <c r="P30" s="5">
        <f>IF(全国標準卸価格!P30="","",IF(ISNUMBER(全国標準卸価格!P30),IF(入力!$C$11=1,ROUNDDOWN(全国標準卸価格!P30*地区別掛け率!P30%,-入力!$C$10),IF(入力!$C$11=2,ROUNDUP(全国標準卸価格!P30*地区別掛け率!P30%,-入力!$C$10),IF(入力!$C$11=3,ROUND(全国標準卸価格!P30*地区別掛け率!P30%,-入力!$C$10),""))),全国標準卸価格!P30))</f>
        <v>47000</v>
      </c>
      <c r="Q30" s="201">
        <f>'6桁'!Q30</f>
        <v>0</v>
      </c>
      <c r="R30" s="5" t="str">
        <f>IF(全国標準卸価格!R30="","",IF(ISNUMBER(全国標準卸価格!R30),IF(入力!$C$11=1,ROUNDDOWN(全国標準卸価格!R30*地区別掛け率!R30%,-入力!$C$10),IF(入力!$C$11=2,ROUNDUP(全国標準卸価格!R30*地区別掛け率!R30%,-入力!$C$10),IF(入力!$C$11=3,ROUND(全国標準卸価格!R30*地区別掛け率!R30%,-入力!$C$10),""))),全国標準卸価格!R30))</f>
        <v/>
      </c>
      <c r="S30" s="201">
        <f>'6桁'!S30</f>
        <v>0</v>
      </c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f>IF(全国標準卸価格!F31="","",IF(ISNUMBER(全国標準卸価格!F31),IF(入力!$C$11=1,ROUNDDOWN(全国標準卸価格!F31*地区別掛け率!F31%,-入力!$C$10),IF(入力!$C$11=2,ROUNDUP(全国標準卸価格!F31*地区別掛け率!F31%,-入力!$C$10),IF(入力!$C$11=3,ROUND(全国標準卸価格!F31*地区別掛け率!F31%,-入力!$C$10),""))),全国標準卸価格!F31))</f>
        <v>68900</v>
      </c>
      <c r="G31" s="62">
        <f>'6桁'!G31</f>
        <v>0</v>
      </c>
      <c r="H31" s="5" t="str">
        <f>IF(全国標準卸価格!H31="","",IF(ISNUMBER(全国標準卸価格!H31),IF(入力!$C$11=1,ROUNDDOWN(全国標準卸価格!H31*地区別掛け率!H31%,-入力!$C$10),IF(入力!$C$11=2,ROUNDUP(全国標準卸価格!H31*地区別掛け率!H31%,-入力!$C$10),IF(入力!$C$11=3,ROUND(全国標準卸価格!H31*地区別掛け率!H31%,-入力!$C$10),""))),全国標準卸価格!H31))</f>
        <v/>
      </c>
      <c r="I31" s="62">
        <f>'6桁'!I31</f>
        <v>0</v>
      </c>
      <c r="J31" s="38"/>
      <c r="K31" s="451"/>
      <c r="L31" s="435" t="s">
        <v>171</v>
      </c>
      <c r="M31" s="436"/>
      <c r="N31" s="152"/>
      <c r="O31" s="160">
        <v>107</v>
      </c>
      <c r="P31" s="139">
        <f>IF(全国標準卸価格!P31="","",IF(ISNUMBER(全国標準卸価格!P31),IF(入力!$C$11=1,ROUNDDOWN(全国標準卸価格!P31*地区別掛け率!P31%,-入力!$C$10),IF(入力!$C$11=2,ROUNDUP(全国標準卸価格!P31*地区別掛け率!P31%,-入力!$C$10),IF(入力!$C$11=3,ROUND(全国標準卸価格!P31*地区別掛け率!P31%,-入力!$C$10),""))),全国標準卸価格!P31))</f>
        <v>45500</v>
      </c>
      <c r="Q31" s="201" t="str">
        <f>'6桁'!Q31</f>
        <v>★</v>
      </c>
      <c r="R31" s="139" t="str">
        <f>IF(全国標準卸価格!R31="","",IF(ISNUMBER(全国標準卸価格!R31),IF(入力!$C$11=1,ROUNDDOWN(全国標準卸価格!R31*地区別掛け率!R31%,-入力!$C$10),IF(入力!$C$11=2,ROUNDUP(全国標準卸価格!R31*地区別掛け率!R31%,-入力!$C$10),IF(入力!$C$11=3,ROUND(全国標準卸価格!R31*地区別掛け率!R31%,-入力!$C$10),""))),全国標準卸価格!R31))</f>
        <v/>
      </c>
      <c r="S31" s="201">
        <f>'6桁'!S31</f>
        <v>0</v>
      </c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f>IF(全国標準卸価格!F32="","",IF(ISNUMBER(全国標準卸価格!F32),IF(入力!$C$11=1,ROUNDDOWN(全国標準卸価格!F32*地区別掛け率!F32%,-入力!$C$10),IF(入力!$C$11=2,ROUNDUP(全国標準卸価格!F32*地区別掛け率!F32%,-入力!$C$10),IF(入力!$C$11=3,ROUND(全国標準卸価格!F32*地区別掛け率!F32%,-入力!$C$10),""))),全国標準卸価格!F32))</f>
        <v>50900</v>
      </c>
      <c r="G32" s="62">
        <f>'6桁'!G32</f>
        <v>0</v>
      </c>
      <c r="H32" s="5" t="str">
        <f>IF(全国標準卸価格!H32="","",IF(ISNUMBER(全国標準卸価格!H32),IF(入力!$C$11=1,ROUNDDOWN(全国標準卸価格!H32*地区別掛け率!H32%,-入力!$C$10),IF(入力!$C$11=2,ROUNDUP(全国標準卸価格!H32*地区別掛け率!H32%,-入力!$C$10),IF(入力!$C$11=3,ROUND(全国標準卸価格!H32*地区別掛け率!H32%,-入力!$C$10),""))),全国標準卸価格!H32))</f>
        <v/>
      </c>
      <c r="I32" s="62">
        <f>'6桁'!I32</f>
        <v>0</v>
      </c>
      <c r="J32" s="38"/>
      <c r="K32" s="452"/>
      <c r="L32" s="579" t="s">
        <v>155</v>
      </c>
      <c r="M32" s="570"/>
      <c r="N32" s="157">
        <v>106</v>
      </c>
      <c r="O32" s="158"/>
      <c r="P32" s="33">
        <f>IF(全国標準卸価格!P32="","",IF(ISNUMBER(全国標準卸価格!P32),IF(入力!$C$11=1,ROUNDDOWN(全国標準卸価格!P32*地区別掛け率!P32%,-入力!$C$10),IF(入力!$C$11=2,ROUNDUP(全国標準卸価格!P32*地区別掛け率!P32%,-入力!$C$10),IF(入力!$C$11=3,ROUND(全国標準卸価格!P32*地区別掛け率!P32%,-入力!$C$10),""))),全国標準卸価格!P32))</f>
        <v>49400</v>
      </c>
      <c r="Q32" s="202">
        <f>'6桁'!Q32</f>
        <v>0</v>
      </c>
      <c r="R32" s="267" t="str">
        <f>IF(全国標準卸価格!R32="","",IF(ISNUMBER(全国標準卸価格!R32),IF(入力!$C$11=1,ROUNDDOWN(全国標準卸価格!R32*地区別掛け率!R32%,-入力!$C$10),IF(入力!$C$11=2,ROUNDUP(全国標準卸価格!R32*地区別掛け率!R32%,-入力!$C$10),IF(入力!$C$11=3,ROUND(全国標準卸価格!R32*地区別掛け率!R32%,-入力!$C$10),""))),全国標準卸価格!R32))</f>
        <v/>
      </c>
      <c r="S32" s="203">
        <f>'6桁'!S32</f>
        <v>0</v>
      </c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f>IF(全国標準卸価格!F33="","",IF(ISNUMBER(全国標準卸価格!F33),IF(入力!$C$11=1,ROUNDDOWN(全国標準卸価格!F33*地区別掛け率!F33%,-入力!$C$10),IF(入力!$C$11=2,ROUNDUP(全国標準卸価格!F33*地区別掛け率!F33%,-入力!$C$10),IF(入力!$C$11=3,ROUND(全国標準卸価格!F33*地区別掛け率!F33%,-入力!$C$10),""))),全国標準卸価格!F33))</f>
        <v>66700</v>
      </c>
      <c r="G33" s="62">
        <f>'6桁'!G33</f>
        <v>0</v>
      </c>
      <c r="H33" s="5" t="str">
        <f>IF(全国標準卸価格!H33="","",IF(ISNUMBER(全国標準卸価格!H33),IF(入力!$C$11=1,ROUNDDOWN(全国標準卸価格!H33*地区別掛け率!H33%,-入力!$C$10),IF(入力!$C$11=2,ROUNDUP(全国標準卸価格!H33*地区別掛け率!H33%,-入力!$C$10),IF(入力!$C$11=3,ROUND(全国標準卸価格!H33*地区別掛け率!H33%,-入力!$C$10),""))),全国標準卸価格!H33))</f>
        <v/>
      </c>
      <c r="I33" s="62">
        <f>'6桁'!I33</f>
        <v>0</v>
      </c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f>IF(全国標準卸価格!P33="","",IF(ISNUMBER(全国標準卸価格!P33),IF(入力!$C$11=1,ROUNDDOWN(全国標準卸価格!P33*地区別掛け率!P33%,-入力!$C$10),IF(入力!$C$11=2,ROUNDUP(全国標準卸価格!P33*地区別掛け率!P33%,-入力!$C$10),IF(入力!$C$11=3,ROUND(全国標準卸価格!P33*地区別掛け率!P33%,-入力!$C$10),""))),全国標準卸価格!P33))</f>
        <v>43000</v>
      </c>
      <c r="Q33" s="204">
        <f>'6桁'!Q33</f>
        <v>0</v>
      </c>
      <c r="R33" s="6">
        <f>IF(全国標準卸価格!R33="","",IF(ISNUMBER(全国標準卸価格!R33),IF(入力!$C$11=1,ROUNDDOWN(全国標準卸価格!R33*地区別掛け率!R33%,-入力!$C$10),IF(入力!$C$11=2,ROUNDUP(全国標準卸価格!R33*地区別掛け率!R33%,-入力!$C$10),IF(入力!$C$11=3,ROUND(全国標準卸価格!R33*地区別掛け率!R33%,-入力!$C$10),""))),全国標準卸価格!R33))</f>
        <v>40400</v>
      </c>
      <c r="S33" s="204">
        <f>'6桁'!S33</f>
        <v>0</v>
      </c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>
        <f>IF(全国標準卸価格!F34="","",IF(ISNUMBER(全国標準卸価格!F34),IF(入力!$C$11=1,ROUNDDOWN(全国標準卸価格!F34*地区別掛け率!F34%,-入力!$C$10),IF(入力!$C$11=2,ROUNDUP(全国標準卸価格!F34*地区別掛け率!F34%,-入力!$C$10),IF(入力!$C$11=3,ROUND(全国標準卸価格!F34*地区別掛け率!F34%,-入力!$C$10),""))),全国標準卸価格!F34))</f>
        <v>62400</v>
      </c>
      <c r="G34" s="62" t="str">
        <f>'6桁'!G34</f>
        <v>★</v>
      </c>
      <c r="H34" s="5" t="str">
        <f>IF(全国標準卸価格!H34="","",IF(ISNUMBER(全国標準卸価格!H34),IF(入力!$C$11=1,ROUNDDOWN(全国標準卸価格!H34*地区別掛け率!H34%,-入力!$C$10),IF(入力!$C$11=2,ROUNDUP(全国標準卸価格!H34*地区別掛け率!H34%,-入力!$C$10),IF(入力!$C$11=3,ROUND(全国標準卸価格!H34*地区別掛け率!H34%,-入力!$C$10),""))),全国標準卸価格!H34))</f>
        <v/>
      </c>
      <c r="I34" s="62">
        <f>'6桁'!I34</f>
        <v>0</v>
      </c>
      <c r="J34" s="38"/>
      <c r="K34" s="451"/>
      <c r="L34" s="435" t="s">
        <v>87</v>
      </c>
      <c r="M34" s="436"/>
      <c r="N34" s="152">
        <v>84</v>
      </c>
      <c r="O34" s="153"/>
      <c r="P34" s="5">
        <f>IF(全国標準卸価格!P34="","",IF(ISNUMBER(全国標準卸価格!P34),IF(入力!$C$11=1,ROUNDDOWN(全国標準卸価格!P34*地区別掛け率!P34%,-入力!$C$10),IF(入力!$C$11=2,ROUNDUP(全国標準卸価格!P34*地区別掛け率!P34%,-入力!$C$10),IF(入力!$C$11=3,ROUND(全国標準卸価格!P34*地区別掛け率!P34%,-入力!$C$10),""))),全国標準卸価格!P34))</f>
        <v>46100</v>
      </c>
      <c r="Q34" s="205">
        <f>'6桁'!Q34</f>
        <v>0</v>
      </c>
      <c r="R34" s="137" t="str">
        <f>IF(全国標準卸価格!R34="","",IF(ISNUMBER(全国標準卸価格!R34),IF(入力!$C$11=1,ROUNDDOWN(全国標準卸価格!R34*地区別掛け率!R34%,-入力!$C$10),IF(入力!$C$11=2,ROUNDUP(全国標準卸価格!R34*地区別掛け率!R34%,-入力!$C$10),IF(入力!$C$11=3,ROUND(全国標準卸価格!R34*地区別掛け率!R34%,-入力!$C$10),""))),全国標準卸価格!R34))</f>
        <v/>
      </c>
      <c r="S34" s="205">
        <f>'6桁'!S34</f>
        <v>0</v>
      </c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f>IF(全国標準卸価格!F35="","",IF(ISNUMBER(全国標準卸価格!F35),IF(入力!$C$11=1,ROUNDDOWN(全国標準卸価格!F35*地区別掛け率!F35%,-入力!$C$10),IF(入力!$C$11=2,ROUNDUP(全国標準卸価格!F35*地区別掛け率!F35%,-入力!$C$10),IF(入力!$C$11=3,ROUND(全国標準卸価格!F35*地区別掛け率!F35%,-入力!$C$10),""))),全国標準卸価格!F35))</f>
        <v>58600</v>
      </c>
      <c r="G35" s="62">
        <f>'6桁'!G35</f>
        <v>0</v>
      </c>
      <c r="H35" s="5" t="str">
        <f>IF(全国標準卸価格!H35="","",IF(ISNUMBER(全国標準卸価格!H35),IF(入力!$C$11=1,ROUNDDOWN(全国標準卸価格!H35*地区別掛け率!H35%,-入力!$C$10),IF(入力!$C$11=2,ROUNDUP(全国標準卸価格!H35*地区別掛け率!H35%,-入力!$C$10),IF(入力!$C$11=3,ROUND(全国標準卸価格!H35*地区別掛け率!H35%,-入力!$C$10),""))),全国標準卸価格!H35))</f>
        <v/>
      </c>
      <c r="I35" s="62">
        <f>'6桁'!I35</f>
        <v>0</v>
      </c>
      <c r="J35" s="38"/>
      <c r="K35" s="451"/>
      <c r="L35" s="435" t="s">
        <v>0</v>
      </c>
      <c r="M35" s="436"/>
      <c r="N35" s="152">
        <v>87</v>
      </c>
      <c r="O35" s="153"/>
      <c r="P35" s="5">
        <f>IF(全国標準卸価格!P35="","",IF(ISNUMBER(全国標準卸価格!P35),IF(入力!$C$11=1,ROUNDDOWN(全国標準卸価格!P35*地区別掛け率!P35%,-入力!$C$10),IF(入力!$C$11=2,ROUNDUP(全国標準卸価格!P35*地区別掛け率!P35%,-入力!$C$10),IF(入力!$C$11=3,ROUND(全国標準卸価格!P35*地区別掛け率!P35%,-入力!$C$10),""))),全国標準卸価格!P35))</f>
        <v>49600</v>
      </c>
      <c r="Q35" s="201">
        <f>'6桁'!Q35</f>
        <v>0</v>
      </c>
      <c r="R35" s="5">
        <f>IF(全国標準卸価格!R35="","",IF(ISNUMBER(全国標準卸価格!R35),IF(入力!$C$11=1,ROUNDDOWN(全国標準卸価格!R35*地区別掛け率!R35%,-入力!$C$10),IF(入力!$C$11=2,ROUNDUP(全国標準卸価格!R35*地区別掛け率!R35%,-入力!$C$10),IF(入力!$C$11=3,ROUND(全国標準卸価格!R35*地区別掛け率!R35%,-入力!$C$10),""))),全国標準卸価格!R35))</f>
        <v>46600</v>
      </c>
      <c r="S35" s="201">
        <f>'6桁'!S35</f>
        <v>0</v>
      </c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f>IF(全国標準卸価格!F36="","",IF(ISNUMBER(全国標準卸価格!F36),IF(入力!$C$11=1,ROUNDDOWN(全国標準卸価格!F36*地区別掛け率!F36%,-入力!$C$10),IF(入力!$C$11=2,ROUNDUP(全国標準卸価格!F36*地区別掛け率!F36%,-入力!$C$10),IF(入力!$C$11=3,ROUND(全国標準卸価格!F36*地区別掛け率!F36%,-入力!$C$10),""))),全国標準卸価格!F36))</f>
        <v>47700</v>
      </c>
      <c r="G36" s="68">
        <f>'6桁'!G36</f>
        <v>0</v>
      </c>
      <c r="H36" s="16" t="str">
        <f>IF(全国標準卸価格!H36="","",IF(ISNUMBER(全国標準卸価格!H36),IF(入力!$C$11=1,ROUNDDOWN(全国標準卸価格!H36*地区別掛け率!H36%,-入力!$C$10),IF(入力!$C$11=2,ROUNDUP(全国標準卸価格!H36*地区別掛け率!H36%,-入力!$C$10),IF(入力!$C$11=3,ROUND(全国標準卸価格!H36*地区別掛け率!H36%,-入力!$C$10),""))),全国標準卸価格!H36))</f>
        <v/>
      </c>
      <c r="I36" s="68">
        <f>'6桁'!I36</f>
        <v>0</v>
      </c>
      <c r="J36" s="38"/>
      <c r="K36" s="451"/>
      <c r="L36" s="435" t="s">
        <v>3</v>
      </c>
      <c r="M36" s="436"/>
      <c r="N36" s="152">
        <v>91</v>
      </c>
      <c r="O36" s="153"/>
      <c r="P36" s="5">
        <f>IF(全国標準卸価格!P36="","",IF(ISNUMBER(全国標準卸価格!P36),IF(入力!$C$11=1,ROUNDDOWN(全国標準卸価格!P36*地区別掛け率!P36%,-入力!$C$10),IF(入力!$C$11=2,ROUNDUP(全国標準卸価格!P36*地区別掛け率!P36%,-入力!$C$10),IF(入力!$C$11=3,ROUND(全国標準卸価格!P36*地区別掛け率!P36%,-入力!$C$10),""))),全国標準卸価格!P36))</f>
        <v>52600</v>
      </c>
      <c r="Q36" s="201">
        <f>'6桁'!Q36</f>
        <v>0</v>
      </c>
      <c r="R36" s="5" t="str">
        <f>IF(全国標準卸価格!R36="","",IF(ISNUMBER(全国標準卸価格!R36),IF(入力!$C$11=1,ROUNDDOWN(全国標準卸価格!R36*地区別掛け率!R36%,-入力!$C$10),IF(入力!$C$11=2,ROUNDUP(全国標準卸価格!R36*地区別掛け率!R36%,-入力!$C$10),IF(入力!$C$11=3,ROUND(全国標準卸価格!R36*地区別掛け率!R36%,-入力!$C$10),""))),全国標準卸価格!R36))</f>
        <v/>
      </c>
      <c r="S36" s="201">
        <f>'6桁'!S36</f>
        <v>0</v>
      </c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f>IF(全国標準卸価格!P37="","",IF(ISNUMBER(全国標準卸価格!P37),IF(入力!$C$11=1,ROUNDDOWN(全国標準卸価格!P37*地区別掛け率!P37%,-入力!$C$10),IF(入力!$C$11=2,ROUNDUP(全国標準卸価格!P37*地区別掛け率!P37%,-入力!$C$10),IF(入力!$C$11=3,ROUND(全国標準卸価格!P37*地区別掛け率!P37%,-入力!$C$10),""))),全国標準卸価格!P37))</f>
        <v>56000</v>
      </c>
      <c r="Q37" s="201">
        <f>'6桁'!Q37</f>
        <v>0</v>
      </c>
      <c r="R37" s="5" t="str">
        <f>IF(全国標準卸価格!R37="","",IF(ISNUMBER(全国標準卸価格!R37),IF(入力!$C$11=1,ROUNDDOWN(全国標準卸価格!R37*地区別掛け率!R37%,-入力!$C$10),IF(入力!$C$11=2,ROUNDUP(全国標準卸価格!R37*地区別掛け率!R37%,-入力!$C$10),IF(入力!$C$11=3,ROUND(全国標準卸価格!R37*地区別掛け率!R37%,-入力!$C$10),""))),全国標準卸価格!R37))</f>
        <v/>
      </c>
      <c r="S37" s="201">
        <f>'6桁'!S37</f>
        <v>0</v>
      </c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f>IF(全国標準卸価格!P38="","",IF(ISNUMBER(全国標準卸価格!P38),IF(入力!$C$11=1,ROUNDDOWN(全国標準卸価格!P38*地区別掛け率!P38%,-入力!$C$10),IF(入力!$C$11=2,ROUNDUP(全国標準卸価格!P38*地区別掛け率!P38%,-入力!$C$10),IF(入力!$C$11=3,ROUND(全国標準卸価格!P38*地区別掛け率!P38%,-入力!$C$10),""))),全国標準卸価格!P38))</f>
        <v>59200</v>
      </c>
      <c r="Q38" s="201">
        <f>'6桁'!Q38</f>
        <v>0</v>
      </c>
      <c r="R38" s="5" t="str">
        <f>IF(全国標準卸価格!R38="","",IF(ISNUMBER(全国標準卸価格!R38),IF(入力!$C$11=1,ROUNDDOWN(全国標準卸価格!R38*地区別掛け率!R38%,-入力!$C$10),IF(入力!$C$11=2,ROUNDUP(全国標準卸価格!R38*地区別掛け率!R38%,-入力!$C$10),IF(入力!$C$11=3,ROUND(全国標準卸価格!R38*地区別掛け率!R38%,-入力!$C$10),""))),全国標準卸価格!R38))</f>
        <v/>
      </c>
      <c r="S38" s="201">
        <f>'6桁'!S38</f>
        <v>0</v>
      </c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f>IF(全国標準卸価格!P39="","",IF(ISNUMBER(全国標準卸価格!P39),IF(入力!$C$11=1,ROUNDDOWN(全国標準卸価格!P39*地区別掛け率!P39%,-入力!$C$10),IF(入力!$C$11=2,ROUNDUP(全国標準卸価格!P39*地区別掛け率!P39%,-入力!$C$10),IF(入力!$C$11=3,ROUND(全国標準卸価格!P39*地区別掛け率!P39%,-入力!$C$10),""))),全国標準卸価格!P39))</f>
        <v>46700</v>
      </c>
      <c r="Q39" s="201">
        <f>'6桁'!Q39</f>
        <v>0</v>
      </c>
      <c r="R39" s="5" t="str">
        <f>IF(全国標準卸価格!R39="","",IF(ISNUMBER(全国標準卸価格!R39),IF(入力!$C$11=1,ROUNDDOWN(全国標準卸価格!R39*地区別掛け率!R39%,-入力!$C$10),IF(入力!$C$11=2,ROUNDUP(全国標準卸価格!R39*地区別掛け率!R39%,-入力!$C$10),IF(入力!$C$11=3,ROUND(全国標準卸価格!R39*地区別掛け率!R39%,-入力!$C$10),""))),全国標準卸価格!R39))</f>
        <v/>
      </c>
      <c r="S39" s="201">
        <f>'6桁'!S39</f>
        <v>0</v>
      </c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f>IF(全国標準卸価格!P40="","",IF(ISNUMBER(全国標準卸価格!P40),IF(入力!$C$11=1,ROUNDDOWN(全国標準卸価格!P40*地区別掛け率!P40%,-入力!$C$10),IF(入力!$C$11=2,ROUNDUP(全国標準卸価格!P40*地区別掛け率!P40%,-入力!$C$10),IF(入力!$C$11=3,ROUND(全国標準卸価格!P40*地区別掛け率!P40%,-入力!$C$10),""))),全国標準卸価格!P40))</f>
        <v>51800</v>
      </c>
      <c r="Q40" s="201">
        <f>'6桁'!Q40</f>
        <v>0</v>
      </c>
      <c r="R40" s="5">
        <f>IF(全国標準卸価格!R40="","",IF(ISNUMBER(全国標準卸価格!R40),IF(入力!$C$11=1,ROUNDDOWN(全国標準卸価格!R40*地区別掛け率!R40%,-入力!$C$10),IF(入力!$C$11=2,ROUNDUP(全国標準卸価格!R40*地区別掛け率!R40%,-入力!$C$10),IF(入力!$C$11=3,ROUND(全国標準卸価格!R40*地区別掛け率!R40%,-入力!$C$10),""))),全国標準卸価格!R40))</f>
        <v>48700</v>
      </c>
      <c r="S40" s="201">
        <f>'6桁'!S40</f>
        <v>0</v>
      </c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f>IF(全国標準卸価格!P41="","",IF(ISNUMBER(全国標準卸価格!P41),IF(入力!$C$11=1,ROUNDDOWN(全国標準卸価格!P41*地区別掛け率!P41%,-入力!$C$10),IF(入力!$C$11=2,ROUNDUP(全国標準卸価格!P41*地区別掛け率!P41%,-入力!$C$10),IF(入力!$C$11=3,ROUND(全国標準卸価格!P41*地区別掛け率!P41%,-入力!$C$10),""))),全国標準卸価格!P41))</f>
        <v>54100</v>
      </c>
      <c r="Q41" s="201">
        <f>'6桁'!Q41</f>
        <v>0</v>
      </c>
      <c r="R41" s="5">
        <f>IF(全国標準卸価格!R41="","",IF(ISNUMBER(全国標準卸価格!R41),IF(入力!$C$11=1,ROUNDDOWN(全国標準卸価格!R41*地区別掛け率!R41%,-入力!$C$10),IF(入力!$C$11=2,ROUNDUP(全国標準卸価格!R41*地区別掛け率!R41%,-入力!$C$10),IF(入力!$C$11=3,ROUND(全国標準卸価格!R41*地区別掛け率!R41%,-入力!$C$10),""))),全国標準卸価格!R41))</f>
        <v>51500</v>
      </c>
      <c r="S41" s="201">
        <f>'6桁'!S41</f>
        <v>0</v>
      </c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f>IF(全国標準卸価格!P42="","",IF(ISNUMBER(全国標準卸価格!P42),IF(入力!$C$11=1,ROUNDDOWN(全国標準卸価格!P42*地区別掛け率!P42%,-入力!$C$10),IF(入力!$C$11=2,ROUNDUP(全国標準卸価格!P42*地区別掛け率!P42%,-入力!$C$10),IF(入力!$C$11=3,ROUND(全国標準卸価格!P42*地区別掛け率!P42%,-入力!$C$10),""))),全国標準卸価格!P42))</f>
        <v>55300</v>
      </c>
      <c r="Q42" s="201">
        <f>'6桁'!Q42</f>
        <v>0</v>
      </c>
      <c r="R42" s="5" t="str">
        <f>IF(全国標準卸価格!R42="","",IF(ISNUMBER(全国標準卸価格!R42),IF(入力!$C$11=1,ROUNDDOWN(全国標準卸価格!R42*地区別掛け率!R42%,-入力!$C$10),IF(入力!$C$11=2,ROUNDUP(全国標準卸価格!R42*地区別掛け率!R42%,-入力!$C$10),IF(入力!$C$11=3,ROUND(全国標準卸価格!R42*地区別掛け率!R42%,-入力!$C$10),""))),全国標準卸価格!R42))</f>
        <v/>
      </c>
      <c r="S42" s="201">
        <f>'6桁'!S42</f>
        <v>0</v>
      </c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f>IF(全国標準卸価格!P43="","",IF(ISNUMBER(全国標準卸価格!P43),IF(入力!$C$11=1,ROUNDDOWN(全国標準卸価格!P43*地区別掛け率!P43%,-入力!$C$10),IF(入力!$C$11=2,ROUNDUP(全国標準卸価格!P43*地区別掛け率!P43%,-入力!$C$10),IF(入力!$C$11=3,ROUND(全国標準卸価格!P43*地区別掛け率!P43%,-入力!$C$10),""))),全国標準卸価格!P43))</f>
        <v>47500</v>
      </c>
      <c r="Q43" s="201" t="str">
        <f>'6桁'!Q43</f>
        <v>★</v>
      </c>
      <c r="R43" s="5" t="str">
        <f>IF(全国標準卸価格!R43="","",IF(ISNUMBER(全国標準卸価格!R43),IF(入力!$C$11=1,ROUNDDOWN(全国標準卸価格!R43*地区別掛け率!R43%,-入力!$C$10),IF(入力!$C$11=2,ROUNDUP(全国標準卸価格!R43*地区別掛け率!R43%,-入力!$C$10),IF(入力!$C$11=3,ROUND(全国標準卸価格!R43*地区別掛け率!R43%,-入力!$C$10),""))),全国標準卸価格!R43))</f>
        <v/>
      </c>
      <c r="S43" s="201">
        <f>'6桁'!S43</f>
        <v>0</v>
      </c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f>IF(全国標準卸価格!P44="","",IF(ISNUMBER(全国標準卸価格!P44),IF(入力!$C$11=1,ROUNDDOWN(全国標準卸価格!P44*地区別掛け率!P44%,-入力!$C$10),IF(入力!$C$11=2,ROUNDUP(全国標準卸価格!P44*地区別掛け率!P44%,-入力!$C$10),IF(入力!$C$11=3,ROUND(全国標準卸価格!P44*地区別掛け率!P44%,-入力!$C$10),""))),全国標準卸価格!P44))</f>
        <v>49300</v>
      </c>
      <c r="Q44" s="201">
        <f>'6桁'!Q44</f>
        <v>0</v>
      </c>
      <c r="R44" s="5">
        <f>IF(全国標準卸価格!R44="","",IF(ISNUMBER(全国標準卸価格!R44),IF(入力!$C$11=1,ROUNDDOWN(全国標準卸価格!R44*地区別掛け率!R44%,-入力!$C$10),IF(入力!$C$11=2,ROUNDUP(全国標準卸価格!R44*地区別掛け率!R44%,-入力!$C$10),IF(入力!$C$11=3,ROUND(全国標準卸価格!R44*地区別掛け率!R44%,-入力!$C$10),""))),全国標準卸価格!R44))</f>
        <v>46800</v>
      </c>
      <c r="S44" s="201">
        <f>'6桁'!S44</f>
        <v>0</v>
      </c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f>IF(全国標準卸価格!P45="","",IF(ISNUMBER(全国標準卸価格!P45),IF(入力!$C$11=1,ROUNDDOWN(全国標準卸価格!P45*地区別掛け率!P45%,-入力!$C$10),IF(入力!$C$11=2,ROUNDUP(全国標準卸価格!P45*地区別掛け率!P45%,-入力!$C$10),IF(入力!$C$11=3,ROUND(全国標準卸価格!P45*地区別掛け率!P45%,-入力!$C$10),""))),全国標準卸価格!P45))</f>
        <v>52200</v>
      </c>
      <c r="Q45" s="201">
        <f>'6桁'!Q45</f>
        <v>0</v>
      </c>
      <c r="R45" s="5">
        <f>IF(全国標準卸価格!R45="","",IF(ISNUMBER(全国標準卸価格!R45),IF(入力!$C$11=1,ROUNDDOWN(全国標準卸価格!R45*地区別掛け率!R45%,-入力!$C$10),IF(入力!$C$11=2,ROUNDUP(全国標準卸価格!R45*地区別掛け率!R45%,-入力!$C$10),IF(入力!$C$11=3,ROUND(全国標準卸価格!R45*地区別掛け率!R45%,-入力!$C$10),""))),全国標準卸価格!R45))</f>
        <v>49400</v>
      </c>
      <c r="S45" s="201">
        <f>'6桁'!S45</f>
        <v>0</v>
      </c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f>IF(全国標準卸価格!P46="","",IF(ISNUMBER(全国標準卸価格!P46),IF(入力!$C$11=1,ROUNDDOWN(全国標準卸価格!P46*地区別掛け率!P46%,-入力!$C$10),IF(入力!$C$11=2,ROUNDUP(全国標準卸価格!P46*地区別掛け率!P46%,-入力!$C$10),IF(入力!$C$11=3,ROUND(全国標準卸価格!P46*地区別掛け率!P46%,-入力!$C$10),""))),全国標準卸価格!P46))</f>
        <v>55000</v>
      </c>
      <c r="Q46" s="201">
        <f>'6桁'!Q46</f>
        <v>0</v>
      </c>
      <c r="R46" s="5" t="str">
        <f>IF(全国標準卸価格!R46="","",IF(ISNUMBER(全国標準卸価格!R46),IF(入力!$C$11=1,ROUNDDOWN(全国標準卸価格!R46*地区別掛け率!R46%,-入力!$C$10),IF(入力!$C$11=2,ROUNDUP(全国標準卸価格!R46*地区別掛け率!R46%,-入力!$C$10),IF(入力!$C$11=3,ROUND(全国標準卸価格!R46*地区別掛け率!R46%,-入力!$C$10),""))),全国標準卸価格!R46))</f>
        <v/>
      </c>
      <c r="S46" s="201">
        <f>'6桁'!S46</f>
        <v>0</v>
      </c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f>IF(全国標準卸価格!P47="","",IF(ISNUMBER(全国標準卸価格!P47),IF(入力!$C$11=1,ROUNDDOWN(全国標準卸価格!P47*地区別掛け率!P47%,-入力!$C$10),IF(入力!$C$11=2,ROUNDUP(全国標準卸価格!P47*地区別掛け率!P47%,-入力!$C$10),IF(入力!$C$11=3,ROUND(全国標準卸価格!P47*地区別掛け率!P47%,-入力!$C$10),""))),全国標準卸価格!P47))</f>
        <v>39200</v>
      </c>
      <c r="Q47" s="201">
        <f>'6桁'!Q47</f>
        <v>0</v>
      </c>
      <c r="R47" s="5">
        <f>IF(全国標準卸価格!R47="","",IF(ISNUMBER(全国標準卸価格!R47),IF(入力!$C$11=1,ROUNDDOWN(全国標準卸価格!R47*地区別掛け率!R47%,-入力!$C$10),IF(入力!$C$11=2,ROUNDUP(全国標準卸価格!R47*地区別掛け率!R47%,-入力!$C$10),IF(入力!$C$11=3,ROUND(全国標準卸価格!R47*地区別掛け率!R47%,-入力!$C$10),""))),全国標準卸価格!R47))</f>
        <v>36800</v>
      </c>
      <c r="S47" s="201">
        <f>'6桁'!S47</f>
        <v>0</v>
      </c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f>IF(全国標準卸価格!P48="","",IF(ISNUMBER(全国標準卸価格!P48),IF(入力!$C$11=1,ROUNDDOWN(全国標準卸価格!P48*地区別掛け率!P48%,-入力!$C$10),IF(入力!$C$11=2,ROUNDUP(全国標準卸価格!P48*地区別掛け率!P48%,-入力!$C$10),IF(入力!$C$11=3,ROUND(全国標準卸価格!P48*地区別掛け率!P48%,-入力!$C$10),""))),全国標準卸価格!P48))</f>
        <v>39100</v>
      </c>
      <c r="Q48" s="201">
        <f>'6桁'!Q48</f>
        <v>0</v>
      </c>
      <c r="R48" s="5">
        <f>IF(全国標準卸価格!R48="","",IF(ISNUMBER(全国標準卸価格!R48),IF(入力!$C$11=1,ROUNDDOWN(全国標準卸価格!R48*地区別掛け率!R48%,-入力!$C$10),IF(入力!$C$11=2,ROUNDUP(全国標準卸価格!R48*地区別掛け率!R48%,-入力!$C$10),IF(入力!$C$11=3,ROUND(全国標準卸価格!R48*地区別掛け率!R48%,-入力!$C$10),""))),全国標準卸価格!R48))</f>
        <v>37300</v>
      </c>
      <c r="S48" s="201">
        <f>'6桁'!S48</f>
        <v>0</v>
      </c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f>IF(全国標準卸価格!P49="","",IF(ISNUMBER(全国標準卸価格!P49),IF(入力!$C$11=1,ROUNDDOWN(全国標準卸価格!P49*地区別掛け率!P49%,-入力!$C$10),IF(入力!$C$11=2,ROUNDUP(全国標準卸価格!P49*地区別掛け率!P49%,-入力!$C$10),IF(入力!$C$11=3,ROUND(全国標準卸価格!P49*地区別掛け率!P49%,-入力!$C$10),""))),全国標準卸価格!P49))</f>
        <v>41200</v>
      </c>
      <c r="Q49" s="201">
        <f>'6桁'!Q49</f>
        <v>0</v>
      </c>
      <c r="R49" s="5">
        <f>IF(全国標準卸価格!R49="","",IF(ISNUMBER(全国標準卸価格!R49),IF(入力!$C$11=1,ROUNDDOWN(全国標準卸価格!R49*地区別掛け率!R49%,-入力!$C$10),IF(入力!$C$11=2,ROUNDUP(全国標準卸価格!R49*地区別掛け率!R49%,-入力!$C$10),IF(入力!$C$11=3,ROUND(全国標準卸価格!R49*地区別掛け率!R49%,-入力!$C$10),""))),全国標準卸価格!R49))</f>
        <v>39300</v>
      </c>
      <c r="S49" s="201">
        <f>'6桁'!S49</f>
        <v>0</v>
      </c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f>IF(全国標準卸価格!P50="","",IF(ISNUMBER(全国標準卸価格!P50),IF(入力!$C$11=1,ROUNDDOWN(全国標準卸価格!P50*地区別掛け率!P50%,-入力!$C$10),IF(入力!$C$11=2,ROUNDUP(全国標準卸価格!P50*地区別掛け率!P50%,-入力!$C$10),IF(入力!$C$11=3,ROUND(全国標準卸価格!P50*地区別掛け率!P50%,-入力!$C$10),""))),全国標準卸価格!P50))</f>
        <v>38600</v>
      </c>
      <c r="Q50" s="354">
        <f>'6桁'!Q50</f>
        <v>0</v>
      </c>
      <c r="R50" s="161" t="str">
        <f>IF(全国標準卸価格!R50="","",IF(ISNUMBER(全国標準卸価格!R50),IF(入力!$C$11=1,ROUNDDOWN(全国標準卸価格!R50*地区別掛け率!R50%,-入力!$C$10),IF(入力!$C$11=2,ROUNDUP(全国標準卸価格!R50*地区別掛け率!R50%,-入力!$C$10),IF(入力!$C$11=3,ROUND(全国標準卸価格!R50*地区別掛け率!R50%,-入力!$C$10),""))),全国標準卸価格!R50))</f>
        <v/>
      </c>
      <c r="S50" s="354">
        <f>'6桁'!S50</f>
        <v>0</v>
      </c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>
        <f>IF(全国標準卸価格!F67="","",IF(ISNUMBER(全国標準卸価格!F67),IF(入力!$C$11=1,ROUNDDOWN(全国標準卸価格!F67*地区別掛け率!F67%,-入力!$C$10),IF(入力!$C$11=2,ROUNDUP(全国標準卸価格!F67*地区別掛け率!F67%,-入力!$C$10),IF(入力!$C$11=3,ROUND(全国標準卸価格!F67*地区別掛け率!F67%,-入力!$C$10),""))),全国標準卸価格!F67))</f>
        <v>38800</v>
      </c>
      <c r="G67" s="61">
        <f>'6桁'!G67</f>
        <v>0</v>
      </c>
      <c r="H67" s="4" t="str">
        <f>IF(全国標準卸価格!H67="","",IF(ISNUMBER(全国標準卸価格!H67),IF(入力!$C$11=1,ROUNDDOWN(全国標準卸価格!H67*地区別掛け率!H67%,-入力!$C$10),IF(入力!$C$11=2,ROUNDUP(全国標準卸価格!H67*地区別掛け率!H67%,-入力!$C$10),IF(入力!$C$11=3,ROUND(全国標準卸価格!H67*地区別掛け率!H67%,-入力!$C$10),""))),全国標準卸価格!H67))</f>
        <v/>
      </c>
      <c r="I67" s="61">
        <f>'6桁'!I67</f>
        <v>0</v>
      </c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全国標準卸価格!P67="","",IF(ISNUMBER(全国標準卸価格!P67),IF(入力!$C$11=1,ROUNDDOWN(全国標準卸価格!P67*地区別掛け率!P67%,-入力!$C$10),IF(入力!$C$11=2,ROUNDUP(全国標準卸価格!P67*地区別掛け率!P67%,-入力!$C$10),IF(入力!$C$11=3,ROUND(全国標準卸価格!P67*地区別掛け率!P67%,-入力!$C$10),""))),全国標準卸価格!P67))</f>
        <v/>
      </c>
      <c r="Q67" s="198">
        <f>'6桁'!Q67</f>
        <v>0</v>
      </c>
      <c r="R67" s="4">
        <f>IF(全国標準卸価格!R67="","",IF(ISNUMBER(全国標準卸価格!R67),IF(入力!$C$11=1,ROUNDDOWN(全国標準卸価格!R67*地区別掛け率!R67%,-入力!$C$10),IF(入力!$C$11=2,ROUNDUP(全国標準卸価格!R67*地区別掛け率!R67%,-入力!$C$10),IF(入力!$C$11=3,ROUND(全国標準卸価格!R67*地区別掛け率!R67%,-入力!$C$10),""))),全国標準卸価格!R67))</f>
        <v>19700</v>
      </c>
      <c r="S67" s="198">
        <f>'6桁'!S67</f>
        <v>0</v>
      </c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>
        <f>IF(全国標準卸価格!F68="","",IF(ISNUMBER(全国標準卸価格!F68),IF(入力!$C$11=1,ROUNDDOWN(全国標準卸価格!F68*地区別掛け率!F68%,-入力!$C$10),IF(入力!$C$11=2,ROUNDUP(全国標準卸価格!F68*地区別掛け率!F68%,-入力!$C$10),IF(入力!$C$11=3,ROUND(全国標準卸価格!F68*地区別掛け率!F68%,-入力!$C$10),""))),全国標準卸価格!F68))</f>
        <v>32600</v>
      </c>
      <c r="G68" s="62">
        <f>'6桁'!G68</f>
        <v>0</v>
      </c>
      <c r="H68" s="5" t="str">
        <f>IF(全国標準卸価格!H68="","",IF(ISNUMBER(全国標準卸価格!H68),IF(入力!$C$11=1,ROUNDDOWN(全国標準卸価格!H68*地区別掛け率!H68%,-入力!$C$10),IF(入力!$C$11=2,ROUNDUP(全国標準卸価格!H68*地区別掛け率!H68%,-入力!$C$10),IF(入力!$C$11=3,ROUND(全国標準卸価格!H68*地区別掛け率!H68%,-入力!$C$10),""))),全国標準卸価格!H68))</f>
        <v/>
      </c>
      <c r="I68" s="62">
        <f>'6桁'!I68</f>
        <v>0</v>
      </c>
      <c r="J68" s="131"/>
      <c r="K68" s="451"/>
      <c r="L68" s="435" t="s">
        <v>26</v>
      </c>
      <c r="M68" s="436"/>
      <c r="N68" s="435">
        <v>72</v>
      </c>
      <c r="O68" s="436"/>
      <c r="P68" s="5">
        <f>IF(全国標準卸価格!P68="","",IF(ISNUMBER(全国標準卸価格!P68),IF(入力!$C$11=1,ROUNDDOWN(全国標準卸価格!P68*地区別掛け率!P68%,-入力!$C$10),IF(入力!$C$11=2,ROUNDUP(全国標準卸価格!P68*地区別掛け率!P68%,-入力!$C$10),IF(入力!$C$11=3,ROUND(全国標準卸価格!P68*地区別掛け率!P68%,-入力!$C$10),""))),全国標準卸価格!P68))</f>
        <v>23500</v>
      </c>
      <c r="Q68" s="201">
        <f>'6桁'!Q68</f>
        <v>0</v>
      </c>
      <c r="R68" s="5">
        <f>IF(全国標準卸価格!R68="","",IF(ISNUMBER(全国標準卸価格!R68),IF(入力!$C$11=1,ROUNDDOWN(全国標準卸価格!R68*地区別掛け率!R68%,-入力!$C$10),IF(入力!$C$11=2,ROUNDUP(全国標準卸価格!R68*地区別掛け率!R68%,-入力!$C$10),IF(入力!$C$11=3,ROUND(全国標準卸価格!R68*地区別掛け率!R68%,-入力!$C$10),""))),全国標準卸価格!R68))</f>
        <v>22500</v>
      </c>
      <c r="S68" s="201">
        <f>'6桁'!S68</f>
        <v>0</v>
      </c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>
        <f>IF(全国標準卸価格!F69="","",IF(ISNUMBER(全国標準卸価格!F69),IF(入力!$C$11=1,ROUNDDOWN(全国標準卸価格!F69*地区別掛け率!F69%,-入力!$C$10),IF(入力!$C$11=2,ROUNDUP(全国標準卸価格!F69*地区別掛け率!F69%,-入力!$C$10),IF(入力!$C$11=3,ROUND(全国標準卸価格!F69*地区別掛け率!F69%,-入力!$C$10),""))),全国標準卸価格!F69))</f>
        <v>41000</v>
      </c>
      <c r="G69" s="62">
        <f>'6桁'!G69</f>
        <v>0</v>
      </c>
      <c r="H69" s="5" t="str">
        <f>IF(全国標準卸価格!H69="","",IF(ISNUMBER(全国標準卸価格!H69),IF(入力!$C$11=1,ROUNDDOWN(全国標準卸価格!H69*地区別掛け率!H69%,-入力!$C$10),IF(入力!$C$11=2,ROUNDUP(全国標準卸価格!H69*地区別掛け率!H69%,-入力!$C$10),IF(入力!$C$11=3,ROUND(全国標準卸価格!H69*地区別掛け率!H69%,-入力!$C$10),""))),全国標準卸価格!H69))</f>
        <v/>
      </c>
      <c r="I69" s="62">
        <f>'6桁'!I69</f>
        <v>0</v>
      </c>
      <c r="J69" s="131"/>
      <c r="K69" s="451"/>
      <c r="L69" s="435" t="s">
        <v>40</v>
      </c>
      <c r="M69" s="436"/>
      <c r="N69" s="435">
        <v>75</v>
      </c>
      <c r="O69" s="436"/>
      <c r="P69" s="5">
        <f>IF(全国標準卸価格!P69="","",IF(ISNUMBER(全国標準卸価格!P69),IF(入力!$C$11=1,ROUNDDOWN(全国標準卸価格!P69*地区別掛け率!P69%,-入力!$C$10),IF(入力!$C$11=2,ROUNDUP(全国標準卸価格!P69*地区別掛け率!P69%,-入力!$C$10),IF(入力!$C$11=3,ROUND(全国標準卸価格!P69*地区別掛け率!P69%,-入力!$C$10),""))),全国標準卸価格!P69))</f>
        <v>21400</v>
      </c>
      <c r="Q69" s="201">
        <f>'6桁'!Q69</f>
        <v>0</v>
      </c>
      <c r="R69" s="5" t="str">
        <f>IF(全国標準卸価格!R69="","",IF(ISNUMBER(全国標準卸価格!R69),IF(入力!$C$11=1,ROUNDDOWN(全国標準卸価格!R69*地区別掛け率!R69%,-入力!$C$10),IF(入力!$C$11=2,ROUNDUP(全国標準卸価格!R69*地区別掛け率!R69%,-入力!$C$10),IF(入力!$C$11=3,ROUND(全国標準卸価格!R69*地区別掛け率!R69%,-入力!$C$10),""))),全国標準卸価格!R69))</f>
        <v/>
      </c>
      <c r="S69" s="201">
        <f>'6桁'!S69</f>
        <v>0</v>
      </c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>
        <f>IF(全国標準卸価格!F70="","",IF(ISNUMBER(全国標準卸価格!F70),IF(入力!$C$11=1,ROUNDDOWN(全国標準卸価格!F70*地区別掛け率!F70%,-入力!$C$10),IF(入力!$C$11=2,ROUNDUP(全国標準卸価格!F70*地区別掛け率!F70%,-入力!$C$10),IF(入力!$C$11=3,ROUND(全国標準卸価格!F70*地区別掛け率!F70%,-入力!$C$10),""))),全国標準卸価格!F70))</f>
        <v>43800</v>
      </c>
      <c r="G70" s="62">
        <f>'6桁'!G70</f>
        <v>0</v>
      </c>
      <c r="H70" s="5" t="str">
        <f>IF(全国標準卸価格!H70="","",IF(ISNUMBER(全国標準卸価格!H70),IF(入力!$C$11=1,ROUNDDOWN(全国標準卸価格!H70*地区別掛け率!H70%,-入力!$C$10),IF(入力!$C$11=2,ROUNDUP(全国標準卸価格!H70*地区別掛け率!H70%,-入力!$C$10),IF(入力!$C$11=3,ROUND(全国標準卸価格!H70*地区別掛け率!H70%,-入力!$C$10),""))),全国標準卸価格!H70))</f>
        <v/>
      </c>
      <c r="I70" s="62">
        <f>'6桁'!I70</f>
        <v>0</v>
      </c>
      <c r="J70" s="131"/>
      <c r="K70" s="451"/>
      <c r="L70" s="435" t="s">
        <v>42</v>
      </c>
      <c r="M70" s="436"/>
      <c r="N70" s="435">
        <v>79</v>
      </c>
      <c r="O70" s="436"/>
      <c r="P70" s="5" t="str">
        <f>IF(全国標準卸価格!P70="","",IF(ISNUMBER(全国標準卸価格!P70),IF(入力!$C$11=1,ROUNDDOWN(全国標準卸価格!P70*地区別掛け率!P70%,-入力!$C$10),IF(入力!$C$11=2,ROUNDUP(全国標準卸価格!P70*地区別掛け率!P70%,-入力!$C$10),IF(入力!$C$11=3,ROUND(全国標準卸価格!P70*地区別掛け率!P70%,-入力!$C$10),""))),全国標準卸価格!P70))</f>
        <v/>
      </c>
      <c r="Q70" s="201">
        <f>'6桁'!Q70</f>
        <v>0</v>
      </c>
      <c r="R70" s="5">
        <f>IF(全国標準卸価格!R70="","",IF(ISNUMBER(全国標準卸価格!R70),IF(入力!$C$11=1,ROUNDDOWN(全国標準卸価格!R70*地区別掛け率!R70%,-入力!$C$10),IF(入力!$C$11=2,ROUNDUP(全国標準卸価格!R70*地区別掛け率!R70%,-入力!$C$10),IF(入力!$C$11=3,ROUND(全国標準卸価格!R70*地区別掛け率!R70%,-入力!$C$10),""))),全国標準卸価格!R70))</f>
        <v>23300</v>
      </c>
      <c r="S70" s="201">
        <f>'6桁'!S70</f>
        <v>0</v>
      </c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>
        <f>IF(全国標準卸価格!F71="","",IF(ISNUMBER(全国標準卸価格!F71),IF(入力!$C$11=1,ROUNDDOWN(全国標準卸価格!F71*地区別掛け率!F71%,-入力!$C$10),IF(入力!$C$11=2,ROUNDUP(全国標準卸価格!F71*地区別掛け率!F71%,-入力!$C$10),IF(入力!$C$11=3,ROUND(全国標準卸価格!F71*地区別掛け率!F71%,-入力!$C$10),""))),全国標準卸価格!F71))</f>
        <v>49700</v>
      </c>
      <c r="G71" s="62">
        <f>'6桁'!G71</f>
        <v>0</v>
      </c>
      <c r="H71" s="5" t="str">
        <f>IF(全国標準卸価格!H71="","",IF(ISNUMBER(全国標準卸価格!H71),IF(入力!$C$11=1,ROUNDDOWN(全国標準卸価格!H71*地区別掛け率!H71%,-入力!$C$10),IF(入力!$C$11=2,ROUNDUP(全国標準卸価格!H71*地区別掛け率!H71%,-入力!$C$10),IF(入力!$C$11=3,ROUND(全国標準卸価格!H71*地区別掛け率!H71%,-入力!$C$10),""))),全国標準卸価格!H71))</f>
        <v/>
      </c>
      <c r="I71" s="62">
        <f>'6桁'!I71</f>
        <v>0</v>
      </c>
      <c r="J71" s="131"/>
      <c r="K71" s="451"/>
      <c r="L71" s="435" t="s">
        <v>44</v>
      </c>
      <c r="M71" s="436"/>
      <c r="N71" s="435">
        <v>82</v>
      </c>
      <c r="O71" s="436"/>
      <c r="P71" s="5" t="str">
        <f>IF(全国標準卸価格!P71="","",IF(ISNUMBER(全国標準卸価格!P71),IF(入力!$C$11=1,ROUNDDOWN(全国標準卸価格!P71*地区別掛け率!P71%,-入力!$C$10),IF(入力!$C$11=2,ROUNDUP(全国標準卸価格!P71*地区別掛け率!P71%,-入力!$C$10),IF(入力!$C$11=3,ROUND(全国標準卸価格!P71*地区別掛け率!P71%,-入力!$C$10),""))),全国標準卸価格!P71))</f>
        <v/>
      </c>
      <c r="Q71" s="201">
        <f>'6桁'!Q71</f>
        <v>0</v>
      </c>
      <c r="R71" s="5">
        <f>IF(全国標準卸価格!R71="","",IF(ISNUMBER(全国標準卸価格!R71),IF(入力!$C$11=1,ROUNDDOWN(全国標準卸価格!R71*地区別掛け率!R71%,-入力!$C$10),IF(入力!$C$11=2,ROUNDUP(全国標準卸価格!R71*地区別掛け率!R71%,-入力!$C$10),IF(入力!$C$11=3,ROUND(全国標準卸価格!R71*地区別掛け率!R71%,-入力!$C$10),""))),全国標準卸価格!R71))</f>
        <v>25300</v>
      </c>
      <c r="S71" s="201">
        <f>'6桁'!S71</f>
        <v>0</v>
      </c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>
        <f>IF(全国標準卸価格!F72="","",IF(ISNUMBER(全国標準卸価格!F72),IF(入力!$C$11=1,ROUNDDOWN(全国標準卸価格!F72*地区別掛け率!F72%,-入力!$C$10),IF(入力!$C$11=2,ROUNDUP(全国標準卸価格!F72*地区別掛け率!F72%,-入力!$C$10),IF(入力!$C$11=3,ROUND(全国標準卸価格!F72*地区別掛け率!F72%,-入力!$C$10),""))),全国標準卸価格!F72))</f>
        <v>37900</v>
      </c>
      <c r="G72" s="62">
        <f>'6桁'!G72</f>
        <v>0</v>
      </c>
      <c r="H72" s="5" t="str">
        <f>IF(全国標準卸価格!H72="","",IF(ISNUMBER(全国標準卸価格!H72),IF(入力!$C$11=1,ROUNDDOWN(全国標準卸価格!H72*地区別掛け率!H72%,-入力!$C$10),IF(入力!$C$11=2,ROUNDUP(全国標準卸価格!H72*地区別掛け率!H72%,-入力!$C$10),IF(入力!$C$11=3,ROUND(全国標準卸価格!H72*地区別掛け率!H72%,-入力!$C$10),""))),全国標準卸価格!H72))</f>
        <v/>
      </c>
      <c r="I72" s="62">
        <f>'6桁'!I72</f>
        <v>0</v>
      </c>
      <c r="J72" s="131"/>
      <c r="K72" s="451"/>
      <c r="L72" s="435" t="s">
        <v>77</v>
      </c>
      <c r="M72" s="436"/>
      <c r="N72" s="435">
        <v>75</v>
      </c>
      <c r="O72" s="436"/>
      <c r="P72" s="5">
        <f>IF(全国標準卸価格!P72="","",IF(ISNUMBER(全国標準卸価格!P72),IF(入力!$C$11=1,ROUNDDOWN(全国標準卸価格!P72*地区別掛け率!P72%,-入力!$C$10),IF(入力!$C$11=2,ROUNDUP(全国標準卸価格!P72*地区別掛け率!P72%,-入力!$C$10),IF(入力!$C$11=3,ROUND(全国標準卸価格!P72*地区別掛け率!P72%,-入力!$C$10),""))),全国標準卸価格!P72))</f>
        <v>14900</v>
      </c>
      <c r="Q72" s="201">
        <f>'6桁'!Q72</f>
        <v>0</v>
      </c>
      <c r="R72" s="5">
        <f>IF(全国標準卸価格!R72="","",IF(ISNUMBER(全国標準卸価格!R72),IF(入力!$C$11=1,ROUNDDOWN(全国標準卸価格!R72*地区別掛け率!R72%,-入力!$C$10),IF(入力!$C$11=2,ROUNDUP(全国標準卸価格!R72*地区別掛け率!R72%,-入力!$C$10),IF(入力!$C$11=3,ROUND(全国標準卸価格!R72*地区別掛け率!R72%,-入力!$C$10),""))),全国標準卸価格!R72))</f>
        <v>14300</v>
      </c>
      <c r="S72" s="201">
        <f>'6桁'!S72</f>
        <v>0</v>
      </c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>
        <f>IF(全国標準卸価格!F73="","",IF(ISNUMBER(全国標準卸価格!F73),IF(入力!$C$11=1,ROUNDDOWN(全国標準卸価格!F73*地区別掛け率!F73%,-入力!$C$10),IF(入力!$C$11=2,ROUNDUP(全国標準卸価格!F73*地区別掛け率!F73%,-入力!$C$10),IF(入力!$C$11=3,ROUND(全国標準卸価格!F73*地区別掛け率!F73%,-入力!$C$10),""))),全国標準卸価格!F73))</f>
        <v>40800</v>
      </c>
      <c r="G73" s="62">
        <f>'6桁'!G73</f>
        <v>0</v>
      </c>
      <c r="H73" s="5">
        <f>IF(全国標準卸価格!H73="","",IF(ISNUMBER(全国標準卸価格!H73),IF(入力!$C$11=1,ROUNDDOWN(全国標準卸価格!H73*地区別掛け率!H73%,-入力!$C$10),IF(入力!$C$11=2,ROUNDUP(全国標準卸価格!H73*地区別掛け率!H73%,-入力!$C$10),IF(入力!$C$11=3,ROUND(全国標準卸価格!H73*地区別掛け率!H73%,-入力!$C$10),""))),全国標準卸価格!H73))</f>
        <v>38700</v>
      </c>
      <c r="I73" s="62">
        <f>'6桁'!I73</f>
        <v>0</v>
      </c>
      <c r="J73" s="131"/>
      <c r="K73" s="451"/>
      <c r="L73" s="435" t="s">
        <v>7</v>
      </c>
      <c r="M73" s="436"/>
      <c r="N73" s="435">
        <v>79</v>
      </c>
      <c r="O73" s="436"/>
      <c r="P73" s="5">
        <f>IF(全国標準卸価格!P73="","",IF(ISNUMBER(全国標準卸価格!P73),IF(入力!$C$11=1,ROUNDDOWN(全国標準卸価格!P73*地区別掛け率!P73%,-入力!$C$10),IF(入力!$C$11=2,ROUNDUP(全国標準卸価格!P73*地区別掛け率!P73%,-入力!$C$10),IF(入力!$C$11=3,ROUND(全国標準卸価格!P73*地区別掛け率!P73%,-入力!$C$10),""))),全国標準卸価格!P73))</f>
        <v>16500</v>
      </c>
      <c r="Q73" s="201">
        <f>'6桁'!Q73</f>
        <v>0</v>
      </c>
      <c r="R73" s="5">
        <f>IF(全国標準卸価格!R73="","",IF(ISNUMBER(全国標準卸価格!R73),IF(入力!$C$11=1,ROUNDDOWN(全国標準卸価格!R73*地区別掛け率!R73%,-入力!$C$10),IF(入力!$C$11=2,ROUNDUP(全国標準卸価格!R73*地区別掛け率!R73%,-入力!$C$10),IF(入力!$C$11=3,ROUND(全国標準卸価格!R73*地区別掛け率!R73%,-入力!$C$10),""))),全国標準卸価格!R73))</f>
        <v>15700</v>
      </c>
      <c r="S73" s="201">
        <f>'6桁'!S73</f>
        <v>0</v>
      </c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>
        <f>IF(全国標準卸価格!F74="","",IF(ISNUMBER(全国標準卸価格!F74),IF(入力!$C$11=1,ROUNDDOWN(全国標準卸価格!F74*地区別掛け率!F74%,-入力!$C$10),IF(入力!$C$11=2,ROUNDUP(全国標準卸価格!F74*地区別掛け率!F74%,-入力!$C$10),IF(入力!$C$11=3,ROUND(全国標準卸価格!F74*地区別掛け率!F74%,-入力!$C$10),""))),全国標準卸価格!F74))</f>
        <v>43600</v>
      </c>
      <c r="G74" s="62">
        <f>'6桁'!G74</f>
        <v>0</v>
      </c>
      <c r="H74" s="5">
        <f>IF(全国標準卸価格!H74="","",IF(ISNUMBER(全国標準卸価格!H74),IF(入力!$C$11=1,ROUNDDOWN(全国標準卸価格!H74*地区別掛け率!H74%,-入力!$C$10),IF(入力!$C$11=2,ROUNDUP(全国標準卸価格!H74*地区別掛け率!H74%,-入力!$C$10),IF(入力!$C$11=3,ROUND(全国標準卸価格!H74*地区別掛け率!H74%,-入力!$C$10),""))),全国標準卸価格!H74))</f>
        <v>41300</v>
      </c>
      <c r="I74" s="62">
        <f>'6桁'!I74</f>
        <v>0</v>
      </c>
      <c r="J74" s="131"/>
      <c r="K74" s="451"/>
      <c r="L74" s="435" t="s">
        <v>9</v>
      </c>
      <c r="M74" s="436"/>
      <c r="N74" s="435">
        <v>82</v>
      </c>
      <c r="O74" s="436"/>
      <c r="P74" s="5">
        <f>IF(全国標準卸価格!P74="","",IF(ISNUMBER(全国標準卸価格!P74),IF(入力!$C$11=1,ROUNDDOWN(全国標準卸価格!P74*地区別掛け率!P74%,-入力!$C$10),IF(入力!$C$11=2,ROUNDUP(全国標準卸価格!P74*地区別掛け率!P74%,-入力!$C$10),IF(入力!$C$11=3,ROUND(全国標準卸価格!P74*地区別掛け率!P74%,-入力!$C$10),""))),全国標準卸価格!P74))</f>
        <v>19300</v>
      </c>
      <c r="Q74" s="201">
        <f>'6桁'!Q74</f>
        <v>0</v>
      </c>
      <c r="R74" s="5">
        <f>IF(全国標準卸価格!R74="","",IF(ISNUMBER(全国標準卸価格!R74),IF(入力!$C$11=1,ROUNDDOWN(全国標準卸価格!R74*地区別掛け率!R74%,-入力!$C$10),IF(入力!$C$11=2,ROUNDUP(全国標準卸価格!R74*地区別掛け率!R74%,-入力!$C$10),IF(入力!$C$11=3,ROUND(全国標準卸価格!R74*地区別掛け率!R74%,-入力!$C$10),""))),全国標準卸価格!R74))</f>
        <v>18300</v>
      </c>
      <c r="S74" s="201">
        <f>'6桁'!S74</f>
        <v>0</v>
      </c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>
        <f>IF(全国標準卸価格!F75="","",IF(ISNUMBER(全国標準卸価格!F75),IF(入力!$C$11=1,ROUNDDOWN(全国標準卸価格!F75*地区別掛け率!F75%,-入力!$C$10),IF(入力!$C$11=2,ROUNDUP(全国標準卸価格!F75*地区別掛け率!F75%,-入力!$C$10),IF(入力!$C$11=3,ROUND(全国標準卸価格!F75*地区別掛け率!F75%,-入力!$C$10),""))),全国標準卸価格!F75))</f>
        <v>45500</v>
      </c>
      <c r="G75" s="62">
        <f>'6桁'!G75</f>
        <v>0</v>
      </c>
      <c r="H75" s="5" t="str">
        <f>IF(全国標準卸価格!H75="","",IF(ISNUMBER(全国標準卸価格!H75),IF(入力!$C$11=1,ROUNDDOWN(全国標準卸価格!H75*地区別掛け率!H75%,-入力!$C$10),IF(入力!$C$11=2,ROUNDUP(全国標準卸価格!H75*地区別掛け率!H75%,-入力!$C$10),IF(入力!$C$11=3,ROUND(全国標準卸価格!H75*地区別掛け率!H75%,-入力!$C$10),""))),全国標準卸価格!H75))</f>
        <v/>
      </c>
      <c r="I75" s="62">
        <f>'6桁'!I75</f>
        <v>0</v>
      </c>
      <c r="J75" s="131"/>
      <c r="K75" s="451"/>
      <c r="L75" s="435" t="s">
        <v>11</v>
      </c>
      <c r="M75" s="436"/>
      <c r="N75" s="435">
        <v>86</v>
      </c>
      <c r="O75" s="436"/>
      <c r="P75" s="5">
        <f>IF(全国標準卸価格!P75="","",IF(ISNUMBER(全国標準卸価格!P75),IF(入力!$C$11=1,ROUNDDOWN(全国標準卸価格!P75*地区別掛け率!P75%,-入力!$C$10),IF(入力!$C$11=2,ROUNDUP(全国標準卸価格!P75*地区別掛け率!P75%,-入力!$C$10),IF(入力!$C$11=3,ROUND(全国標準卸価格!P75*地区別掛け率!P75%,-入力!$C$10),""))),全国標準卸価格!P75))</f>
        <v>20900</v>
      </c>
      <c r="Q75" s="201">
        <f>'6桁'!Q75</f>
        <v>0</v>
      </c>
      <c r="R75" s="5">
        <f>IF(全国標準卸価格!R75="","",IF(ISNUMBER(全国標準卸価格!R75),IF(入力!$C$11=1,ROUNDDOWN(全国標準卸価格!R75*地区別掛け率!R75%,-入力!$C$10),IF(入力!$C$11=2,ROUNDUP(全国標準卸価格!R75*地区別掛け率!R75%,-入力!$C$10),IF(入力!$C$11=3,ROUND(全国標準卸価格!R75*地区別掛け率!R75%,-入力!$C$10),""))),全国標準卸価格!R75))</f>
        <v>19900</v>
      </c>
      <c r="S75" s="201">
        <f>'6桁'!S75</f>
        <v>0</v>
      </c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全国標準卸価格!F76="","",IF(ISNUMBER(全国標準卸価格!F76),IF(入力!$C$11=1,ROUNDDOWN(全国標準卸価格!F76*地区別掛け率!F76%,-入力!$C$10),IF(入力!$C$11=2,ROUNDUP(全国標準卸価格!F76*地区別掛け率!F76%,-入力!$C$10),IF(入力!$C$11=3,ROUND(全国標準卸価格!F76*地区別掛け率!F76%,-入力!$C$10),""))),全国標準卸価格!F76))</f>
        <v/>
      </c>
      <c r="G76" s="62">
        <f>'6桁'!G76</f>
        <v>0</v>
      </c>
      <c r="H76" s="5">
        <f>IF(全国標準卸価格!H76="","",IF(ISNUMBER(全国標準卸価格!H76),IF(入力!$C$11=1,ROUNDDOWN(全国標準卸価格!H76*地区別掛け率!H76%,-入力!$C$10),IF(入力!$C$11=2,ROUNDUP(全国標準卸価格!H76*地区別掛け率!H76%,-入力!$C$10),IF(入力!$C$11=3,ROUND(全国標準卸価格!H76*地区別掛け率!H76%,-入力!$C$10),""))),全国標準卸価格!H76))</f>
        <v>45800</v>
      </c>
      <c r="I76" s="62">
        <f>'6桁'!I76</f>
        <v>0</v>
      </c>
      <c r="J76" s="131"/>
      <c r="K76" s="451"/>
      <c r="L76" s="435" t="s">
        <v>13</v>
      </c>
      <c r="M76" s="436"/>
      <c r="N76" s="435">
        <v>89</v>
      </c>
      <c r="O76" s="436"/>
      <c r="P76" s="5" t="str">
        <f>IF(全国標準卸価格!P76="","",IF(ISNUMBER(全国標準卸価格!P76),IF(入力!$C$11=1,ROUNDDOWN(全国標準卸価格!P76*地区別掛け率!P76%,-入力!$C$10),IF(入力!$C$11=2,ROUNDUP(全国標準卸価格!P76*地区別掛け率!P76%,-入力!$C$10),IF(入力!$C$11=3,ROUND(全国標準卸価格!P76*地区別掛け率!P76%,-入力!$C$10),""))),全国標準卸価格!P76))</f>
        <v/>
      </c>
      <c r="Q76" s="201">
        <f>'6桁'!Q76</f>
        <v>0</v>
      </c>
      <c r="R76" s="5">
        <f>IF(全国標準卸価格!R76="","",IF(ISNUMBER(全国標準卸価格!R76),IF(入力!$C$11=1,ROUNDDOWN(全国標準卸価格!R76*地区別掛け率!R76%,-入力!$C$10),IF(入力!$C$11=2,ROUNDUP(全国標準卸価格!R76*地区別掛け率!R76%,-入力!$C$10),IF(入力!$C$11=3,ROUND(全国標準卸価格!R76*地区別掛け率!R76%,-入力!$C$10),""))),全国標準卸価格!R76))</f>
        <v>22400</v>
      </c>
      <c r="S76" s="201">
        <f>'6桁'!S76</f>
        <v>0</v>
      </c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>
        <f>IF(全国標準卸価格!F77="","",IF(ISNUMBER(全国標準卸価格!F77),IF(入力!$C$11=1,ROUNDDOWN(全国標準卸価格!F77*地区別掛け率!F77%,-入力!$C$10),IF(入力!$C$11=2,ROUNDUP(全国標準卸価格!F77*地区別掛け率!F77%,-入力!$C$10),IF(入力!$C$11=3,ROUND(全国標準卸価格!F77*地区別掛け率!F77%,-入力!$C$10),""))),全国標準卸価格!F77))</f>
        <v>30800</v>
      </c>
      <c r="G77" s="62">
        <f>'6桁'!G77</f>
        <v>0</v>
      </c>
      <c r="H77" s="5">
        <f>IF(全国標準卸価格!H77="","",IF(ISNUMBER(全国標準卸価格!H77),IF(入力!$C$11=1,ROUNDDOWN(全国標準卸価格!H77*地区別掛け率!H77%,-入力!$C$10),IF(入力!$C$11=2,ROUNDUP(全国標準卸価格!H77*地区別掛け率!H77%,-入力!$C$10),IF(入力!$C$11=3,ROUND(全国標準卸価格!H77*地区別掛け率!H77%,-入力!$C$10),""))),全国標準卸価格!H77))</f>
        <v>29000</v>
      </c>
      <c r="I77" s="62">
        <f>'6桁'!I77</f>
        <v>0</v>
      </c>
      <c r="J77" s="131"/>
      <c r="K77" s="451"/>
      <c r="L77" s="435" t="s">
        <v>36</v>
      </c>
      <c r="M77" s="436"/>
      <c r="N77" s="435">
        <v>81</v>
      </c>
      <c r="O77" s="436"/>
      <c r="P77" s="5">
        <f>IF(全国標準卸価格!P77="","",IF(ISNUMBER(全国標準卸価格!P77),IF(入力!$C$11=1,ROUNDDOWN(全国標準卸価格!P77*地区別掛け率!P77%,-入力!$C$10),IF(入力!$C$11=2,ROUNDUP(全国標準卸価格!P77*地区別掛け率!P77%,-入力!$C$10),IF(入力!$C$11=3,ROUND(全国標準卸価格!P77*地区別掛け率!P77%,-入力!$C$10),""))),全国標準卸価格!P77))</f>
        <v>16800</v>
      </c>
      <c r="Q77" s="201">
        <f>'6桁'!Q77</f>
        <v>0</v>
      </c>
      <c r="R77" s="5">
        <f>IF(全国標準卸価格!R77="","",IF(ISNUMBER(全国標準卸価格!R77),IF(入力!$C$11=1,ROUNDDOWN(全国標準卸価格!R77*地区別掛け率!R77%,-入力!$C$10),IF(入力!$C$11=2,ROUNDUP(全国標準卸価格!R77*地区別掛け率!R77%,-入力!$C$10),IF(入力!$C$11=3,ROUND(全国標準卸価格!R77*地区別掛け率!R77%,-入力!$C$10),""))),全国標準卸価格!R77))</f>
        <v>15800</v>
      </c>
      <c r="S77" s="201">
        <f>'6桁'!S77</f>
        <v>0</v>
      </c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>
        <f>IF(全国標準卸価格!F78="","",IF(ISNUMBER(全国標準卸価格!F78),IF(入力!$C$11=1,ROUNDDOWN(全国標準卸価格!F78*地区別掛け率!F78%,-入力!$C$10),IF(入力!$C$11=2,ROUNDUP(全国標準卸価格!F78*地区別掛け率!F78%,-入力!$C$10),IF(入力!$C$11=3,ROUND(全国標準卸価格!F78*地区別掛け率!F78%,-入力!$C$10),""))),全国標準卸価格!F78))</f>
        <v>33000</v>
      </c>
      <c r="G78" s="62">
        <f>'6桁'!G78</f>
        <v>0</v>
      </c>
      <c r="H78" s="5" t="str">
        <f>IF(全国標準卸価格!H78="","",IF(ISNUMBER(全国標準卸価格!H78),IF(入力!$C$11=1,ROUNDDOWN(全国標準卸価格!H78*地区別掛け率!H78%,-入力!$C$10),IF(入力!$C$11=2,ROUNDUP(全国標準卸価格!H78*地区別掛け率!H78%,-入力!$C$10),IF(入力!$C$11=3,ROUND(全国標準卸価格!H78*地区別掛け率!H78%,-入力!$C$10),""))),全国標準卸価格!H78))</f>
        <v/>
      </c>
      <c r="I78" s="62">
        <f>'6桁'!I78</f>
        <v>0</v>
      </c>
      <c r="J78" s="131"/>
      <c r="K78" s="451"/>
      <c r="L78" s="435" t="s">
        <v>37</v>
      </c>
      <c r="M78" s="436"/>
      <c r="N78" s="435">
        <v>84</v>
      </c>
      <c r="O78" s="436"/>
      <c r="P78" s="5">
        <f>IF(全国標準卸価格!P78="","",IF(ISNUMBER(全国標準卸価格!P78),IF(入力!$C$11=1,ROUNDDOWN(全国標準卸価格!P78*地区別掛け率!P78%,-入力!$C$10),IF(入力!$C$11=2,ROUNDUP(全国標準卸価格!P78*地区別掛け率!P78%,-入力!$C$10),IF(入力!$C$11=3,ROUND(全国標準卸価格!P78*地区別掛け率!P78%,-入力!$C$10),""))),全国標準卸価格!P78))</f>
        <v>18200</v>
      </c>
      <c r="Q78" s="201">
        <f>'6桁'!Q78</f>
        <v>0</v>
      </c>
      <c r="R78" s="5">
        <f>IF(全国標準卸価格!R78="","",IF(ISNUMBER(全国標準卸価格!R78),IF(入力!$C$11=1,ROUNDDOWN(全国標準卸価格!R78*地区別掛け率!R78%,-入力!$C$10),IF(入力!$C$11=2,ROUNDUP(全国標準卸価格!R78*地区別掛け率!R78%,-入力!$C$10),IF(入力!$C$11=3,ROUND(全国標準卸価格!R78*地区別掛け率!R78%,-入力!$C$10),""))),全国標準卸価格!R78))</f>
        <v>17200</v>
      </c>
      <c r="S78" s="201">
        <f>'6桁'!S78</f>
        <v>0</v>
      </c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>
        <f>IF(全国標準卸価格!F79="","",IF(ISNUMBER(全国標準卸価格!F79),IF(入力!$C$11=1,ROUNDDOWN(全国標準卸価格!F79*地区別掛け率!F79%,-入力!$C$10),IF(入力!$C$11=2,ROUNDUP(全国標準卸価格!F79*地区別掛け率!F79%,-入力!$C$10),IF(入力!$C$11=3,ROUND(全国標準卸価格!F79*地区別掛け率!F79%,-入力!$C$10),""))),全国標準卸価格!F79))</f>
        <v>34900</v>
      </c>
      <c r="G79" s="62">
        <f>'6桁'!G79</f>
        <v>0</v>
      </c>
      <c r="H79" s="5">
        <f>IF(全国標準卸価格!H79="","",IF(ISNUMBER(全国標準卸価格!H79),IF(入力!$C$11=1,ROUNDDOWN(全国標準卸価格!H79*地区別掛け率!H79%,-入力!$C$10),IF(入力!$C$11=2,ROUNDUP(全国標準卸価格!H79*地区別掛け率!H79%,-入力!$C$10),IF(入力!$C$11=3,ROUND(全国標準卸価格!H79*地区別掛け率!H79%,-入力!$C$10),""))),全国標準卸価格!H79))</f>
        <v>33100</v>
      </c>
      <c r="I79" s="62">
        <f>'6桁'!I79</f>
        <v>0</v>
      </c>
      <c r="J79" s="131"/>
      <c r="K79" s="451"/>
      <c r="L79" s="435" t="s">
        <v>38</v>
      </c>
      <c r="M79" s="436"/>
      <c r="N79" s="435">
        <v>88</v>
      </c>
      <c r="O79" s="436"/>
      <c r="P79" s="5">
        <f>IF(全国標準卸価格!P79="","",IF(ISNUMBER(全国標準卸価格!P79),IF(入力!$C$11=1,ROUNDDOWN(全国標準卸価格!P79*地区別掛け率!P79%,-入力!$C$10),IF(入力!$C$11=2,ROUNDUP(全国標準卸価格!P79*地区別掛け率!P79%,-入力!$C$10),IF(入力!$C$11=3,ROUND(全国標準卸価格!P79*地区別掛け率!P79%,-入力!$C$10),""))),全国標準卸価格!P79))</f>
        <v>20400</v>
      </c>
      <c r="Q79" s="201">
        <f>'6桁'!Q79</f>
        <v>0</v>
      </c>
      <c r="R79" s="5">
        <f>IF(全国標準卸価格!R79="","",IF(ISNUMBER(全国標準卸価格!R79),IF(入力!$C$11=1,ROUNDDOWN(全国標準卸価格!R79*地区別掛け率!R79%,-入力!$C$10),IF(入力!$C$11=2,ROUNDUP(全国標準卸価格!R79*地区別掛け率!R79%,-入力!$C$10),IF(入力!$C$11=3,ROUND(全国標準卸価格!R79*地区別掛け率!R79%,-入力!$C$10),""))),全国標準卸価格!R79))</f>
        <v>19200</v>
      </c>
      <c r="S79" s="201">
        <f>'6桁'!S79</f>
        <v>0</v>
      </c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全国標準卸価格!F80="","",IF(ISNUMBER(全国標準卸価格!F80),IF(入力!$C$11=1,ROUNDDOWN(全国標準卸価格!F80*地区別掛け率!F80%,-入力!$C$10),IF(入力!$C$11=2,ROUNDUP(全国標準卸価格!F80*地区別掛け率!F80%,-入力!$C$10),IF(入力!$C$11=3,ROUND(全国標準卸価格!F80*地区別掛け率!F80%,-入力!$C$10),""))),全国標準卸価格!F80))</f>
        <v/>
      </c>
      <c r="G80" s="62">
        <f>'6桁'!G80</f>
        <v>0</v>
      </c>
      <c r="H80" s="5">
        <f>IF(全国標準卸価格!H80="","",IF(ISNUMBER(全国標準卸価格!H80),IF(入力!$C$11=1,ROUNDDOWN(全国標準卸価格!H80*地区別掛け率!H80%,-入力!$C$10),IF(入力!$C$11=2,ROUNDUP(全国標準卸価格!H80*地区別掛け率!H80%,-入力!$C$10),IF(入力!$C$11=3,ROUND(全国標準卸価格!H80*地区別掛け率!H80%,-入力!$C$10),""))),全国標準卸価格!H80))</f>
        <v>34800</v>
      </c>
      <c r="I80" s="62">
        <f>'6桁'!I80</f>
        <v>0</v>
      </c>
      <c r="J80" s="131"/>
      <c r="K80" s="451"/>
      <c r="L80" s="435" t="s">
        <v>39</v>
      </c>
      <c r="M80" s="436"/>
      <c r="N80" s="435">
        <v>91</v>
      </c>
      <c r="O80" s="436"/>
      <c r="P80" s="5" t="str">
        <f>IF(全国標準卸価格!P80="","",IF(ISNUMBER(全国標準卸価格!P80),IF(入力!$C$11=1,ROUNDDOWN(全国標準卸価格!P80*地区別掛け率!P80%,-入力!$C$10),IF(入力!$C$11=2,ROUNDUP(全国標準卸価格!P80*地区別掛け率!P80%,-入力!$C$10),IF(入力!$C$11=3,ROUND(全国標準卸価格!P80*地区別掛け率!P80%,-入力!$C$10),""))),全国標準卸価格!P80))</f>
        <v/>
      </c>
      <c r="Q80" s="201">
        <f>'6桁'!Q80</f>
        <v>0</v>
      </c>
      <c r="R80" s="5">
        <f>IF(全国標準卸価格!R80="","",IF(ISNUMBER(全国標準卸価格!R80),IF(入力!$C$11=1,ROUNDDOWN(全国標準卸価格!R80*地区別掛け率!R80%,-入力!$C$10),IF(入力!$C$11=2,ROUNDUP(全国標準卸価格!R80*地区別掛け率!R80%,-入力!$C$10),IF(入力!$C$11=3,ROUND(全国標準卸価格!R80*地区別掛け率!R80%,-入力!$C$10),""))),全国標準卸価格!R80))</f>
        <v>21500</v>
      </c>
      <c r="S80" s="201">
        <f>'6桁'!S80</f>
        <v>0</v>
      </c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f>IF(全国標準卸価格!F81="","",IF(ISNUMBER(全国標準卸価格!F81),IF(入力!$C$11=1,ROUNDDOWN(全国標準卸価格!F81*地区別掛け率!F81%,-入力!$C$10),IF(入力!$C$11=2,ROUNDUP(全国標準卸価格!F81*地区別掛け率!F81%,-入力!$C$10),IF(入力!$C$11=3,ROUND(全国標準卸価格!F81*地区別掛け率!F81%,-入力!$C$10),""))),全国標準卸価格!F81))</f>
        <v>36900</v>
      </c>
      <c r="G81" s="62" t="str">
        <f>'6桁'!G81</f>
        <v>★</v>
      </c>
      <c r="H81" s="5" t="str">
        <f>IF(全国標準卸価格!H81="","",IF(ISNUMBER(全国標準卸価格!H81),IF(入力!$C$11=1,ROUNDDOWN(全国標準卸価格!H81*地区別掛け率!H81%,-入力!$C$10),IF(入力!$C$11=2,ROUNDUP(全国標準卸価格!H81*地区別掛け率!H81%,-入力!$C$10),IF(入力!$C$11=3,ROUND(全国標準卸価格!H81*地区別掛け率!H81%,-入力!$C$10),""))),全国標準卸価格!H81))</f>
        <v/>
      </c>
      <c r="I81" s="62">
        <f>'6桁'!I81</f>
        <v>0</v>
      </c>
      <c r="J81" s="131"/>
      <c r="K81" s="451"/>
      <c r="L81" s="435" t="s">
        <v>41</v>
      </c>
      <c r="M81" s="436"/>
      <c r="N81" s="435">
        <v>94</v>
      </c>
      <c r="O81" s="436"/>
      <c r="P81" s="5" t="str">
        <f>IF(全国標準卸価格!P81="","",IF(ISNUMBER(全国標準卸価格!P81),IF(入力!$C$11=1,ROUNDDOWN(全国標準卸価格!P81*地区別掛け率!P81%,-入力!$C$10),IF(入力!$C$11=2,ROUNDUP(全国標準卸価格!P81*地区別掛け率!P81%,-入力!$C$10),IF(入力!$C$11=3,ROUND(全国標準卸価格!P81*地区別掛け率!P81%,-入力!$C$10),""))),全国標準卸価格!P81))</f>
        <v/>
      </c>
      <c r="Q81" s="201">
        <f>'6桁'!Q81</f>
        <v>0</v>
      </c>
      <c r="R81" s="5">
        <f>IF(全国標準卸価格!R81="","",IF(ISNUMBER(全国標準卸価格!R81),IF(入力!$C$11=1,ROUNDDOWN(全国標準卸価格!R81*地区別掛け率!R81%,-入力!$C$10),IF(入力!$C$11=2,ROUNDUP(全国標準卸価格!R81*地区別掛け率!R81%,-入力!$C$10),IF(入力!$C$11=3,ROUND(全国標準卸価格!R81*地区別掛け率!R81%,-入力!$C$10),""))),全国標準卸価格!R81))</f>
        <v>23400</v>
      </c>
      <c r="S81" s="201">
        <f>'6桁'!S81</f>
        <v>0</v>
      </c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>
        <f>IF(全国標準卸価格!F82="","",IF(ISNUMBER(全国標準卸価格!F82),IF(入力!$C$11=1,ROUNDDOWN(全国標準卸価格!F82*地区別掛け率!F82%,-入力!$C$10),IF(入力!$C$11=2,ROUNDUP(全国標準卸価格!F82*地区別掛け率!F82%,-入力!$C$10),IF(入力!$C$11=3,ROUND(全国標準卸価格!F82*地区別掛け率!F82%,-入力!$C$10),""))),全国標準卸価格!F82))</f>
        <v>39200</v>
      </c>
      <c r="G82" s="62">
        <f>'6桁'!G82</f>
        <v>0</v>
      </c>
      <c r="H82" s="5">
        <f>IF(全国標準卸価格!H82="","",IF(ISNUMBER(全国標準卸価格!H82),IF(入力!$C$11=1,ROUNDDOWN(全国標準卸価格!H82*地区別掛け率!H82%,-入力!$C$10),IF(入力!$C$11=2,ROUNDUP(全国標準卸価格!H82*地区別掛け率!H82%,-入力!$C$10),IF(入力!$C$11=3,ROUND(全国標準卸価格!H82*地区別掛け率!H82%,-入力!$C$10),""))),全国標準卸価格!H82))</f>
        <v>36800</v>
      </c>
      <c r="I82" s="62">
        <f>'6桁'!I82</f>
        <v>0</v>
      </c>
      <c r="J82" s="131"/>
      <c r="K82" s="452"/>
      <c r="L82" s="437" t="s">
        <v>227</v>
      </c>
      <c r="M82" s="438"/>
      <c r="N82" s="437">
        <v>88</v>
      </c>
      <c r="O82" s="438"/>
      <c r="P82" s="33">
        <f>IF(全国標準卸価格!P82="","",IF(ISNUMBER(全国標準卸価格!P82),IF(入力!$C$11=1,ROUNDDOWN(全国標準卸価格!P82*地区別掛け率!P82%,-入力!$C$10),IF(入力!$C$11=2,ROUNDUP(全国標準卸価格!P82*地区別掛け率!P82%,-入力!$C$10),IF(入力!$C$11=3,ROUND(全国標準卸価格!P82*地区別掛け率!P82%,-入力!$C$10),""))),全国標準卸価格!P82))</f>
        <v>18300</v>
      </c>
      <c r="Q82" s="202">
        <f>'6桁'!Q82</f>
        <v>0</v>
      </c>
      <c r="R82" s="33">
        <f>IF(全国標準卸価格!R82="","",IF(ISNUMBER(全国標準卸価格!R82),IF(入力!$C$11=1,ROUNDDOWN(全国標準卸価格!R82*地区別掛け率!R82%,-入力!$C$10),IF(入力!$C$11=2,ROUNDUP(全国標準卸価格!R82*地区別掛け率!R82%,-入力!$C$10),IF(入力!$C$11=3,ROUND(全国標準卸価格!R82*地区別掛け率!R82%,-入力!$C$10),""))),全国標準卸価格!R82))</f>
        <v>17100</v>
      </c>
      <c r="S82" s="202">
        <f>'6桁'!S82</f>
        <v>0</v>
      </c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>
        <f>IF(全国標準卸価格!F83="","",IF(ISNUMBER(全国標準卸価格!F83),IF(入力!$C$11=1,ROUNDDOWN(全国標準卸価格!F83*地区別掛け率!F83%,-入力!$C$10),IF(入力!$C$11=2,ROUNDUP(全国標準卸価格!F83*地区別掛け率!F83%,-入力!$C$10),IF(入力!$C$11=3,ROUND(全国標準卸価格!F83*地区別掛け率!F83%,-入力!$C$10),""))),全国標準卸価格!F83))</f>
        <v>41000</v>
      </c>
      <c r="G83" s="62">
        <f>'6桁'!G83</f>
        <v>0</v>
      </c>
      <c r="H83" s="5" t="str">
        <f>IF(全国標準卸価格!H83="","",IF(ISNUMBER(全国標準卸価格!H83),IF(入力!$C$11=1,ROUNDDOWN(全国標準卸価格!H83*地区別掛け率!H83%,-入力!$C$10),IF(入力!$C$11=2,ROUNDUP(全国標準卸価格!H83*地区別掛け率!H83%,-入力!$C$10),IF(入力!$C$11=3,ROUND(全国標準卸価格!H83*地区別掛け率!H83%,-入力!$C$10),""))),全国標準卸価格!H83))</f>
        <v/>
      </c>
      <c r="I83" s="62">
        <f>'6桁'!I83</f>
        <v>0</v>
      </c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f>IF(全国標準卸価格!P83="","",IF(ISNUMBER(全国標準卸価格!P83),IF(入力!$C$11=1,ROUNDDOWN(全国標準卸価格!P83*地区別掛け率!P83%,-入力!$C$10),IF(入力!$C$11=2,ROUNDUP(全国標準卸価格!P83*地区別掛け率!P83%,-入力!$C$10),IF(入力!$C$11=3,ROUND(全国標準卸価格!P83*地区別掛け率!P83%,-入力!$C$10),""))),全国標準卸価格!P83))</f>
        <v>14600</v>
      </c>
      <c r="Q83" s="211">
        <f>'6桁'!Q83</f>
        <v>0</v>
      </c>
      <c r="R83" s="32">
        <f>IF(全国標準卸価格!R83="","",IF(ISNUMBER(全国標準卸価格!R83),IF(入力!$C$11=1,ROUNDDOWN(全国標準卸価格!R83*地区別掛け率!R83%,-入力!$C$10),IF(入力!$C$11=2,ROUNDUP(全国標準卸価格!R83*地区別掛け率!R83%,-入力!$C$10),IF(入力!$C$11=3,ROUND(全国標準卸価格!R83*地区別掛け率!R83%,-入力!$C$10),""))),全国標準卸価格!R83))</f>
        <v>13700</v>
      </c>
      <c r="S83" s="211">
        <f>'6桁'!S83</f>
        <v>0</v>
      </c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>
        <f>IF(全国標準卸価格!F84="","",IF(ISNUMBER(全国標準卸価格!F84),IF(入力!$C$11=1,ROUNDDOWN(全国標準卸価格!F84*地区別掛け率!F84%,-入力!$C$10),IF(入力!$C$11=2,ROUNDUP(全国標準卸価格!F84*地区別掛け率!F84%,-入力!$C$10),IF(入力!$C$11=3,ROUND(全国標準卸価格!F84*地区別掛け率!F84%,-入力!$C$10),""))),全国標準卸価格!F84))</f>
        <v>31200</v>
      </c>
      <c r="G84" s="62">
        <f>'6桁'!G84</f>
        <v>0</v>
      </c>
      <c r="H84" s="5">
        <f>IF(全国標準卸価格!H84="","",IF(ISNUMBER(全国標準卸価格!H84),IF(入力!$C$11=1,ROUNDDOWN(全国標準卸価格!H84*地区別掛け率!H84%,-入力!$C$10),IF(入力!$C$11=2,ROUNDUP(全国標準卸価格!H84*地区別掛け率!H84%,-入力!$C$10),IF(入力!$C$11=3,ROUND(全国標準卸価格!H84*地区別掛け率!H84%,-入力!$C$10),""))),全国標準卸価格!H84))</f>
        <v>29600</v>
      </c>
      <c r="I84" s="62">
        <f>'6桁'!I84</f>
        <v>0</v>
      </c>
      <c r="J84" s="131"/>
      <c r="K84" s="451"/>
      <c r="L84" s="435" t="s">
        <v>4</v>
      </c>
      <c r="M84" s="436"/>
      <c r="N84" s="435">
        <v>77</v>
      </c>
      <c r="O84" s="436"/>
      <c r="P84" s="5">
        <f>IF(全国標準卸価格!P84="","",IF(ISNUMBER(全国標準卸価格!P84),IF(入力!$C$11=1,ROUNDDOWN(全国標準卸価格!P84*地区別掛け率!P84%,-入力!$C$10),IF(入力!$C$11=2,ROUNDUP(全国標準卸価格!P84*地区別掛け率!P84%,-入力!$C$10),IF(入力!$C$11=3,ROUND(全国標準卸価格!P84*地区別掛け率!P84%,-入力!$C$10),""))),全国標準卸価格!P84))</f>
        <v>16300</v>
      </c>
      <c r="Q84" s="201">
        <f>'6桁'!Q84</f>
        <v>0</v>
      </c>
      <c r="R84" s="5">
        <f>IF(全国標準卸価格!R84="","",IF(ISNUMBER(全国標準卸価格!R84),IF(入力!$C$11=1,ROUNDDOWN(全国標準卸価格!R84*地区別掛け率!R84%,-入力!$C$10),IF(入力!$C$11=2,ROUNDUP(全国標準卸価格!R84*地区別掛け率!R84%,-入力!$C$10),IF(入力!$C$11=3,ROUND(全国標準卸価格!R84*地区別掛け率!R84%,-入力!$C$10),""))),全国標準卸価格!R84))</f>
        <v>15300</v>
      </c>
      <c r="S84" s="201">
        <f>'6桁'!S84</f>
        <v>0</v>
      </c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>
        <f>IF(全国標準卸価格!F85="","",IF(ISNUMBER(全国標準卸価格!F85),IF(入力!$C$11=1,ROUNDDOWN(全国標準卸価格!F85*地区別掛け率!F85%,-入力!$C$10),IF(入力!$C$11=2,ROUNDUP(全国標準卸価格!F85*地区別掛け率!F85%,-入力!$C$10),IF(入力!$C$11=3,ROUND(全国標準卸価格!F85*地区別掛け率!F85%,-入力!$C$10),""))),全国標準卸価格!F85))</f>
        <v>31400</v>
      </c>
      <c r="G85" s="62">
        <f>'6桁'!G85</f>
        <v>0</v>
      </c>
      <c r="H85" s="5">
        <f>IF(全国標準卸価格!H85="","",IF(ISNUMBER(全国標準卸価格!H85),IF(入力!$C$11=1,ROUNDDOWN(全国標準卸価格!H85*地区別掛け率!H85%,-入力!$C$10),IF(入力!$C$11=2,ROUNDUP(全国標準卸価格!H85*地区別掛け率!H85%,-入力!$C$10),IF(入力!$C$11=3,ROUND(全国標準卸価格!H85*地区別掛け率!H85%,-入力!$C$10),""))),全国標準卸価格!H85))</f>
        <v>29600</v>
      </c>
      <c r="I85" s="62">
        <f>'6桁'!I85</f>
        <v>0</v>
      </c>
      <c r="J85" s="131"/>
      <c r="K85" s="451"/>
      <c r="L85" s="435" t="s">
        <v>33</v>
      </c>
      <c r="M85" s="436"/>
      <c r="N85" s="435">
        <v>75</v>
      </c>
      <c r="O85" s="436"/>
      <c r="P85" s="5">
        <f>IF(全国標準卸価格!P85="","",IF(ISNUMBER(全国標準卸価格!P85),IF(入力!$C$11=1,ROUNDDOWN(全国標準卸価格!P85*地区別掛け率!P85%,-入力!$C$10),IF(入力!$C$11=2,ROUNDUP(全国標準卸価格!P85*地区別掛け率!P85%,-入力!$C$10),IF(入力!$C$11=3,ROUND(全国標準卸価格!P85*地区別掛け率!P85%,-入力!$C$10),""))),全国標準卸価格!P85))</f>
        <v>14400</v>
      </c>
      <c r="Q85" s="201">
        <f>'6桁'!Q85</f>
        <v>0</v>
      </c>
      <c r="R85" s="5">
        <f>IF(全国標準卸価格!R85="","",IF(ISNUMBER(全国標準卸価格!R85),IF(入力!$C$11=1,ROUNDDOWN(全国標準卸価格!R85*地区別掛け率!R85%,-入力!$C$10),IF(入力!$C$11=2,ROUNDUP(全国標準卸価格!R85*地区別掛け率!R85%,-入力!$C$10),IF(入力!$C$11=3,ROUND(全国標準卸価格!R85*地区別掛け率!R85%,-入力!$C$10),""))),全国標準卸価格!R85))</f>
        <v>13600</v>
      </c>
      <c r="S85" s="201">
        <f>'6桁'!S85</f>
        <v>0</v>
      </c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>
        <f>IF(全国標準卸価格!F86="","",IF(ISNUMBER(全国標準卸価格!F86),IF(入力!$C$11=1,ROUNDDOWN(全国標準卸価格!F86*地区別掛け率!F86%,-入力!$C$10),IF(入力!$C$11=2,ROUNDUP(全国標準卸価格!F86*地区別掛け率!F86%,-入力!$C$10),IF(入力!$C$11=3,ROUND(全国標準卸価格!F86*地区別掛け率!F86%,-入力!$C$10),""))),全国標準卸価格!F86))</f>
        <v>33100</v>
      </c>
      <c r="G86" s="162">
        <f>'6桁'!G86</f>
        <v>0</v>
      </c>
      <c r="H86" s="161">
        <f>IF(全国標準卸価格!H86="","",IF(ISNUMBER(全国標準卸価格!H86),IF(入力!$C$11=1,ROUNDDOWN(全国標準卸価格!H86*地区別掛け率!H86%,-入力!$C$10),IF(入力!$C$11=2,ROUNDUP(全国標準卸価格!H86*地区別掛け率!H86%,-入力!$C$10),IF(入力!$C$11=3,ROUND(全国標準卸価格!H86*地区別掛け率!H86%,-入力!$C$10),""))),全国標準卸価格!H86))</f>
        <v>32600</v>
      </c>
      <c r="I86" s="162">
        <f>'6桁'!I86</f>
        <v>0</v>
      </c>
      <c r="J86" s="131"/>
      <c r="K86" s="451"/>
      <c r="L86" s="435" t="s">
        <v>34</v>
      </c>
      <c r="M86" s="436"/>
      <c r="N86" s="435">
        <v>79</v>
      </c>
      <c r="O86" s="436"/>
      <c r="P86" s="5">
        <f>IF(全国標準卸価格!P86="","",IF(ISNUMBER(全国標準卸価格!P86),IF(入力!$C$11=1,ROUNDDOWN(全国標準卸価格!P86*地区別掛け率!P86%,-入力!$C$10),IF(入力!$C$11=2,ROUNDUP(全国標準卸価格!P86*地区別掛け率!P86%,-入力!$C$10),IF(入力!$C$11=3,ROUND(全国標準卸価格!P86*地区別掛け率!P86%,-入力!$C$10),""))),全国標準卸価格!P86))</f>
        <v>14500</v>
      </c>
      <c r="Q86" s="201">
        <f>'6桁'!Q86</f>
        <v>0</v>
      </c>
      <c r="R86" s="5" t="str">
        <f>IF(全国標準卸価格!R86="","",IF(ISNUMBER(全国標準卸価格!R86),IF(入力!$C$11=1,ROUNDDOWN(全国標準卸価格!R86*地区別掛け率!R86%,-入力!$C$10),IF(入力!$C$11=2,ROUNDUP(全国標準卸価格!R86*地区別掛け率!R86%,-入力!$C$10),IF(入力!$C$11=3,ROUND(全国標準卸価格!R86*地区別掛け率!R86%,-入力!$C$10),""))),全国標準卸価格!R86))</f>
        <v/>
      </c>
      <c r="S86" s="201">
        <f>'6桁'!S86</f>
        <v>0</v>
      </c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>
        <f>IF(全国標準卸価格!F87="","",IF(ISNUMBER(全国標準卸価格!F87),IF(入力!$C$11=1,ROUNDDOWN(全国標準卸価格!F87*地区別掛け率!F87%,-入力!$C$10),IF(入力!$C$11=2,ROUNDUP(全国標準卸価格!F87*地区別掛け率!F87%,-入力!$C$10),IF(入力!$C$11=3,ROUND(全国標準卸価格!F87*地区別掛け率!F87%,-入力!$C$10),""))),全国標準卸価格!F87))</f>
        <v>31400</v>
      </c>
      <c r="G87" s="58">
        <f>'6桁'!G87</f>
        <v>0</v>
      </c>
      <c r="H87" s="33" t="str">
        <f>IF(全国標準卸価格!H87="","",IF(ISNUMBER(全国標準卸価格!H87),IF(入力!$C$11=1,ROUNDDOWN(全国標準卸価格!H87*地区別掛け率!H87%,-入力!$C$10),IF(入力!$C$11=2,ROUNDUP(全国標準卸価格!H87*地区別掛け率!H87%,-入力!$C$10),IF(入力!$C$11=3,ROUND(全国標準卸価格!H87*地区別掛け率!H87%,-入力!$C$10),""))),全国標準卸価格!H87))</f>
        <v/>
      </c>
      <c r="I87" s="58">
        <f>'6桁'!I87</f>
        <v>0</v>
      </c>
      <c r="J87" s="131"/>
      <c r="K87" s="451"/>
      <c r="L87" s="435" t="s">
        <v>35</v>
      </c>
      <c r="M87" s="436"/>
      <c r="N87" s="435">
        <v>82</v>
      </c>
      <c r="O87" s="436"/>
      <c r="P87" s="5">
        <f>IF(全国標準卸価格!P87="","",IF(ISNUMBER(全国標準卸価格!P87),IF(入力!$C$11=1,ROUNDDOWN(全国標準卸価格!P87*地区別掛け率!P87%,-入力!$C$10),IF(入力!$C$11=2,ROUNDUP(全国標準卸価格!P87*地区別掛け率!P87%,-入力!$C$10),IF(入力!$C$11=3,ROUND(全国標準卸価格!P87*地区別掛け率!P87%,-入力!$C$10),""))),全国標準卸価格!P87))</f>
        <v>16800</v>
      </c>
      <c r="Q87" s="201">
        <f>'6桁'!Q87</f>
        <v>0</v>
      </c>
      <c r="R87" s="5" t="str">
        <f>IF(全国標準卸価格!R87="","",IF(ISNUMBER(全国標準卸価格!R87),IF(入力!$C$11=1,ROUNDDOWN(全国標準卸価格!R87*地区別掛け率!R87%,-入力!$C$10),IF(入力!$C$11=2,ROUNDUP(全国標準卸価格!R87*地区別掛け率!R87%,-入力!$C$10),IF(入力!$C$11=3,ROUND(全国標準卸価格!R87*地区別掛け率!R87%,-入力!$C$10),""))),全国標準卸価格!R87))</f>
        <v/>
      </c>
      <c r="S87" s="201">
        <f>'6桁'!S87</f>
        <v>0</v>
      </c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>
        <f>IF(全国標準卸価格!F88="","",IF(ISNUMBER(全国標準卸価格!F88),IF(入力!$C$11=1,ROUNDDOWN(全国標準卸価格!F88*地区別掛け率!F88%,-入力!$C$10),IF(入力!$C$11=2,ROUNDUP(全国標準卸価格!F88*地区別掛け率!F88%,-入力!$C$10),IF(入力!$C$11=3,ROUND(全国標準卸価格!F88*地区別掛け率!F88%,-入力!$C$10),""))),全国標準卸価格!F88))</f>
        <v>29700</v>
      </c>
      <c r="G88" s="70">
        <f>'6桁'!G88</f>
        <v>0</v>
      </c>
      <c r="H88" s="6" t="str">
        <f>IF(全国標準卸価格!H88="","",IF(ISNUMBER(全国標準卸価格!H88),IF(入力!$C$11=1,ROUNDDOWN(全国標準卸価格!H88*地区別掛け率!H88%,-入力!$C$10),IF(入力!$C$11=2,ROUNDUP(全国標準卸価格!H88*地区別掛け率!H88%,-入力!$C$10),IF(入力!$C$11=3,ROUND(全国標準卸価格!H88*地区別掛け率!H88%,-入力!$C$10),""))),全国標準卸価格!H88))</f>
        <v/>
      </c>
      <c r="I88" s="70">
        <f>'6桁'!I88</f>
        <v>0</v>
      </c>
      <c r="J88" s="131"/>
      <c r="K88" s="451"/>
      <c r="L88" s="435" t="s">
        <v>10</v>
      </c>
      <c r="M88" s="436"/>
      <c r="N88" s="435">
        <v>70</v>
      </c>
      <c r="O88" s="436"/>
      <c r="P88" s="5" t="str">
        <f>IF(全国標準卸価格!P88="","",IF(ISNUMBER(全国標準卸価格!P88),IF(入力!$C$11=1,ROUNDDOWN(全国標準卸価格!P88*地区別掛け率!P88%,-入力!$C$10),IF(入力!$C$11=2,ROUNDUP(全国標準卸価格!P88*地区別掛け率!P88%,-入力!$C$10),IF(入力!$C$11=3,ROUND(全国標準卸価格!P88*地区別掛け率!P88%,-入力!$C$10),""))),全国標準卸価格!P88))</f>
        <v/>
      </c>
      <c r="Q88" s="201">
        <f>'6桁'!Q88</f>
        <v>0</v>
      </c>
      <c r="R88" s="5">
        <f>IF(全国標準卸価格!R88="","",IF(ISNUMBER(全国標準卸価格!R88),IF(入力!$C$11=1,ROUNDDOWN(全国標準卸価格!R88*地区別掛け率!R88%,-入力!$C$10),IF(入力!$C$11=2,ROUNDUP(全国標準卸価格!R88*地区別掛け率!R88%,-入力!$C$10),IF(入力!$C$11=3,ROUND(全国標準卸価格!R88*地区別掛け率!R88%,-入力!$C$10),""))),全国標準卸価格!R88))</f>
        <v>10600</v>
      </c>
      <c r="S88" s="201">
        <f>'6桁'!S88</f>
        <v>0</v>
      </c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>
        <f>IF(全国標準卸価格!F89="","",IF(ISNUMBER(全国標準卸価格!F89),IF(入力!$C$11=1,ROUNDDOWN(全国標準卸価格!F89*地区別掛け率!F89%,-入力!$C$10),IF(入力!$C$11=2,ROUNDUP(全国標準卸価格!F89*地区別掛け率!F89%,-入力!$C$10),IF(入力!$C$11=3,ROUND(全国標準卸価格!F89*地区別掛け率!F89%,-入力!$C$10),""))),全国標準卸価格!F89))</f>
        <v>27100</v>
      </c>
      <c r="G89" s="62">
        <f>'6桁'!G89</f>
        <v>0</v>
      </c>
      <c r="H89" s="5">
        <f>IF(全国標準卸価格!H89="","",IF(ISNUMBER(全国標準卸価格!H89),IF(入力!$C$11=1,ROUNDDOWN(全国標準卸価格!H89*地区別掛け率!H89%,-入力!$C$10),IF(入力!$C$11=2,ROUNDUP(全国標準卸価格!H89*地区別掛け率!H89%,-入力!$C$10),IF(入力!$C$11=3,ROUND(全国標準卸価格!H89*地区別掛け率!H89%,-入力!$C$10),""))),全国標準卸価格!H89))</f>
        <v>26100</v>
      </c>
      <c r="I89" s="62">
        <f>'6桁'!I89</f>
        <v>0</v>
      </c>
      <c r="J89" s="131"/>
      <c r="K89" s="451"/>
      <c r="L89" s="435" t="s">
        <v>12</v>
      </c>
      <c r="M89" s="436"/>
      <c r="N89" s="435">
        <v>75</v>
      </c>
      <c r="O89" s="436"/>
      <c r="P89" s="5">
        <f>IF(全国標準卸価格!P89="","",IF(ISNUMBER(全国標準卸価格!P89),IF(入力!$C$11=1,ROUNDDOWN(全国標準卸価格!P89*地区別掛け率!P89%,-入力!$C$10),IF(入力!$C$11=2,ROUNDUP(全国標準卸価格!P89*地区別掛け率!P89%,-入力!$C$10),IF(入力!$C$11=3,ROUND(全国標準卸価格!P89*地区別掛け率!P89%,-入力!$C$10),""))),全国標準卸価格!P89))</f>
        <v>11200</v>
      </c>
      <c r="Q89" s="201">
        <f>'6桁'!Q89</f>
        <v>0</v>
      </c>
      <c r="R89" s="5">
        <f>IF(全国標準卸価格!R89="","",IF(ISNUMBER(全国標準卸価格!R89),IF(入力!$C$11=1,ROUNDDOWN(全国標準卸価格!R89*地区別掛け率!R89%,-入力!$C$10),IF(入力!$C$11=2,ROUNDUP(全国標準卸価格!R89*地区別掛け率!R89%,-入力!$C$10),IF(入力!$C$11=3,ROUND(全国標準卸価格!R89*地区別掛け率!R89%,-入力!$C$10),""))),全国標準卸価格!R89))</f>
        <v>11000</v>
      </c>
      <c r="S89" s="201">
        <f>'6桁'!S89</f>
        <v>0</v>
      </c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>
        <f>IF(全国標準卸価格!F90="","",IF(ISNUMBER(全国標準卸価格!F90),IF(入力!$C$11=1,ROUNDDOWN(全国標準卸価格!F90*地区別掛け率!F90%,-入力!$C$10),IF(入力!$C$11=2,ROUNDUP(全国標準卸価格!F90*地区別掛け率!F90%,-入力!$C$10),IF(入力!$C$11=3,ROUND(全国標準卸価格!F90*地区別掛け率!F90%,-入力!$C$10),""))),全国標準卸価格!F90))</f>
        <v>31300</v>
      </c>
      <c r="G90" s="62">
        <f>'6桁'!G90</f>
        <v>0</v>
      </c>
      <c r="H90" s="5" t="str">
        <f>IF(全国標準卸価格!H90="","",IF(ISNUMBER(全国標準卸価格!H90),IF(入力!$C$11=1,ROUNDDOWN(全国標準卸価格!H90*地区別掛け率!H90%,-入力!$C$10),IF(入力!$C$11=2,ROUNDUP(全国標準卸価格!H90*地区別掛け率!H90%,-入力!$C$10),IF(入力!$C$11=3,ROUND(全国標準卸価格!H90*地区別掛け率!H90%,-入力!$C$10),""))),全国標準卸価格!H90))</f>
        <v/>
      </c>
      <c r="I90" s="62">
        <f>'6桁'!I90</f>
        <v>0</v>
      </c>
      <c r="J90" s="131"/>
      <c r="K90" s="451"/>
      <c r="L90" s="435" t="s">
        <v>14</v>
      </c>
      <c r="M90" s="436"/>
      <c r="N90" s="435">
        <v>79</v>
      </c>
      <c r="O90" s="436"/>
      <c r="P90" s="5">
        <f>IF(全国標準卸価格!P90="","",IF(ISNUMBER(全国標準卸価格!P90),IF(入力!$C$11=1,ROUNDDOWN(全国標準卸価格!P90*地区別掛け率!P90%,-入力!$C$10),IF(入力!$C$11=2,ROUNDUP(全国標準卸価格!P90*地区別掛け率!P90%,-入力!$C$10),IF(入力!$C$11=3,ROUND(全国標準卸価格!P90*地区別掛け率!P90%,-入力!$C$10),""))),全国標準卸価格!P90))</f>
        <v>13300</v>
      </c>
      <c r="Q90" s="201">
        <f>'6桁'!Q90</f>
        <v>0</v>
      </c>
      <c r="R90" s="5">
        <f>IF(全国標準卸価格!R90="","",IF(ISNUMBER(全国標準卸価格!R90),IF(入力!$C$11=1,ROUNDDOWN(全国標準卸価格!R90*地区別掛け率!R90%,-入力!$C$10),IF(入力!$C$11=2,ROUNDUP(全国標準卸価格!R90*地区別掛け率!R90%,-入力!$C$10),IF(入力!$C$11=3,ROUND(全国標準卸価格!R90*地区別掛け率!R90%,-入力!$C$10),""))),全国標準卸価格!R90))</f>
        <v>12700</v>
      </c>
      <c r="S90" s="201">
        <f>'6桁'!S90</f>
        <v>0</v>
      </c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>
        <f>IF(全国標準卸価格!F91="","",IF(ISNUMBER(全国標準卸価格!F91),IF(入力!$C$11=1,ROUNDDOWN(全国標準卸価格!F91*地区別掛け率!F91%,-入力!$C$10),IF(入力!$C$11=2,ROUNDUP(全国標準卸価格!F91*地区別掛け率!F91%,-入力!$C$10),IF(入力!$C$11=3,ROUND(全国標準卸価格!F91*地区別掛け率!F91%,-入力!$C$10),""))),全国標準卸価格!F91))</f>
        <v>32600</v>
      </c>
      <c r="G91" s="62">
        <f>'6桁'!G91</f>
        <v>0</v>
      </c>
      <c r="H91" s="5">
        <f>IF(全国標準卸価格!H91="","",IF(ISNUMBER(全国標準卸価格!H91),IF(入力!$C$11=1,ROUNDDOWN(全国標準卸価格!H91*地区別掛け率!H91%,-入力!$C$10),IF(入力!$C$11=2,ROUNDUP(全国標準卸価格!H91*地区別掛け率!H91%,-入力!$C$10),IF(入力!$C$11=3,ROUND(全国標準卸価格!H91*地区別掛け率!H91%,-入力!$C$10),""))),全国標準卸価格!H91))</f>
        <v>30600</v>
      </c>
      <c r="I91" s="62">
        <f>'6桁'!I91</f>
        <v>0</v>
      </c>
      <c r="J91" s="131"/>
      <c r="K91" s="452"/>
      <c r="L91" s="437" t="s">
        <v>15</v>
      </c>
      <c r="M91" s="438"/>
      <c r="N91" s="437">
        <v>83</v>
      </c>
      <c r="O91" s="438"/>
      <c r="P91" s="33">
        <f>IF(全国標準卸価格!P91="","",IF(ISNUMBER(全国標準卸価格!P91),IF(入力!$C$11=1,ROUNDDOWN(全国標準卸価格!P91*地区別掛け率!P91%,-入力!$C$10),IF(入力!$C$11=2,ROUNDUP(全国標準卸価格!P91*地区別掛け率!P91%,-入力!$C$10),IF(入力!$C$11=3,ROUND(全国標準卸価格!P91*地区別掛け率!P91%,-入力!$C$10),""))),全国標準卸価格!P91))</f>
        <v>14600</v>
      </c>
      <c r="Q91" s="202">
        <f>'6桁'!Q91</f>
        <v>0</v>
      </c>
      <c r="R91" s="33">
        <f>IF(全国標準卸価格!R91="","",IF(ISNUMBER(全国標準卸価格!R91),IF(入力!$C$11=1,ROUNDDOWN(全国標準卸価格!R91*地区別掛け率!R91%,-入力!$C$10),IF(入力!$C$11=2,ROUNDUP(全国標準卸価格!R91*地区別掛け率!R91%,-入力!$C$10),IF(入力!$C$11=3,ROUND(全国標準卸価格!R91*地区別掛け率!R91%,-入力!$C$10),""))),全国標準卸価格!R91))</f>
        <v>13600</v>
      </c>
      <c r="S91" s="202">
        <f>'6桁'!S91</f>
        <v>0</v>
      </c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>
        <f>IF(全国標準卸価格!F92="","",IF(ISNUMBER(全国標準卸価格!F92),IF(入力!$C$11=1,ROUNDDOWN(全国標準卸価格!F92*地区別掛け率!F92%,-入力!$C$10),IF(入力!$C$11=2,ROUNDUP(全国標準卸価格!F92*地区別掛け率!F92%,-入力!$C$10),IF(入力!$C$11=3,ROUND(全国標準卸価格!F92*地区別掛け率!F92%,-入力!$C$10),""))),全国標準卸価格!F92))</f>
        <v>33200</v>
      </c>
      <c r="G92" s="62">
        <f>'6桁'!G92</f>
        <v>0</v>
      </c>
      <c r="H92" s="5" t="str">
        <f>IF(全国標準卸価格!H92="","",IF(ISNUMBER(全国標準卸価格!H92),IF(入力!$C$11=1,ROUNDDOWN(全国標準卸価格!H92*地区別掛け率!H92%,-入力!$C$10),IF(入力!$C$11=2,ROUNDUP(全国標準卸価格!H92*地区別掛け率!H92%,-入力!$C$10),IF(入力!$C$11=3,ROUND(全国標準卸価格!H92*地区別掛け率!H92%,-入力!$C$10),""))),全国標準卸価格!H92))</f>
        <v/>
      </c>
      <c r="I92" s="62">
        <f>'6桁'!I92</f>
        <v>0</v>
      </c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全国標準卸価格!P92="","",IF(ISNUMBER(全国標準卸価格!P92),IF(入力!$C$11=1,ROUNDDOWN(全国標準卸価格!P92*地区別掛け率!P92%,-入力!$C$10),IF(入力!$C$11=2,ROUNDUP(全国標準卸価格!P92*地区別掛け率!P92%,-入力!$C$10),IF(入力!$C$11=3,ROUND(全国標準卸価格!P92*地区別掛け率!P92%,-入力!$C$10),""))),全国標準卸価格!P92))</f>
        <v/>
      </c>
      <c r="Q92" s="212">
        <f>'6桁'!Q92</f>
        <v>0</v>
      </c>
      <c r="R92" s="6">
        <f>IF(全国標準卸価格!R92="","",IF(ISNUMBER(全国標準卸価格!R92),IF(入力!$C$11=1,ROUNDDOWN(全国標準卸価格!R92*地区別掛け率!R92%,-入力!$C$10),IF(入力!$C$11=2,ROUNDUP(全国標準卸価格!R92*地区別掛け率!R92%,-入力!$C$10),IF(入力!$C$11=3,ROUND(全国標準卸価格!R92*地区別掛け率!R92%,-入力!$C$10),""))),全国標準卸価格!R92))</f>
        <v>9800</v>
      </c>
      <c r="S92" s="212">
        <f>'6桁'!S92</f>
        <v>0</v>
      </c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>
        <f>IF(全国標準卸価格!F93="","",IF(ISNUMBER(全国標準卸価格!F93),IF(入力!$C$11=1,ROUNDDOWN(全国標準卸価格!F93*地区別掛け率!F93%,-入力!$C$10),IF(入力!$C$11=2,ROUNDUP(全国標準卸価格!F93*地区別掛け率!F93%,-入力!$C$10),IF(入力!$C$11=3,ROUND(全国標準卸価格!F93*地区別掛け率!F93%,-入力!$C$10),""))),全国標準卸価格!F93))</f>
        <v>25700</v>
      </c>
      <c r="G93" s="62">
        <f>'6桁'!G93</f>
        <v>0</v>
      </c>
      <c r="H93" s="5">
        <f>IF(全国標準卸価格!H93="","",IF(ISNUMBER(全国標準卸価格!H93),IF(入力!$C$11=1,ROUNDDOWN(全国標準卸価格!H93*地区別掛け率!H93%,-入力!$C$10),IF(入力!$C$11=2,ROUNDUP(全国標準卸価格!H93*地区別掛け率!H93%,-入力!$C$10),IF(入力!$C$11=3,ROUND(全国標準卸価格!H93*地区別掛け率!H93%,-入力!$C$10),""))),全国標準卸価格!H93))</f>
        <v>24100</v>
      </c>
      <c r="I93" s="62">
        <f>'6桁'!I93</f>
        <v>0</v>
      </c>
      <c r="J93" s="131"/>
      <c r="K93" s="451"/>
      <c r="L93" s="435" t="s">
        <v>30</v>
      </c>
      <c r="M93" s="436"/>
      <c r="N93" s="435">
        <v>73</v>
      </c>
      <c r="O93" s="436"/>
      <c r="P93" s="5" t="str">
        <f>IF(全国標準卸価格!P93="","",IF(ISNUMBER(全国標準卸価格!P93),IF(入力!$C$11=1,ROUNDDOWN(全国標準卸価格!P93*地区別掛け率!P93%,-入力!$C$10),IF(入力!$C$11=2,ROUNDUP(全国標準卸価格!P93*地区別掛け率!P93%,-入力!$C$10),IF(入力!$C$11=3,ROUND(全国標準卸価格!P93*地区別掛け率!P93%,-入力!$C$10),""))),全国標準卸価格!P93))</f>
        <v/>
      </c>
      <c r="Q93" s="201">
        <f>'6桁'!Q93</f>
        <v>0</v>
      </c>
      <c r="R93" s="5">
        <f>IF(全国標準卸価格!R93="","",IF(ISNUMBER(全国標準卸価格!R93),IF(入力!$C$11=1,ROUNDDOWN(全国標準卸価格!R93*地区別掛け率!R93%,-入力!$C$10),IF(入力!$C$11=2,ROUNDUP(全国標準卸価格!R93*地区別掛け率!R93%,-入力!$C$10),IF(入力!$C$11=3,ROUND(全国標準卸価格!R93*地区別掛け率!R93%,-入力!$C$10),""))),全国標準卸価格!R93))</f>
        <v>10900</v>
      </c>
      <c r="S93" s="201">
        <f>'6桁'!S93</f>
        <v>0</v>
      </c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全国標準卸価格!F94="","",IF(ISNUMBER(全国標準卸価格!F94),IF(入力!$C$11=1,ROUNDDOWN(全国標準卸価格!F94*地区別掛け率!F94%,-入力!$C$10),IF(入力!$C$11=2,ROUNDUP(全国標準卸価格!F94*地区別掛け率!F94%,-入力!$C$10),IF(入力!$C$11=3,ROUND(全国標準卸価格!F94*地区別掛け率!F94%,-入力!$C$10),""))),全国標準卸価格!F94))</f>
        <v/>
      </c>
      <c r="G94" s="62">
        <f>'6桁'!G94</f>
        <v>0</v>
      </c>
      <c r="H94" s="5">
        <f>IF(全国標準卸価格!H94="","",IF(ISNUMBER(全国標準卸価格!H94),IF(入力!$C$11=1,ROUNDDOWN(全国標準卸価格!H94*地区別掛け率!H94%,-入力!$C$10),IF(入力!$C$11=2,ROUNDUP(全国標準卸価格!H94*地区別掛け率!H94%,-入力!$C$10),IF(入力!$C$11=3,ROUND(全国標準卸価格!H94*地区別掛け率!H94%,-入力!$C$10),""))),全国標準卸価格!H94))</f>
        <v>26200</v>
      </c>
      <c r="I94" s="62">
        <f>'6桁'!I94</f>
        <v>0</v>
      </c>
      <c r="J94" s="131"/>
      <c r="K94" s="451"/>
      <c r="L94" s="435" t="s">
        <v>2</v>
      </c>
      <c r="M94" s="436"/>
      <c r="N94" s="435">
        <v>68</v>
      </c>
      <c r="O94" s="436"/>
      <c r="P94" s="5" t="str">
        <f>IF(全国標準卸価格!P94="","",IF(ISNUMBER(全国標準卸価格!P94),IF(入力!$C$11=1,ROUNDDOWN(全国標準卸価格!P94*地区別掛け率!P94%,-入力!$C$10),IF(入力!$C$11=2,ROUNDUP(全国標準卸価格!P94*地区別掛け率!P94%,-入力!$C$10),IF(入力!$C$11=3,ROUND(全国標準卸価格!P94*地区別掛け率!P94%,-入力!$C$10),""))),全国標準卸価格!P94))</f>
        <v/>
      </c>
      <c r="Q94" s="201">
        <f>'6桁'!Q94</f>
        <v>0</v>
      </c>
      <c r="R94" s="5">
        <f>IF(全国標準卸価格!R94="","",IF(ISNUMBER(全国標準卸価格!R94),IF(入力!$C$11=1,ROUNDDOWN(全国標準卸価格!R94*地区別掛け率!R94%,-入力!$C$10),IF(入力!$C$11=2,ROUNDUP(全国標準卸価格!R94*地区別掛け率!R94%,-入力!$C$10),IF(入力!$C$11=3,ROUND(全国標準卸価格!R94*地区別掛け率!R94%,-入力!$C$10),""))),全国標準卸価格!R94))</f>
        <v>8700</v>
      </c>
      <c r="S94" s="201">
        <f>'6桁'!S94</f>
        <v>0</v>
      </c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>
        <f>IF(全国標準卸価格!F95="","",IF(ISNUMBER(全国標準卸価格!F95),IF(入力!$C$11=1,ROUNDDOWN(全国標準卸価格!F95*地区別掛け率!F95%,-入力!$C$10),IF(入力!$C$11=2,ROUNDUP(全国標準卸価格!F95*地区別掛け率!F95%,-入力!$C$10),IF(入力!$C$11=3,ROUND(全国標準卸価格!F95*地区別掛け率!F95%,-入力!$C$10),""))),全国標準卸価格!F95))</f>
        <v>29800</v>
      </c>
      <c r="G95" s="62">
        <f>'6桁'!G95</f>
        <v>0</v>
      </c>
      <c r="H95" s="5">
        <f>IF(全国標準卸価格!H95="","",IF(ISNUMBER(全国標準卸価格!H95),IF(入力!$C$11=1,ROUNDDOWN(全国標準卸価格!H95*地区別掛け率!H95%,-入力!$C$10),IF(入力!$C$11=2,ROUNDUP(全国標準卸価格!H95*地区別掛け率!H95%,-入力!$C$10),IF(入力!$C$11=3,ROUND(全国標準卸価格!H95*地区別掛け率!H95%,-入力!$C$10),""))),全国標準卸価格!H95))</f>
        <v>28100</v>
      </c>
      <c r="I95" s="62">
        <f>'6桁'!I95</f>
        <v>0</v>
      </c>
      <c r="J95" s="131"/>
      <c r="K95" s="453"/>
      <c r="L95" s="456" t="s">
        <v>5</v>
      </c>
      <c r="M95" s="457"/>
      <c r="N95" s="456">
        <v>74</v>
      </c>
      <c r="O95" s="457"/>
      <c r="P95" s="16" t="str">
        <f>IF(全国標準卸価格!P95="","",IF(ISNUMBER(全国標準卸価格!P95),IF(入力!$C$11=1,ROUNDDOWN(全国標準卸価格!P95*地区別掛け率!P95%,-入力!$C$10),IF(入力!$C$11=2,ROUNDUP(全国標準卸価格!P95*地区別掛け率!P95%,-入力!$C$10),IF(入力!$C$11=3,ROUND(全国標準卸価格!P95*地区別掛け率!P95%,-入力!$C$10),""))),全国標準卸価格!P95))</f>
        <v/>
      </c>
      <c r="Q95" s="207">
        <f>'6桁'!Q95</f>
        <v>0</v>
      </c>
      <c r="R95" s="16">
        <f>IF(全国標準卸価格!R95="","",IF(ISNUMBER(全国標準卸価格!R95),IF(入力!$C$11=1,ROUNDDOWN(全国標準卸価格!R95*地区別掛け率!R95%,-入力!$C$10),IF(入力!$C$11=2,ROUNDUP(全国標準卸価格!R95*地区別掛け率!R95%,-入力!$C$10),IF(入力!$C$11=3,ROUND(全国標準卸価格!R95*地区別掛け率!R95%,-入力!$C$10),""))),全国標準卸価格!R95))</f>
        <v>9700</v>
      </c>
      <c r="S95" s="207">
        <f>'6桁'!S95</f>
        <v>0</v>
      </c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>
        <f>IF(全国標準卸価格!F96="","",IF(ISNUMBER(全国標準卸価格!F96),IF(入力!$C$11=1,ROUNDDOWN(全国標準卸価格!F96*地区別掛け率!F96%,-入力!$C$10),IF(入力!$C$11=2,ROUNDUP(全国標準卸価格!F96*地区別掛け率!F96%,-入力!$C$10),IF(入力!$C$11=3,ROUND(全国標準卸価格!F96*地区別掛け率!F96%,-入力!$C$10),""))),全国標準卸価格!F96))</f>
        <v>31800</v>
      </c>
      <c r="G96" s="62">
        <f>'6桁'!G96</f>
        <v>0</v>
      </c>
      <c r="H96" s="5" t="str">
        <f>IF(全国標準卸価格!H96="","",IF(ISNUMBER(全国標準卸価格!H96),IF(入力!$C$11=1,ROUNDDOWN(全国標準卸価格!H96*地区別掛け率!H96%,-入力!$C$10),IF(入力!$C$11=2,ROUNDUP(全国標準卸価格!H96*地区別掛け率!H96%,-入力!$C$10),IF(入力!$C$11=3,ROUND(全国標準卸価格!H96*地区別掛け率!H96%,-入力!$C$10),""))),全国標準卸価格!H96))</f>
        <v/>
      </c>
      <c r="I96" s="62">
        <f>'6桁'!I96</f>
        <v>0</v>
      </c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全国標準卸価格!F97="","",IF(ISNUMBER(全国標準卸価格!F97),IF(入力!$C$11=1,ROUNDDOWN(全国標準卸価格!F97*地区別掛け率!F97%,-入力!$C$10),IF(入力!$C$11=2,ROUNDUP(全国標準卸価格!F97*地区別掛け率!F97%,-入力!$C$10),IF(入力!$C$11=3,ROUND(全国標準卸価格!F97*地区別掛け率!F97%,-入力!$C$10),""))),全国標準卸価格!F97))</f>
        <v/>
      </c>
      <c r="G97" s="62">
        <f>'6桁'!G97</f>
        <v>0</v>
      </c>
      <c r="H97" s="5">
        <f>IF(全国標準卸価格!H97="","",IF(ISNUMBER(全国標準卸価格!H97),IF(入力!$C$11=1,ROUNDDOWN(全国標準卸価格!H97*地区別掛け率!H97%,-入力!$C$10),IF(入力!$C$11=2,ROUNDUP(全国標準卸価格!H97*地区別掛け率!H97%,-入力!$C$10),IF(入力!$C$11=3,ROUND(全国標準卸価格!H97*地区別掛け率!H97%,-入力!$C$10),""))),全国標準卸価格!H97))</f>
        <v>32100</v>
      </c>
      <c r="I97" s="62">
        <f>'6桁'!I97</f>
        <v>0</v>
      </c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>
        <f>IF(全国標準卸価格!F98="","",IF(ISNUMBER(全国標準卸価格!F98),IF(入力!$C$11=1,ROUNDDOWN(全国標準卸価格!F98*地区別掛け率!F98%,-入力!$C$10),IF(入力!$C$11=2,ROUNDUP(全国標準卸価格!F98*地区別掛け率!F98%,-入力!$C$10),IF(入力!$C$11=3,ROUND(全国標準卸価格!F98*地区別掛け率!F98%,-入力!$C$10),""))),全国標準卸価格!F98))</f>
        <v>13700</v>
      </c>
      <c r="G98" s="62">
        <f>'6桁'!G98</f>
        <v>0</v>
      </c>
      <c r="H98" s="5" t="str">
        <f>IF(全国標準卸価格!H98="","",IF(ISNUMBER(全国標準卸価格!H98),IF(入力!$C$11=1,ROUNDDOWN(全国標準卸価格!H98*地区別掛け率!H98%,-入力!$C$10),IF(入力!$C$11=2,ROUNDUP(全国標準卸価格!H98*地区別掛け率!H98%,-入力!$C$10),IF(入力!$C$11=3,ROUND(全国標準卸価格!H98*地区別掛け率!H98%,-入力!$C$10),""))),全国標準卸価格!H98))</f>
        <v/>
      </c>
      <c r="I98" s="62">
        <f>'6桁'!I98</f>
        <v>0</v>
      </c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>
        <f>IF(全国標準卸価格!F99="","",IF(ISNUMBER(全国標準卸価格!F99),IF(入力!$C$11=1,ROUNDDOWN(全国標準卸価格!F99*地区別掛け率!F99%,-入力!$C$10),IF(入力!$C$11=2,ROUNDUP(全国標準卸価格!F99*地区別掛け率!F99%,-入力!$C$10),IF(入力!$C$11=3,ROUND(全国標準卸価格!F99*地区別掛け率!F99%,-入力!$C$10),""))),全国標準卸価格!F99))</f>
        <v>19300</v>
      </c>
      <c r="G99" s="62">
        <f>'6桁'!G99</f>
        <v>0</v>
      </c>
      <c r="H99" s="5">
        <f>IF(全国標準卸価格!H99="","",IF(ISNUMBER(全国標準卸価格!H99),IF(入力!$C$11=1,ROUNDDOWN(全国標準卸価格!H99*地区別掛け率!H99%,-入力!$C$10),IF(入力!$C$11=2,ROUNDUP(全国標準卸価格!H99*地区別掛け率!H99%,-入力!$C$10),IF(入力!$C$11=3,ROUND(全国標準卸価格!H99*地区別掛け率!H99%,-入力!$C$10),""))),全国標準卸価格!H99))</f>
        <v>18300</v>
      </c>
      <c r="I99" s="62">
        <f>'6桁'!I99</f>
        <v>0</v>
      </c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f>IF(全国標準卸価格!F100="","",IF(ISNUMBER(全国標準卸価格!F100),IF(入力!$C$11=1,ROUNDDOWN(全国標準卸価格!F100*地区別掛け率!F100%,-入力!$C$10),IF(入力!$C$11=2,ROUNDUP(全国標準卸価格!F100*地区別掛け率!F100%,-入力!$C$10),IF(入力!$C$11=3,ROUND(全国標準卸価格!F100*地区別掛け率!F100%,-入力!$C$10),""))),全国標準卸価格!F100))</f>
        <v>21000</v>
      </c>
      <c r="G100" s="62" t="str">
        <f>'6桁'!G100</f>
        <v>★</v>
      </c>
      <c r="H100" s="5" t="str">
        <f>IF(全国標準卸価格!H100="","",IF(ISNUMBER(全国標準卸価格!H100),IF(入力!$C$11=1,ROUNDDOWN(全国標準卸価格!H100*地区別掛け率!H100%,-入力!$C$10),IF(入力!$C$11=2,ROUNDUP(全国標準卸価格!H100*地区別掛け率!H100%,-入力!$C$10),IF(入力!$C$11=3,ROUND(全国標準卸価格!H100*地区別掛け率!H100%,-入力!$C$10),""))),全国標準卸価格!H100))</f>
        <v/>
      </c>
      <c r="I100" s="62">
        <f>'6桁'!I100</f>
        <v>0</v>
      </c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f>IF(全国標準卸価格!F101="","",IF(ISNUMBER(全国標準卸価格!F101),IF(入力!$C$11=1,ROUNDDOWN(全国標準卸価格!F101*地区別掛け率!F101%,-入力!$C$10),IF(入力!$C$11=2,ROUNDUP(全国標準卸価格!F101*地区別掛け率!F101%,-入力!$C$10),IF(入力!$C$11=3,ROUND(全国標準卸価格!F101*地区別掛け率!F101%,-入力!$C$10),""))),全国標準卸価格!F101))</f>
        <v>20900</v>
      </c>
      <c r="G101" s="62">
        <f>'6桁'!G101</f>
        <v>0</v>
      </c>
      <c r="H101" s="5">
        <f>IF(全国標準卸価格!H101="","",IF(ISNUMBER(全国標準卸価格!H101),IF(入力!$C$11=1,ROUNDDOWN(全国標準卸価格!H101*地区別掛け率!H101%,-入力!$C$10),IF(入力!$C$11=2,ROUNDUP(全国標準卸価格!H101*地区別掛け率!H101%,-入力!$C$10),IF(入力!$C$11=3,ROUND(全国標準卸価格!H101*地区別掛け率!H101%,-入力!$C$10),""))),全国標準卸価格!H101))</f>
        <v>19900</v>
      </c>
      <c r="I101" s="62">
        <f>'6桁'!I101</f>
        <v>0</v>
      </c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f>IF(全国標準卸価格!F102="","",IF(ISNUMBER(全国標準卸価格!F102),IF(入力!$C$11=1,ROUNDDOWN(全国標準卸価格!F102*地区別掛け率!F102%,-入力!$C$10),IF(入力!$C$11=2,ROUNDUP(全国標準卸価格!F102*地区別掛け率!F102%,-入力!$C$10),IF(入力!$C$11=3,ROUND(全国標準卸価格!F102*地区別掛け率!F102%,-入力!$C$10),""))),全国標準卸価格!F102))</f>
        <v>23600</v>
      </c>
      <c r="G102" s="62">
        <f>'6桁'!G102</f>
        <v>0</v>
      </c>
      <c r="H102" s="5">
        <f>IF(全国標準卸価格!H102="","",IF(ISNUMBER(全国標準卸価格!H102),IF(入力!$C$11=1,ROUNDDOWN(全国標準卸価格!H102*地区別掛け率!H102%,-入力!$C$10),IF(入力!$C$11=2,ROUNDUP(全国標準卸価格!H102*地区別掛け率!H102%,-入力!$C$10),IF(入力!$C$11=3,ROUND(全国標準卸価格!H102*地区別掛け率!H102%,-入力!$C$10),""))),全国標準卸価格!H102))</f>
        <v>22500</v>
      </c>
      <c r="I102" s="62">
        <f>'6桁'!I102</f>
        <v>0</v>
      </c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全国標準卸価格!F103="","",IF(ISNUMBER(全国標準卸価格!F103),IF(入力!$C$11=1,ROUNDDOWN(全国標準卸価格!F103*地区別掛け率!F103%,-入力!$C$10),IF(入力!$C$11=2,ROUNDUP(全国標準卸価格!F103*地区別掛け率!F103%,-入力!$C$10),IF(入力!$C$11=3,ROUND(全国標準卸価格!F103*地区別掛け率!F103%,-入力!$C$10),""))),全国標準卸価格!F103))</f>
        <v/>
      </c>
      <c r="G103" s="62">
        <f>'6桁'!G103</f>
        <v>0</v>
      </c>
      <c r="H103" s="5">
        <f>IF(全国標準卸価格!H103="","",IF(ISNUMBER(全国標準卸価格!H103),IF(入力!$C$11=1,ROUNDDOWN(全国標準卸価格!H103*地区別掛け率!H103%,-入力!$C$10),IF(入力!$C$11=2,ROUNDUP(全国標準卸価格!H103*地区別掛け率!H103%,-入力!$C$10),IF(入力!$C$11=3,ROUND(全国標準卸価格!H103*地区別掛け率!H103%,-入力!$C$10),""))),全国標準卸価格!H103))</f>
        <v>23800</v>
      </c>
      <c r="I103" s="62" t="str">
        <f>'6桁'!I103</f>
        <v>★</v>
      </c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>
        <f>IF(全国標準卸価格!F104="","",IF(ISNUMBER(全国標準卸価格!F104),IF(入力!$C$11=1,ROUNDDOWN(全国標準卸価格!F104*地区別掛け率!F104%,-入力!$C$10),IF(入力!$C$11=2,ROUNDUP(全国標準卸価格!F104*地区別掛け率!F104%,-入力!$C$10),IF(入力!$C$11=3,ROUND(全国標準卸価格!F104*地区別掛け率!F104%,-入力!$C$10),""))),全国標準卸価格!F104))</f>
        <v>26200</v>
      </c>
      <c r="G104" s="62">
        <f>'6桁'!G104</f>
        <v>0</v>
      </c>
      <c r="H104" s="5">
        <f>IF(全国標準卸価格!H104="","",IF(ISNUMBER(全国標準卸価格!H104),IF(入力!$C$11=1,ROUNDDOWN(全国標準卸価格!H104*地区別掛け率!H104%,-入力!$C$10),IF(入力!$C$11=2,ROUNDUP(全国標準卸価格!H104*地区別掛け率!H104%,-入力!$C$10),IF(入力!$C$11=3,ROUND(全国標準卸価格!H104*地区別掛け率!H104%,-入力!$C$10),""))),全国標準卸価格!H104))</f>
        <v>24600</v>
      </c>
      <c r="I104" s="62">
        <f>'6桁'!I104</f>
        <v>0</v>
      </c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>
        <f>IF(全国標準卸価格!F105="","",IF(ISNUMBER(全国標準卸価格!F105),IF(入力!$C$11=1,ROUNDDOWN(全国標準卸価格!F105*地区別掛け率!F105%,-入力!$C$10),IF(入力!$C$11=2,ROUNDUP(全国標準卸価格!F105*地区別掛け率!F105%,-入力!$C$10),IF(入力!$C$11=3,ROUND(全国標準卸価格!F105*地区別掛け率!F105%,-入力!$C$10),""))),全国標準卸価格!F105))</f>
        <v>28700</v>
      </c>
      <c r="G105" s="62">
        <f>'6桁'!G105</f>
        <v>0</v>
      </c>
      <c r="H105" s="5">
        <f>IF(全国標準卸価格!H105="","",IF(ISNUMBER(全国標準卸価格!H105),IF(入力!$C$11=1,ROUNDDOWN(全国標準卸価格!H105*地区別掛け率!H105%,-入力!$C$10),IF(入力!$C$11=2,ROUNDUP(全国標準卸価格!H105*地区別掛け率!H105%,-入力!$C$10),IF(入力!$C$11=3,ROUND(全国標準卸価格!H105*地区別掛け率!H105%,-入力!$C$10),""))),全国標準卸価格!H105))</f>
        <v>27400</v>
      </c>
      <c r="I105" s="62">
        <f>'6桁'!I105</f>
        <v>0</v>
      </c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>
        <f>IF(全国標準卸価格!F106="","",IF(ISNUMBER(全国標準卸価格!F106),IF(入力!$C$11=1,ROUNDDOWN(全国標準卸価格!F106*地区別掛け率!F106%,-入力!$C$10),IF(入力!$C$11=2,ROUNDUP(全国標準卸価格!F106*地区別掛け率!F106%,-入力!$C$10),IF(入力!$C$11=3,ROUND(全国標準卸価格!F106*地区別掛け率!F106%,-入力!$C$10),""))),全国標準卸価格!F106))</f>
        <v>31200</v>
      </c>
      <c r="G106" s="62">
        <f>'6桁'!G106</f>
        <v>0</v>
      </c>
      <c r="H106" s="5" t="str">
        <f>IF(全国標準卸価格!H106="","",IF(ISNUMBER(全国標準卸価格!H106),IF(入力!$C$11=1,ROUNDDOWN(全国標準卸価格!H106*地区別掛け率!H106%,-入力!$C$10),IF(入力!$C$11=2,ROUNDUP(全国標準卸価格!H106*地区別掛け率!H106%,-入力!$C$10),IF(入力!$C$11=3,ROUND(全国標準卸価格!H106*地区別掛け率!H106%,-入力!$C$10),""))),全国標準卸価格!H106))</f>
        <v/>
      </c>
      <c r="I106" s="62">
        <f>'6桁'!I106</f>
        <v>0</v>
      </c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全国標準卸価格!F107="","",IF(ISNUMBER(全国標準卸価格!F107),IF(入力!$C$11=1,ROUNDDOWN(全国標準卸価格!F107*地区別掛け率!F107%,-入力!$C$10),IF(入力!$C$11=2,ROUNDUP(全国標準卸価格!F107*地区別掛け率!F107%,-入力!$C$10),IF(入力!$C$11=3,ROUND(全国標準卸価格!F107*地区別掛け率!F107%,-入力!$C$10),""))),全国標準卸価格!F107))</f>
        <v/>
      </c>
      <c r="G107" s="62">
        <f>'6桁'!G107</f>
        <v>0</v>
      </c>
      <c r="H107" s="5">
        <f>IF(全国標準卸価格!H107="","",IF(ISNUMBER(全国標準卸価格!H107),IF(入力!$C$11=1,ROUNDDOWN(全国標準卸価格!H107*地区別掛け率!H107%,-入力!$C$10),IF(入力!$C$11=2,ROUNDUP(全国標準卸価格!H107*地区別掛け率!H107%,-入力!$C$10),IF(入力!$C$11=3,ROUND(全国標準卸価格!H107*地区別掛け率!H107%,-入力!$C$10),""))),全国標準卸価格!H107))</f>
        <v>23500</v>
      </c>
      <c r="I107" s="62">
        <f>'6桁'!I107</f>
        <v>0</v>
      </c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>
        <f>IF(全国標準卸価格!F108="","",IF(ISNUMBER(全国標準卸価格!F108),IF(入力!$C$11=1,ROUNDDOWN(全国標準卸価格!F108*地区別掛け率!F108%,-入力!$C$10),IF(入力!$C$11=2,ROUNDUP(全国標準卸価格!F108*地区別掛け率!F108%,-入力!$C$10),IF(入力!$C$11=3,ROUND(全国標準卸価格!F108*地区別掛け率!F108%,-入力!$C$10),""))),全国標準卸価格!F108))</f>
        <v>26700</v>
      </c>
      <c r="G108" s="68">
        <f>'6桁'!G108</f>
        <v>0</v>
      </c>
      <c r="H108" s="16" t="str">
        <f>IF(全国標準卸価格!H108="","",IF(ISNUMBER(全国標準卸価格!H108),IF(入力!$C$11=1,ROUNDDOWN(全国標準卸価格!H108*地区別掛け率!H108%,-入力!$C$10),IF(入力!$C$11=2,ROUNDUP(全国標準卸価格!H108*地区別掛け率!H108%,-入力!$C$10),IF(入力!$C$11=3,ROUND(全国標準卸価格!H108*地区別掛け率!H108%,-入力!$C$10),""))),全国標準卸価格!H108))</f>
        <v/>
      </c>
      <c r="I108" s="68">
        <f>'6桁'!I108</f>
        <v>0</v>
      </c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125</v>
      </c>
      <c r="M117" s="487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全国標準卸価格!F118="","",IF(ISNUMBER(全国標準卸価格!F118),IF(入力!$C$11=1,ROUNDDOWN(全国標準卸価格!F118*地区別掛け率!F118%,-入力!$C$10),IF(入力!$C$11=2,ROUNDUP(全国標準卸価格!F118*地区別掛け率!F118%,-入力!$C$10),IF(入力!$C$11=3,ROUND(全国標準卸価格!F118*地区別掛け率!F118%,-入力!$C$10),""))),全国標準卸価格!F118))</f>
        <v/>
      </c>
      <c r="G118" s="61">
        <f>'6桁'!G118</f>
        <v>0</v>
      </c>
      <c r="H118" s="4">
        <f>IF(全国標準卸価格!H118="","",IF(ISNUMBER(全国標準卸価格!H118),IF(入力!$C$11=1,ROUNDDOWN(全国標準卸価格!H118*地区別掛け率!H118%,-入力!$C$10),IF(入力!$C$11=2,ROUNDUP(全国標準卸価格!H118*地区別掛け率!H118%,-入力!$C$10),IF(入力!$C$11=3,ROUND(全国標準卸価格!H118*地区別掛け率!H118%,-入力!$C$10),""))),全国標準卸価格!H118))</f>
        <v>152400</v>
      </c>
      <c r="I118" s="61" t="str">
        <f>'6桁'!I118</f>
        <v>※</v>
      </c>
      <c r="J118" s="4" t="str">
        <f>IF(全国標準卸価格!J118="","",IF(ISNUMBER(全国標準卸価格!J118),IF(入力!$C$11=1,ROUNDDOWN(全国標準卸価格!J118*地区別掛け率!J118%,-入力!$C$10),IF(入力!$C$11=2,ROUNDUP(全国標準卸価格!J118*地区別掛け率!J118%,-入力!$C$10),IF(入力!$C$11=3,ROUND(全国標準卸価格!J118*地区別掛け率!J118%,-入力!$C$10),""))),全国標準卸価格!J118))</f>
        <v/>
      </c>
      <c r="K118" s="61">
        <f>'6桁'!K118</f>
        <v>0</v>
      </c>
      <c r="L118" s="4" t="str">
        <f>IF(全国標準卸価格!L118="","",IF(ISNUMBER(全国標準卸価格!L118),IF(入力!$C$11=1,ROUNDDOWN(全国標準卸価格!L118*地区別掛け率!L118%,-入力!$C$10),IF(入力!$C$11=2,ROUNDUP(全国標準卸価格!L118*地区別掛け率!L118%,-入力!$C$10),IF(入力!$C$11=3,ROUND(全国標準卸価格!L118*地区別掛け率!L118%,-入力!$C$10),""))),全国標準卸価格!L118))</f>
        <v/>
      </c>
      <c r="M118" s="61">
        <f>'6桁'!M118</f>
        <v>0</v>
      </c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全国標準卸価格!F119="","",IF(ISNUMBER(全国標準卸価格!F119),IF(入力!$C$11=1,ROUNDDOWN(全国標準卸価格!F119*地区別掛け率!F119%,-入力!$C$10),IF(入力!$C$11=2,ROUNDUP(全国標準卸価格!F119*地区別掛け率!F119%,-入力!$C$10),IF(入力!$C$11=3,ROUND(全国標準卸価格!F119*地区別掛け率!F119%,-入力!$C$10),""))),全国標準卸価格!F119))</f>
        <v/>
      </c>
      <c r="G119" s="58">
        <f>'6桁'!G119</f>
        <v>0</v>
      </c>
      <c r="H119" s="33">
        <f>IF(全国標準卸価格!H119="","",IF(ISNUMBER(全国標準卸価格!H119),IF(入力!$C$11=1,ROUNDDOWN(全国標準卸価格!H119*地区別掛け率!H119%,-入力!$C$10),IF(入力!$C$11=2,ROUNDUP(全国標準卸価格!H119*地区別掛け率!H119%,-入力!$C$10),IF(入力!$C$11=3,ROUND(全国標準卸価格!H119*地区別掛け率!H119%,-入力!$C$10),""))),全国標準卸価格!H119))</f>
        <v>124400</v>
      </c>
      <c r="I119" s="58" t="str">
        <f>'6桁'!I119</f>
        <v>※</v>
      </c>
      <c r="J119" s="33" t="str">
        <f>IF(全国標準卸価格!J119="","",IF(ISNUMBER(全国標準卸価格!J119),IF(入力!$C$11=1,ROUNDDOWN(全国標準卸価格!J119*地区別掛け率!J119%,-入力!$C$10),IF(入力!$C$11=2,ROUNDUP(全国標準卸価格!J119*地区別掛け率!J119%,-入力!$C$10),IF(入力!$C$11=3,ROUND(全国標準卸価格!J119*地区別掛け率!J119%,-入力!$C$10),""))),全国標準卸価格!J119))</f>
        <v/>
      </c>
      <c r="K119" s="58">
        <f>'6桁'!K119</f>
        <v>0</v>
      </c>
      <c r="L119" s="33" t="str">
        <f>IF(全国標準卸価格!L119="","",IF(ISNUMBER(全国標準卸価格!L119),IF(入力!$C$11=1,ROUNDDOWN(全国標準卸価格!L119*地区別掛け率!L119%,-入力!$C$10),IF(入力!$C$11=2,ROUNDUP(全国標準卸価格!L119*地区別掛け率!L119%,-入力!$C$10),IF(入力!$C$11=3,ROUND(全国標準卸価格!L119*地区別掛け率!L119%,-入力!$C$10),""))),全国標準卸価格!L119))</f>
        <v/>
      </c>
      <c r="M119" s="58">
        <f>'6桁'!M119</f>
        <v>0</v>
      </c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全国標準卸価格!F120="","",IF(ISNUMBER(全国標準卸価格!F120),IF(入力!$C$11=1,ROUNDDOWN(全国標準卸価格!F120*地区別掛け率!F120%,-入力!$C$10),IF(入力!$C$11=2,ROUNDUP(全国標準卸価格!F120*地区別掛け率!F120%,-入力!$C$10),IF(入力!$C$11=3,ROUND(全国標準卸価格!F120*地区別掛け率!F120%,-入力!$C$10),""))),全国標準卸価格!F120))</f>
        <v/>
      </c>
      <c r="G120" s="67">
        <f>'6桁'!G120</f>
        <v>0</v>
      </c>
      <c r="H120" s="32" t="str">
        <f>IF(全国標準卸価格!H120="","",IF(ISNUMBER(全国標準卸価格!H120),IF(入力!$C$11=1,ROUNDDOWN(全国標準卸価格!H120*地区別掛け率!H120%,-入力!$C$10),IF(入力!$C$11=2,ROUNDUP(全国標準卸価格!H120*地区別掛け率!H120%,-入力!$C$10),IF(入力!$C$11=3,ROUND(全国標準卸価格!H120*地区別掛け率!H120%,-入力!$C$10),""))),全国標準卸価格!H120))</f>
        <v/>
      </c>
      <c r="I120" s="67">
        <f>'6桁'!I120</f>
        <v>0</v>
      </c>
      <c r="J120" s="32" t="str">
        <f>IF(全国標準卸価格!J120="","",IF(ISNUMBER(全国標準卸価格!J120),IF(入力!$C$11=1,ROUNDDOWN(全国標準卸価格!J120*地区別掛け率!J120%,-入力!$C$10),IF(入力!$C$11=2,ROUNDUP(全国標準卸価格!J120*地区別掛け率!J120%,-入力!$C$10),IF(入力!$C$11=3,ROUND(全国標準卸価格!J120*地区別掛け率!J120%,-入力!$C$10),""))),全国標準卸価格!J120))</f>
        <v/>
      </c>
      <c r="K120" s="67">
        <f>'6桁'!K120</f>
        <v>0</v>
      </c>
      <c r="L120" s="32">
        <f>IF(全国標準卸価格!L120="","",IF(ISNUMBER(全国標準卸価格!L120),IF(入力!$C$11=1,ROUNDDOWN(全国標準卸価格!L120*地区別掛け率!L120%,-入力!$C$10),IF(入力!$C$11=2,ROUNDUP(全国標準卸価格!L120*地区別掛け率!L120%,-入力!$C$10),IF(入力!$C$11=3,ROUND(全国標準卸価格!L120*地区別掛け率!L120%,-入力!$C$10),""))),全国標準卸価格!L120))</f>
        <v>148700</v>
      </c>
      <c r="M120" s="67">
        <f>'6桁'!M120</f>
        <v>0</v>
      </c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全国標準卸価格!F121="","",IF(ISNUMBER(全国標準卸価格!F121),IF(入力!$C$11=1,ROUNDDOWN(全国標準卸価格!F121*地区別掛け率!F121%,-入力!$C$10),IF(入力!$C$11=2,ROUNDUP(全国標準卸価格!F121*地区別掛け率!F121%,-入力!$C$10),IF(入力!$C$11=3,ROUND(全国標準卸価格!F121*地区別掛け率!F121%,-入力!$C$10),""))),全国標準卸価格!F121))</f>
        <v/>
      </c>
      <c r="G121" s="62">
        <f>'6桁'!G121</f>
        <v>0</v>
      </c>
      <c r="H121" s="5" t="str">
        <f>IF(全国標準卸価格!H121="","",IF(ISNUMBER(全国標準卸価格!H121),IF(入力!$C$11=1,ROUNDDOWN(全国標準卸価格!H121*地区別掛け率!H121%,-入力!$C$10),IF(入力!$C$11=2,ROUNDUP(全国標準卸価格!H121*地区別掛け率!H121%,-入力!$C$10),IF(入力!$C$11=3,ROUND(全国標準卸価格!H121*地区別掛け率!H121%,-入力!$C$10),""))),全国標準卸価格!H121))</f>
        <v/>
      </c>
      <c r="I121" s="62">
        <f>'6桁'!I121</f>
        <v>0</v>
      </c>
      <c r="J121" s="5" t="str">
        <f>IF(全国標準卸価格!J121="","",IF(ISNUMBER(全国標準卸価格!J121),IF(入力!$C$11=1,ROUNDDOWN(全国標準卸価格!J121*地区別掛け率!J121%,-入力!$C$10),IF(入力!$C$11=2,ROUNDUP(全国標準卸価格!J121*地区別掛け率!J121%,-入力!$C$10),IF(入力!$C$11=3,ROUND(全国標準卸価格!J121*地区別掛け率!J121%,-入力!$C$10),""))),全国標準卸価格!J121))</f>
        <v/>
      </c>
      <c r="K121" s="62">
        <f>'6桁'!K121</f>
        <v>0</v>
      </c>
      <c r="L121" s="5">
        <f>IF(全国標準卸価格!L121="","",IF(ISNUMBER(全国標準卸価格!L121),IF(入力!$C$11=1,ROUNDDOWN(全国標準卸価格!L121*地区別掛け率!L121%,-入力!$C$10),IF(入力!$C$11=2,ROUNDUP(全国標準卸価格!L121*地区別掛け率!L121%,-入力!$C$10),IF(入力!$C$11=3,ROUND(全国標準卸価格!L121*地区別掛け率!L121%,-入力!$C$10),""))),全国標準卸価格!L121))</f>
        <v>121300</v>
      </c>
      <c r="M121" s="62">
        <f>'6桁'!M121</f>
        <v>0</v>
      </c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全国標準卸価格!F122="","",IF(ISNUMBER(全国標準卸価格!F122),IF(入力!$C$11=1,ROUNDDOWN(全国標準卸価格!F122*地区別掛け率!F122%,-入力!$C$10),IF(入力!$C$11=2,ROUNDUP(全国標準卸価格!F122*地区別掛け率!F122%,-入力!$C$10),IF(入力!$C$11=3,ROUND(全国標準卸価格!F122*地区別掛け率!F122%,-入力!$C$10),""))),全国標準卸価格!F122))</f>
        <v/>
      </c>
      <c r="G122" s="62">
        <f>'6桁'!G122</f>
        <v>0</v>
      </c>
      <c r="H122" s="5">
        <f>IF(全国標準卸価格!H122="","",IF(ISNUMBER(全国標準卸価格!H122),IF(入力!$C$11=1,ROUNDDOWN(全国標準卸価格!H122*地区別掛け率!H122%,-入力!$C$10),IF(入力!$C$11=2,ROUNDUP(全国標準卸価格!H122*地区別掛け率!H122%,-入力!$C$10),IF(入力!$C$11=3,ROUND(全国標準卸価格!H122*地区別掛け率!H122%,-入力!$C$10),""))),全国標準卸価格!H122))</f>
        <v>110200</v>
      </c>
      <c r="I122" s="62">
        <f>'6桁'!I122</f>
        <v>0</v>
      </c>
      <c r="J122" s="5" t="str">
        <f>IF(全国標準卸価格!J122="","",IF(ISNUMBER(全国標準卸価格!J122),IF(入力!$C$11=1,ROUNDDOWN(全国標準卸価格!J122*地区別掛け率!J122%,-入力!$C$10),IF(入力!$C$11=2,ROUNDUP(全国標準卸価格!J122*地区別掛け率!J122%,-入力!$C$10),IF(入力!$C$11=3,ROUND(全国標準卸価格!J122*地区別掛け率!J122%,-入力!$C$10),""))),全国標準卸価格!J122))</f>
        <v/>
      </c>
      <c r="K122" s="62">
        <f>'6桁'!K122</f>
        <v>0</v>
      </c>
      <c r="L122" s="5" t="str">
        <f>IF(全国標準卸価格!L122="","",IF(ISNUMBER(全国標準卸価格!L122),IF(入力!$C$11=1,ROUNDDOWN(全国標準卸価格!L122*地区別掛け率!L122%,-入力!$C$10),IF(入力!$C$11=2,ROUNDUP(全国標準卸価格!L122*地区別掛け率!L122%,-入力!$C$10),IF(入力!$C$11=3,ROUND(全国標準卸価格!L122*地区別掛け率!L122%,-入力!$C$10),""))),全国標準卸価格!L122))</f>
        <v/>
      </c>
      <c r="M122" s="62">
        <f>'6桁'!M122</f>
        <v>0</v>
      </c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全国標準卸価格!F123="","",IF(ISNUMBER(全国標準卸価格!F123),IF(入力!$C$11=1,ROUNDDOWN(全国標準卸価格!F123*地区別掛け率!F123%,-入力!$C$10),IF(入力!$C$11=2,ROUNDUP(全国標準卸価格!F123*地区別掛け率!F123%,-入力!$C$10),IF(入力!$C$11=3,ROUND(全国標準卸価格!F123*地区別掛け率!F123%,-入力!$C$10),""))),全国標準卸価格!F123))</f>
        <v/>
      </c>
      <c r="G123" s="58">
        <f>'6桁'!G123</f>
        <v>0</v>
      </c>
      <c r="H123" s="33">
        <f>IF(全国標準卸価格!H123="","",IF(ISNUMBER(全国標準卸価格!H123),IF(入力!$C$11=1,ROUNDDOWN(全国標準卸価格!H123*地区別掛け率!H123%,-入力!$C$10),IF(入力!$C$11=2,ROUNDUP(全国標準卸価格!H123*地区別掛け率!H123%,-入力!$C$10),IF(入力!$C$11=3,ROUND(全国標準卸価格!H123*地区別掛け率!H123%,-入力!$C$10),""))),全国標準卸価格!H123))</f>
        <v>80000</v>
      </c>
      <c r="I123" s="58">
        <f>'6桁'!I123</f>
        <v>0</v>
      </c>
      <c r="J123" s="33" t="str">
        <f>IF(全国標準卸価格!J123="","",IF(ISNUMBER(全国標準卸価格!J123),IF(入力!$C$11=1,ROUNDDOWN(全国標準卸価格!J123*地区別掛け率!J123%,-入力!$C$10),IF(入力!$C$11=2,ROUNDUP(全国標準卸価格!J123*地区別掛け率!J123%,-入力!$C$10),IF(入力!$C$11=3,ROUND(全国標準卸価格!J123*地区別掛け率!J123%,-入力!$C$10),""))),全国標準卸価格!J123))</f>
        <v/>
      </c>
      <c r="K123" s="58">
        <f>'6桁'!K123</f>
        <v>0</v>
      </c>
      <c r="L123" s="33" t="str">
        <f>IF(全国標準卸価格!L123="","",IF(ISNUMBER(全国標準卸価格!L123),IF(入力!$C$11=1,ROUNDDOWN(全国標準卸価格!L123*地区別掛け率!L123%,-入力!$C$10),IF(入力!$C$11=2,ROUNDUP(全国標準卸価格!L123*地区別掛け率!L123%,-入力!$C$10),IF(入力!$C$11=3,ROUND(全国標準卸価格!L123*地区別掛け率!L123%,-入力!$C$10),""))),全国標準卸価格!L123))</f>
        <v/>
      </c>
      <c r="M123" s="58">
        <f>'6桁'!M123</f>
        <v>0</v>
      </c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全国標準卸価格!F124="","",IF(ISNUMBER(全国標準卸価格!F124),IF(入力!$C$11=1,ROUNDDOWN(全国標準卸価格!F124*地区別掛け率!F124%,-入力!$C$10),IF(入力!$C$11=2,ROUNDUP(全国標準卸価格!F124*地区別掛け率!F124%,-入力!$C$10),IF(入力!$C$11=3,ROUND(全国標準卸価格!F124*地区別掛け率!F124%,-入力!$C$10),""))),全国標準卸価格!F124))</f>
        <v/>
      </c>
      <c r="G124" s="67">
        <f>'6桁'!G124</f>
        <v>0</v>
      </c>
      <c r="H124" s="32">
        <f>IF(全国標準卸価格!H124="","",IF(ISNUMBER(全国標準卸価格!H124),IF(入力!$C$11=1,ROUNDDOWN(全国標準卸価格!H124*地区別掛け率!H124%,-入力!$C$10),IF(入力!$C$11=2,ROUNDUP(全国標準卸価格!H124*地区別掛け率!H124%,-入力!$C$10),IF(入力!$C$11=3,ROUND(全国標準卸価格!H124*地区別掛け率!H124%,-入力!$C$10),""))),全国標準卸価格!H124))</f>
        <v>87300</v>
      </c>
      <c r="I124" s="67">
        <f>'6桁'!I124</f>
        <v>0</v>
      </c>
      <c r="J124" s="32" t="str">
        <f>IF(全国標準卸価格!J124="","",IF(ISNUMBER(全国標準卸価格!J124),IF(入力!$C$11=1,ROUNDDOWN(全国標準卸価格!J124*地区別掛け率!J124%,-入力!$C$10),IF(入力!$C$11=2,ROUNDUP(全国標準卸価格!J124*地区別掛け率!J124%,-入力!$C$10),IF(入力!$C$11=3,ROUND(全国標準卸価格!J124*地区別掛け率!J124%,-入力!$C$10),""))),全国標準卸価格!J124))</f>
        <v/>
      </c>
      <c r="K124" s="67">
        <f>'6桁'!K124</f>
        <v>0</v>
      </c>
      <c r="L124" s="32" t="str">
        <f>IF(全国標準卸価格!L124="","",IF(ISNUMBER(全国標準卸価格!L124),IF(入力!$C$11=1,ROUNDDOWN(全国標準卸価格!L124*地区別掛け率!L124%,-入力!$C$10),IF(入力!$C$11=2,ROUNDUP(全国標準卸価格!L124*地区別掛け率!L124%,-入力!$C$10),IF(入力!$C$11=3,ROUND(全国標準卸価格!L124*地区別掛け率!L124%,-入力!$C$10),""))),全国標準卸価格!L124))</f>
        <v/>
      </c>
      <c r="M124" s="67">
        <f>'6桁'!M124</f>
        <v>0</v>
      </c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全国標準卸価格!F125="","",IF(ISNUMBER(全国標準卸価格!F125),IF(入力!$C$11=1,ROUNDDOWN(全国標準卸価格!F125*地区別掛け率!F125%,-入力!$C$10),IF(入力!$C$11=2,ROUNDUP(全国標準卸価格!F125*地区別掛け率!F125%,-入力!$C$10),IF(入力!$C$11=3,ROUND(全国標準卸価格!F125*地区別掛け率!F125%,-入力!$C$10),""))),全国標準卸価格!F125))</f>
        <v/>
      </c>
      <c r="G125" s="62">
        <f>'6桁'!G125</f>
        <v>0</v>
      </c>
      <c r="H125" s="5">
        <f>IF(全国標準卸価格!H125="","",IF(ISNUMBER(全国標準卸価格!H125),IF(入力!$C$11=1,ROUNDDOWN(全国標準卸価格!H125*地区別掛け率!H125%,-入力!$C$10),IF(入力!$C$11=2,ROUNDUP(全国標準卸価格!H125*地区別掛け率!H125%,-入力!$C$10),IF(入力!$C$11=3,ROUND(全国標準卸価格!H125*地区別掛け率!H125%,-入力!$C$10),""))),全国標準卸価格!H125))</f>
        <v>76400</v>
      </c>
      <c r="I125" s="62" t="str">
        <f>'6桁'!I125</f>
        <v>※</v>
      </c>
      <c r="J125" s="5" t="str">
        <f>IF(全国標準卸価格!J125="","",IF(ISNUMBER(全国標準卸価格!J125),IF(入力!$C$11=1,ROUNDDOWN(全国標準卸価格!J125*地区別掛け率!J125%,-入力!$C$10),IF(入力!$C$11=2,ROUNDUP(全国標準卸価格!J125*地区別掛け率!J125%,-入力!$C$10),IF(入力!$C$11=3,ROUND(全国標準卸価格!J125*地区別掛け率!J125%,-入力!$C$10),""))),全国標準卸価格!J125))</f>
        <v/>
      </c>
      <c r="K125" s="62">
        <f>'6桁'!K125</f>
        <v>0</v>
      </c>
      <c r="L125" s="5" t="str">
        <f>IF(全国標準卸価格!L125="","",IF(ISNUMBER(全国標準卸価格!L125),IF(入力!$C$11=1,ROUNDDOWN(全国標準卸価格!L125*地区別掛け率!L125%,-入力!$C$10),IF(入力!$C$11=2,ROUNDUP(全国標準卸価格!L125*地区別掛け率!L125%,-入力!$C$10),IF(入力!$C$11=3,ROUND(全国標準卸価格!L125*地区別掛け率!L125%,-入力!$C$10),""))),全国標準卸価格!L125))</f>
        <v/>
      </c>
      <c r="M125" s="62">
        <f>'6桁'!M125</f>
        <v>0</v>
      </c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>
        <f>IF(全国標準卸価格!F126="","",IF(ISNUMBER(全国標準卸価格!F126),IF(入力!$C$11=1,ROUNDDOWN(全国標準卸価格!F126*地区別掛け率!F126%,-入力!$C$10),IF(入力!$C$11=2,ROUNDUP(全国標準卸価格!F126*地区別掛け率!F126%,-入力!$C$10),IF(入力!$C$11=3,ROUND(全国標準卸価格!F126*地区別掛け率!F126%,-入力!$C$10),""))),全国標準卸価格!F126))</f>
        <v>72400</v>
      </c>
      <c r="G126" s="58">
        <f>'6桁'!G126</f>
        <v>0</v>
      </c>
      <c r="H126" s="33" t="str">
        <f>IF(全国標準卸価格!H126="","",IF(ISNUMBER(全国標準卸価格!H126),IF(入力!$C$11=1,ROUNDDOWN(全国標準卸価格!H126*地区別掛け率!H126%,-入力!$C$10),IF(入力!$C$11=2,ROUNDUP(全国標準卸価格!H126*地区別掛け率!H126%,-入力!$C$10),IF(入力!$C$11=3,ROUND(全国標準卸価格!H126*地区別掛け率!H126%,-入力!$C$10),""))),全国標準卸価格!H126))</f>
        <v/>
      </c>
      <c r="I126" s="58">
        <f>'6桁'!I126</f>
        <v>0</v>
      </c>
      <c r="J126" s="33" t="str">
        <f>IF(全国標準卸価格!J126="","",IF(ISNUMBER(全国標準卸価格!J126),IF(入力!$C$11=1,ROUNDDOWN(全国標準卸価格!J126*地区別掛け率!J126%,-入力!$C$10),IF(入力!$C$11=2,ROUNDUP(全国標準卸価格!J126*地区別掛け率!J126%,-入力!$C$10),IF(入力!$C$11=3,ROUND(全国標準卸価格!J126*地区別掛け率!J126%,-入力!$C$10),""))),全国標準卸価格!J126))</f>
        <v/>
      </c>
      <c r="K126" s="58">
        <f>'6桁'!K126</f>
        <v>0</v>
      </c>
      <c r="L126" s="33" t="str">
        <f>IF(全国標準卸価格!L126="","",IF(ISNUMBER(全国標準卸価格!L126),IF(入力!$C$11=1,ROUNDDOWN(全国標準卸価格!L126*地区別掛け率!L126%,-入力!$C$10),IF(入力!$C$11=2,ROUNDUP(全国標準卸価格!L126*地区別掛け率!L126%,-入力!$C$10),IF(入力!$C$11=3,ROUND(全国標準卸価格!L126*地区別掛け率!L126%,-入力!$C$10),""))),全国標準卸価格!L126))</f>
        <v/>
      </c>
      <c r="M126" s="58">
        <f>'6桁'!M126</f>
        <v>0</v>
      </c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全国標準卸価格!F127="","",IF(ISNUMBER(全国標準卸価格!F127),IF(入力!$C$11=1,ROUNDDOWN(全国標準卸価格!F127*地区別掛け率!F127%,-入力!$C$10),IF(入力!$C$11=2,ROUNDUP(全国標準卸価格!F127*地区別掛け率!F127%,-入力!$C$10),IF(入力!$C$11=3,ROUND(全国標準卸価格!F127*地区別掛け率!F127%,-入力!$C$10),""))),全国標準卸価格!F127))</f>
        <v/>
      </c>
      <c r="G127" s="67">
        <f>'6桁'!G127</f>
        <v>0</v>
      </c>
      <c r="H127" s="32" t="str">
        <f>IF(全国標準卸価格!H127="","",IF(ISNUMBER(全国標準卸価格!H127),IF(入力!$C$11=1,ROUNDDOWN(全国標準卸価格!H127*地区別掛け率!H127%,-入力!$C$10),IF(入力!$C$11=2,ROUNDUP(全国標準卸価格!H127*地区別掛け率!H127%,-入力!$C$10),IF(入力!$C$11=3,ROUND(全国標準卸価格!H127*地区別掛け率!H127%,-入力!$C$10),""))),全国標準卸価格!H127))</f>
        <v/>
      </c>
      <c r="I127" s="67">
        <f>'6桁'!I127</f>
        <v>0</v>
      </c>
      <c r="J127" s="32">
        <f>IF(全国標準卸価格!J127="","",IF(ISNUMBER(全国標準卸価格!J127),IF(入力!$C$11=1,ROUNDDOWN(全国標準卸価格!J127*地区別掛け率!J127%,-入力!$C$10),IF(入力!$C$11=2,ROUNDUP(全国標準卸価格!J127*地区別掛け率!J127%,-入力!$C$10),IF(入力!$C$11=3,ROUND(全国標準卸価格!J127*地区別掛け率!J127%,-入力!$C$10),""))),全国標準卸価格!J127))</f>
        <v>79000</v>
      </c>
      <c r="K127" s="62" t="str">
        <f>'6桁'!K127</f>
        <v>※</v>
      </c>
      <c r="L127" s="32" t="str">
        <f>IF(全国標準卸価格!L127="","",IF(ISNUMBER(全国標準卸価格!L127),IF(入力!$C$11=1,ROUNDDOWN(全国標準卸価格!L127*地区別掛け率!L127%,-入力!$C$10),IF(入力!$C$11=2,ROUNDUP(全国標準卸価格!L127*地区別掛け率!L127%,-入力!$C$10),IF(入力!$C$11=3,ROUND(全国標準卸価格!L127*地区別掛け率!L127%,-入力!$C$10),""))),全国標準卸価格!L127))</f>
        <v/>
      </c>
      <c r="M127" s="67">
        <f>'6桁'!M127</f>
        <v>0</v>
      </c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全国標準卸価格!F128="","",IF(ISNUMBER(全国標準卸価格!F128),IF(入力!$C$11=1,ROUNDDOWN(全国標準卸価格!F128*地区別掛け率!F128%,-入力!$C$10),IF(入力!$C$11=2,ROUNDUP(全国標準卸価格!F128*地区別掛け率!F128%,-入力!$C$10),IF(入力!$C$11=3,ROUND(全国標準卸価格!F128*地区別掛け率!F128%,-入力!$C$10),""))),全国標準卸価格!F128))</f>
        <v/>
      </c>
      <c r="G128" s="62">
        <f>'6桁'!G128</f>
        <v>0</v>
      </c>
      <c r="H128" s="5">
        <f>IF(全国標準卸価格!H128="","",IF(ISNUMBER(全国標準卸価格!H128),IF(入力!$C$11=1,ROUNDDOWN(全国標準卸価格!H128*地区別掛け率!H128%,-入力!$C$10),IF(入力!$C$11=2,ROUNDUP(全国標準卸価格!H128*地区別掛け率!H128%,-入力!$C$10),IF(入力!$C$11=3,ROUND(全国標準卸価格!H128*地区別掛け率!H128%,-入力!$C$10),""))),全国標準卸価格!H128))</f>
        <v>69500</v>
      </c>
      <c r="I128" s="62" t="str">
        <f>'6桁'!I128</f>
        <v>※</v>
      </c>
      <c r="J128" s="5" t="str">
        <f>IF(全国標準卸価格!J128="","",IF(ISNUMBER(全国標準卸価格!J128),IF(入力!$C$11=1,ROUNDDOWN(全国標準卸価格!J128*地区別掛け率!J128%,-入力!$C$10),IF(入力!$C$11=2,ROUNDUP(全国標準卸価格!J128*地区別掛け率!J128%,-入力!$C$10),IF(入力!$C$11=3,ROUND(全国標準卸価格!J128*地区別掛け率!J128%,-入力!$C$10),""))),全国標準卸価格!J128))</f>
        <v/>
      </c>
      <c r="K128" s="62">
        <f>'6桁'!K128</f>
        <v>0</v>
      </c>
      <c r="L128" s="5" t="str">
        <f>IF(全国標準卸価格!L128="","",IF(ISNUMBER(全国標準卸価格!L128),IF(入力!$C$11=1,ROUNDDOWN(全国標準卸価格!L128*地区別掛け率!L128%,-入力!$C$10),IF(入力!$C$11=2,ROUNDUP(全国標準卸価格!L128*地区別掛け率!L128%,-入力!$C$10),IF(入力!$C$11=3,ROUND(全国標準卸価格!L128*地区別掛け率!L128%,-入力!$C$10),""))),全国標準卸価格!L128))</f>
        <v/>
      </c>
      <c r="M128" s="62">
        <f>'6桁'!M128</f>
        <v>0</v>
      </c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>
        <f>IF(全国標準卸価格!F129="","",IF(ISNUMBER(全国標準卸価格!F129),IF(入力!$C$11=1,ROUNDDOWN(全国標準卸価格!F129*地区別掛け率!F129%,-入力!$C$10),IF(入力!$C$11=2,ROUNDUP(全国標準卸価格!F129*地区別掛け率!F129%,-入力!$C$10),IF(入力!$C$11=3,ROUND(全国標準卸価格!F129*地区別掛け率!F129%,-入力!$C$10),""))),全国標準卸価格!F129))</f>
        <v>61200</v>
      </c>
      <c r="G129" s="62">
        <f>'6桁'!G129</f>
        <v>0</v>
      </c>
      <c r="H129" s="5" t="str">
        <f>IF(全国標準卸価格!H129="","",IF(ISNUMBER(全国標準卸価格!H129),IF(入力!$C$11=1,ROUNDDOWN(全国標準卸価格!H129*地区別掛け率!H129%,-入力!$C$10),IF(入力!$C$11=2,ROUNDUP(全国標準卸価格!H129*地区別掛け率!H129%,-入力!$C$10),IF(入力!$C$11=3,ROUND(全国標準卸価格!H129*地区別掛け率!H129%,-入力!$C$10),""))),全国標準卸価格!H129))</f>
        <v/>
      </c>
      <c r="I129" s="62">
        <f>'6桁'!I129</f>
        <v>0</v>
      </c>
      <c r="J129" s="5" t="str">
        <f>IF(全国標準卸価格!J129="","",IF(ISNUMBER(全国標準卸価格!J129),IF(入力!$C$11=1,ROUNDDOWN(全国標準卸価格!J129*地区別掛け率!J129%,-入力!$C$10),IF(入力!$C$11=2,ROUNDUP(全国標準卸価格!J129*地区別掛け率!J129%,-入力!$C$10),IF(入力!$C$11=3,ROUND(全国標準卸価格!J129*地区別掛け率!J129%,-入力!$C$10),""))),全国標準卸価格!J129))</f>
        <v/>
      </c>
      <c r="K129" s="62">
        <f>'6桁'!K129</f>
        <v>0</v>
      </c>
      <c r="L129" s="5" t="str">
        <f>IF(全国標準卸価格!L129="","",IF(ISNUMBER(全国標準卸価格!L129),IF(入力!$C$11=1,ROUNDDOWN(全国標準卸価格!L129*地区別掛け率!L129%,-入力!$C$10),IF(入力!$C$11=2,ROUNDUP(全国標準卸価格!L129*地区別掛け率!L129%,-入力!$C$10),IF(入力!$C$11=3,ROUND(全国標準卸価格!L129*地区別掛け率!L129%,-入力!$C$10),""))),全国標準卸価格!L129))</f>
        <v/>
      </c>
      <c r="M129" s="62">
        <f>'6桁'!M129</f>
        <v>0</v>
      </c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全国標準卸価格!F130="","",IF(ISNUMBER(全国標準卸価格!F130),IF(入力!$C$11=1,ROUNDDOWN(全国標準卸価格!F130*地区別掛け率!F130%,-入力!$C$10),IF(入力!$C$11=2,ROUNDUP(全国標準卸価格!F130*地区別掛け率!F130%,-入力!$C$10),IF(入力!$C$11=3,ROUND(全国標準卸価格!F130*地区別掛け率!F130%,-入力!$C$10),""))),全国標準卸価格!F130))</f>
        <v/>
      </c>
      <c r="G130" s="62">
        <f>'6桁'!G130</f>
        <v>0</v>
      </c>
      <c r="H130" s="5">
        <f>IF(全国標準卸価格!H130="","",IF(ISNUMBER(全国標準卸価格!H130),IF(入力!$C$11=1,ROUNDDOWN(全国標準卸価格!H130*地区別掛け率!H130%,-入力!$C$10),IF(入力!$C$11=2,ROUNDUP(全国標準卸価格!H130*地区別掛け率!H130%,-入力!$C$10),IF(入力!$C$11=3,ROUND(全国標準卸価格!H130*地区別掛け率!H130%,-入力!$C$10),""))),全国標準卸価格!H130))</f>
        <v>66900</v>
      </c>
      <c r="I130" s="62" t="str">
        <f>'6桁'!I130</f>
        <v>※</v>
      </c>
      <c r="J130" s="5" t="str">
        <f>IF(全国標準卸価格!J130="","",IF(ISNUMBER(全国標準卸価格!J130),IF(入力!$C$11=1,ROUNDDOWN(全国標準卸価格!J130*地区別掛け率!J130%,-入力!$C$10),IF(入力!$C$11=2,ROUNDUP(全国標準卸価格!J130*地区別掛け率!J130%,-入力!$C$10),IF(入力!$C$11=3,ROUND(全国標準卸価格!J130*地区別掛け率!J130%,-入力!$C$10),""))),全国標準卸価格!J130))</f>
        <v/>
      </c>
      <c r="K130" s="62">
        <f>'6桁'!K130</f>
        <v>0</v>
      </c>
      <c r="L130" s="5" t="str">
        <f>IF(全国標準卸価格!L130="","",IF(ISNUMBER(全国標準卸価格!L130),IF(入力!$C$11=1,ROUNDDOWN(全国標準卸価格!L130*地区別掛け率!L130%,-入力!$C$10),IF(入力!$C$11=2,ROUNDUP(全国標準卸価格!L130*地区別掛け率!L130%,-入力!$C$10),IF(入力!$C$11=3,ROUND(全国標準卸価格!L130*地区別掛け率!L130%,-入力!$C$10),""))),全国標準卸価格!L130))</f>
        <v/>
      </c>
      <c r="M130" s="62">
        <f>'6桁'!M130</f>
        <v>0</v>
      </c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全国標準卸価格!F131="","",IF(ISNUMBER(全国標準卸価格!F131),IF(入力!$C$11=1,ROUNDDOWN(全国標準卸価格!F131*地区別掛け率!F131%,-入力!$C$10),IF(入力!$C$11=2,ROUNDUP(全国標準卸価格!F131*地区別掛け率!F131%,-入力!$C$10),IF(入力!$C$11=3,ROUND(全国標準卸価格!F131*地区別掛け率!F131%,-入力!$C$10),""))),全国標準卸価格!F131))</f>
        <v/>
      </c>
      <c r="G131" s="58">
        <f>'6桁'!G131</f>
        <v>0</v>
      </c>
      <c r="H131" s="33">
        <f>IF(全国標準卸価格!H131="","",IF(ISNUMBER(全国標準卸価格!H131),IF(入力!$C$11=1,ROUNDDOWN(全国標準卸価格!H131*地区別掛け率!H131%,-入力!$C$10),IF(入力!$C$11=2,ROUNDUP(全国標準卸価格!H131*地区別掛け率!H131%,-入力!$C$10),IF(入力!$C$11=3,ROUND(全国標準卸価格!H131*地区別掛け率!H131%,-入力!$C$10),""))),全国標準卸価格!H131))</f>
        <v>68500</v>
      </c>
      <c r="I131" s="58" t="str">
        <f>'6桁'!I131</f>
        <v>※</v>
      </c>
      <c r="J131" s="33" t="str">
        <f>IF(全国標準卸価格!J131="","",IF(ISNUMBER(全国標準卸価格!J131),IF(入力!$C$11=1,ROUNDDOWN(全国標準卸価格!J131*地区別掛け率!J131%,-入力!$C$10),IF(入力!$C$11=2,ROUNDUP(全国標準卸価格!J131*地区別掛け率!J131%,-入力!$C$10),IF(入力!$C$11=3,ROUND(全国標準卸価格!J131*地区別掛け率!J131%,-入力!$C$10),""))),全国標準卸価格!J131))</f>
        <v/>
      </c>
      <c r="K131" s="58">
        <f>'6桁'!K131</f>
        <v>0</v>
      </c>
      <c r="L131" s="33" t="str">
        <f>IF(全国標準卸価格!L131="","",IF(ISNUMBER(全国標準卸価格!L131),IF(入力!$C$11=1,ROUNDDOWN(全国標準卸価格!L131*地区別掛け率!L131%,-入力!$C$10),IF(入力!$C$11=2,ROUNDUP(全国標準卸価格!L131*地区別掛け率!L131%,-入力!$C$10),IF(入力!$C$11=3,ROUND(全国標準卸価格!L131*地区別掛け率!L131%,-入力!$C$10),""))),全国標準卸価格!L131))</f>
        <v/>
      </c>
      <c r="M131" s="58">
        <f>'6桁'!M131</f>
        <v>0</v>
      </c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全国標準卸価格!F132="","",IF(ISNUMBER(全国標準卸価格!F132),IF(入力!$C$11=1,ROUNDDOWN(全国標準卸価格!F132*地区別掛け率!F132%,-入力!$C$10),IF(入力!$C$11=2,ROUNDUP(全国標準卸価格!F132*地区別掛け率!F132%,-入力!$C$10),IF(入力!$C$11=3,ROUND(全国標準卸価格!F132*地区別掛け率!F132%,-入力!$C$10),""))),全国標準卸価格!F132))</f>
        <v/>
      </c>
      <c r="G132" s="67">
        <f>'6桁'!G132</f>
        <v>0</v>
      </c>
      <c r="H132" s="32">
        <f>IF(全国標準卸価格!H132="","",IF(ISNUMBER(全国標準卸価格!H132),IF(入力!$C$11=1,ROUNDDOWN(全国標準卸価格!H132*地区別掛け率!H132%,-入力!$C$10),IF(入力!$C$11=2,ROUNDUP(全国標準卸価格!H132*地区別掛け率!H132%,-入力!$C$10),IF(入力!$C$11=3,ROUND(全国標準卸価格!H132*地区別掛け率!H132%,-入力!$C$10),""))),全国標準卸価格!H132))</f>
        <v>58900</v>
      </c>
      <c r="I132" s="67" t="str">
        <f>'6桁'!I132</f>
        <v>※</v>
      </c>
      <c r="J132" s="32" t="str">
        <f>IF(全国標準卸価格!J132="","",IF(ISNUMBER(全国標準卸価格!J132),IF(入力!$C$11=1,ROUNDDOWN(全国標準卸価格!J132*地区別掛け率!J132%,-入力!$C$10),IF(入力!$C$11=2,ROUNDUP(全国標準卸価格!J132*地区別掛け率!J132%,-入力!$C$10),IF(入力!$C$11=3,ROUND(全国標準卸価格!J132*地区別掛け率!J132%,-入力!$C$10),""))),全国標準卸価格!J132))</f>
        <v/>
      </c>
      <c r="K132" s="67">
        <f>'6桁'!K132</f>
        <v>0</v>
      </c>
      <c r="L132" s="32" t="str">
        <f>IF(全国標準卸価格!L132="","",IF(ISNUMBER(全国標準卸価格!L132),IF(入力!$C$11=1,ROUNDDOWN(全国標準卸価格!L132*地区別掛け率!L132%,-入力!$C$10),IF(入力!$C$11=2,ROUNDUP(全国標準卸価格!L132*地区別掛け率!L132%,-入力!$C$10),IF(入力!$C$11=3,ROUND(全国標準卸価格!L132*地区別掛け率!L132%,-入力!$C$10),""))),全国標準卸価格!L132))</f>
        <v/>
      </c>
      <c r="M132" s="67">
        <f>'6桁'!M132</f>
        <v>0</v>
      </c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全国標準卸価格!F133="","",IF(ISNUMBER(全国標準卸価格!F133),IF(入力!$C$11=1,ROUNDDOWN(全国標準卸価格!F133*地区別掛け率!F133%,-入力!$C$10),IF(入力!$C$11=2,ROUNDUP(全国標準卸価格!F133*地区別掛け率!F133%,-入力!$C$10),IF(入力!$C$11=3,ROUND(全国標準卸価格!F133*地区別掛け率!F133%,-入力!$C$10),""))),全国標準卸価格!F133))</f>
        <v/>
      </c>
      <c r="G133" s="70">
        <f>'6桁'!G133</f>
        <v>0</v>
      </c>
      <c r="H133" s="6">
        <f>IF(全国標準卸価格!H133="","",IF(ISNUMBER(全国標準卸価格!H133),IF(入力!$C$11=1,ROUNDDOWN(全国標準卸価格!H133*地区別掛け率!H133%,-入力!$C$10),IF(入力!$C$11=2,ROUNDUP(全国標準卸価格!H133*地区別掛け率!H133%,-入力!$C$10),IF(入力!$C$11=3,ROUND(全国標準卸価格!H133*地区別掛け率!H133%,-入力!$C$10),""))),全国標準卸価格!H133))</f>
        <v>61800</v>
      </c>
      <c r="I133" s="70" t="str">
        <f>'6桁'!I133</f>
        <v>※★</v>
      </c>
      <c r="J133" s="6" t="str">
        <f>IF(全国標準卸価格!J133="","",IF(ISNUMBER(全国標準卸価格!J133),IF(入力!$C$11=1,ROUNDDOWN(全国標準卸価格!J133*地区別掛け率!J133%,-入力!$C$10),IF(入力!$C$11=2,ROUNDUP(全国標準卸価格!J133*地区別掛け率!J133%,-入力!$C$10),IF(入力!$C$11=3,ROUND(全国標準卸価格!J133*地区別掛け率!J133%,-入力!$C$10),""))),全国標準卸価格!J133))</f>
        <v/>
      </c>
      <c r="K133" s="70">
        <f>'6桁'!K133</f>
        <v>0</v>
      </c>
      <c r="L133" s="6" t="str">
        <f>IF(全国標準卸価格!L133="","",IF(ISNUMBER(全国標準卸価格!L133),IF(入力!$C$11=1,ROUNDDOWN(全国標準卸価格!L133*地区別掛け率!L133%,-入力!$C$10),IF(入力!$C$11=2,ROUNDUP(全国標準卸価格!L133*地区別掛け率!L133%,-入力!$C$10),IF(入力!$C$11=3,ROUND(全国標準卸価格!L133*地区別掛け率!L133%,-入力!$C$10),""))),全国標準卸価格!L133))</f>
        <v/>
      </c>
      <c r="M133" s="70">
        <f>'6桁'!M133</f>
        <v>0</v>
      </c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全国標準卸価格!F134="","",IF(ISNUMBER(全国標準卸価格!F134),IF(入力!$C$11=1,ROUNDDOWN(全国標準卸価格!F134*地区別掛け率!F134%,-入力!$C$10),IF(入力!$C$11=2,ROUNDUP(全国標準卸価格!F134*地区別掛け率!F134%,-入力!$C$10),IF(入力!$C$11=3,ROUND(全国標準卸価格!F134*地区別掛け率!F134%,-入力!$C$10),""))),全国標準卸価格!F134))</f>
        <v/>
      </c>
      <c r="G134" s="62">
        <f>'6桁'!G134</f>
        <v>0</v>
      </c>
      <c r="H134" s="5">
        <f>IF(全国標準卸価格!H134="","",IF(ISNUMBER(全国標準卸価格!H134),IF(入力!$C$11=1,ROUNDDOWN(全国標準卸価格!H134*地区別掛け率!H134%,-入力!$C$10),IF(入力!$C$11=2,ROUNDUP(全国標準卸価格!H134*地区別掛け率!H134%,-入力!$C$10),IF(入力!$C$11=3,ROUND(全国標準卸価格!H134*地区別掛け率!H134%,-入力!$C$10),""))),全国標準卸価格!H134))</f>
        <v>59100</v>
      </c>
      <c r="I134" s="62">
        <f>'6桁'!I134</f>
        <v>0</v>
      </c>
      <c r="J134" s="5" t="str">
        <f>IF(全国標準卸価格!J134="","",IF(ISNUMBER(全国標準卸価格!J134),IF(入力!$C$11=1,ROUNDDOWN(全国標準卸価格!J134*地区別掛け率!J134%,-入力!$C$10),IF(入力!$C$11=2,ROUNDUP(全国標準卸価格!J134*地区別掛け率!J134%,-入力!$C$10),IF(入力!$C$11=3,ROUND(全国標準卸価格!J134*地区別掛け率!J134%,-入力!$C$10),""))),全国標準卸価格!J134))</f>
        <v/>
      </c>
      <c r="K134" s="62">
        <f>'6桁'!K134</f>
        <v>0</v>
      </c>
      <c r="L134" s="5" t="str">
        <f>IF(全国標準卸価格!L134="","",IF(ISNUMBER(全国標準卸価格!L134),IF(入力!$C$11=1,ROUNDDOWN(全国標準卸価格!L134*地区別掛け率!L134%,-入力!$C$10),IF(入力!$C$11=2,ROUNDUP(全国標準卸価格!L134*地区別掛け率!L134%,-入力!$C$10),IF(入力!$C$11=3,ROUND(全国標準卸価格!L134*地区別掛け率!L134%,-入力!$C$10),""))),全国標準卸価格!L134))</f>
        <v/>
      </c>
      <c r="M134" s="62">
        <f>'6桁'!M134</f>
        <v>0</v>
      </c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全国標準卸価格!F135="","",IF(ISNUMBER(全国標準卸価格!F135),IF(入力!$C$11=1,ROUNDDOWN(全国標準卸価格!F135*地区別掛け率!F135%,-入力!$C$10),IF(入力!$C$11=2,ROUNDUP(全国標準卸価格!F135*地区別掛け率!F135%,-入力!$C$10),IF(入力!$C$11=3,ROUND(全国標準卸価格!F135*地区別掛け率!F135%,-入力!$C$10),""))),全国標準卸価格!F135))</f>
        <v/>
      </c>
      <c r="G135" s="58">
        <f>'6桁'!G135</f>
        <v>0</v>
      </c>
      <c r="H135" s="33">
        <f>IF(全国標準卸価格!H135="","",IF(ISNUMBER(全国標準卸価格!H135),IF(入力!$C$11=1,ROUNDDOWN(全国標準卸価格!H135*地区別掛け率!H135%,-入力!$C$10),IF(入力!$C$11=2,ROUNDUP(全国標準卸価格!H135*地区別掛け率!H135%,-入力!$C$10),IF(入力!$C$11=3,ROUND(全国標準卸価格!H135*地区別掛け率!H135%,-入力!$C$10),""))),全国標準卸価格!H135))</f>
        <v>56800</v>
      </c>
      <c r="I135" s="58">
        <f>'6桁'!I135</f>
        <v>0</v>
      </c>
      <c r="J135" s="33" t="str">
        <f>IF(全国標準卸価格!J135="","",IF(ISNUMBER(全国標準卸価格!J135),IF(入力!$C$11=1,ROUNDDOWN(全国標準卸価格!J135*地区別掛け率!J135%,-入力!$C$10),IF(入力!$C$11=2,ROUNDUP(全国標準卸価格!J135*地区別掛け率!J135%,-入力!$C$10),IF(入力!$C$11=3,ROUND(全国標準卸価格!J135*地区別掛け率!J135%,-入力!$C$10),""))),全国標準卸価格!J135))</f>
        <v/>
      </c>
      <c r="K135" s="58">
        <f>'6桁'!K135</f>
        <v>0</v>
      </c>
      <c r="L135" s="33" t="str">
        <f>IF(全国標準卸価格!L135="","",IF(ISNUMBER(全国標準卸価格!L135),IF(入力!$C$11=1,ROUNDDOWN(全国標準卸価格!L135*地区別掛け率!L135%,-入力!$C$10),IF(入力!$C$11=2,ROUNDUP(全国標準卸価格!L135*地区別掛け率!L135%,-入力!$C$10),IF(入力!$C$11=3,ROUND(全国標準卸価格!L135*地区別掛け率!L135%,-入力!$C$10),""))),全国標準卸価格!L135))</f>
        <v/>
      </c>
      <c r="M135" s="58">
        <f>'6桁'!M135</f>
        <v>0</v>
      </c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全国標準卸価格!F136="","",IF(ISNUMBER(全国標準卸価格!F136),IF(入力!$C$11=1,ROUNDDOWN(全国標準卸価格!F136*地区別掛け率!F136%,-入力!$C$10),IF(入力!$C$11=2,ROUNDUP(全国標準卸価格!F136*地区別掛け率!F136%,-入力!$C$10),IF(入力!$C$11=3,ROUND(全国標準卸価格!F136*地区別掛け率!F136%,-入力!$C$10),""))),全国標準卸価格!F136))</f>
        <v/>
      </c>
      <c r="G136" s="67">
        <f>'6桁'!G136</f>
        <v>0</v>
      </c>
      <c r="H136" s="32">
        <f>IF(全国標準卸価格!H136="","",IF(ISNUMBER(全国標準卸価格!H136),IF(入力!$C$11=1,ROUNDDOWN(全国標準卸価格!H136*地区別掛け率!H136%,-入力!$C$10),IF(入力!$C$11=2,ROUNDUP(全国標準卸価格!H136*地区別掛け率!H136%,-入力!$C$10),IF(入力!$C$11=3,ROUND(全国標準卸価格!H136*地区別掛け率!H136%,-入力!$C$10),""))),全国標準卸価格!H136))</f>
        <v>45400</v>
      </c>
      <c r="I136" s="67" t="str">
        <f>'6桁'!I136</f>
        <v>※</v>
      </c>
      <c r="J136" s="32" t="str">
        <f>IF(全国標準卸価格!J136="","",IF(ISNUMBER(全国標準卸価格!J136),IF(入力!$C$11=1,ROUNDDOWN(全国標準卸価格!J136*地区別掛け率!J136%,-入力!$C$10),IF(入力!$C$11=2,ROUNDUP(全国標準卸価格!J136*地区別掛け率!J136%,-入力!$C$10),IF(入力!$C$11=3,ROUND(全国標準卸価格!J136*地区別掛け率!J136%,-入力!$C$10),""))),全国標準卸価格!J136))</f>
        <v/>
      </c>
      <c r="K136" s="67">
        <f>'6桁'!K136</f>
        <v>0</v>
      </c>
      <c r="L136" s="32" t="str">
        <f>IF(全国標準卸価格!L136="","",IF(ISNUMBER(全国標準卸価格!L136),IF(入力!$C$11=1,ROUNDDOWN(全国標準卸価格!L136*地区別掛け率!L136%,-入力!$C$10),IF(入力!$C$11=2,ROUNDUP(全国標準卸価格!L136*地区別掛け率!L136%,-入力!$C$10),IF(入力!$C$11=3,ROUND(全国標準卸価格!L136*地区別掛け率!L136%,-入力!$C$10),""))),全国標準卸価格!L136))</f>
        <v/>
      </c>
      <c r="M136" s="67">
        <f>'6桁'!M136</f>
        <v>0</v>
      </c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全国標準卸価格!F137="","",IF(ISNUMBER(全国標準卸価格!F137),IF(入力!$C$11=1,ROUNDDOWN(全国標準卸価格!F137*地区別掛け率!F137%,-入力!$C$10),IF(入力!$C$11=2,ROUNDUP(全国標準卸価格!F137*地区別掛け率!F137%,-入力!$C$10),IF(入力!$C$11=3,ROUND(全国標準卸価格!F137*地区別掛け率!F137%,-入力!$C$10),""))),全国標準卸価格!F137))</f>
        <v/>
      </c>
      <c r="G137" s="68">
        <f>'6桁'!G137</f>
        <v>0</v>
      </c>
      <c r="H137" s="16">
        <f>IF(全国標準卸価格!H137="","",IF(ISNUMBER(全国標準卸価格!H137),IF(入力!$C$11=1,ROUNDDOWN(全国標準卸価格!H137*地区別掛け率!H137%,-入力!$C$10),IF(入力!$C$11=2,ROUNDUP(全国標準卸価格!H137*地区別掛け率!H137%,-入力!$C$10),IF(入力!$C$11=3,ROUND(全国標準卸価格!H137*地区別掛け率!H137%,-入力!$C$10),""))),全国標準卸価格!H137))</f>
        <v>47400</v>
      </c>
      <c r="I137" s="68" t="str">
        <f>'6桁'!I137</f>
        <v>※</v>
      </c>
      <c r="J137" s="16" t="str">
        <f>IF(全国標準卸価格!J137="","",IF(ISNUMBER(全国標準卸価格!J137),IF(入力!$C$11=1,ROUNDDOWN(全国標準卸価格!J137*地区別掛け率!J137%,-入力!$C$10),IF(入力!$C$11=2,ROUNDUP(全国標準卸価格!J137*地区別掛け率!J137%,-入力!$C$10),IF(入力!$C$11=3,ROUND(全国標準卸価格!J137*地区別掛け率!J137%,-入力!$C$10),""))),全国標準卸価格!J137))</f>
        <v/>
      </c>
      <c r="K137" s="68">
        <f>'6桁'!K137</f>
        <v>0</v>
      </c>
      <c r="L137" s="16" t="str">
        <f>IF(全国標準卸価格!L137="","",IF(ISNUMBER(全国標準卸価格!L137),IF(入力!$C$11=1,ROUNDDOWN(全国標準卸価格!L137*地区別掛け率!L137%,-入力!$C$10),IF(入力!$C$11=2,ROUNDUP(全国標準卸価格!L137*地区別掛け率!L137%,-入力!$C$10),IF(入力!$C$11=3,ROUND(全国標準卸価格!L137*地区別掛け率!L137%,-入力!$C$10),""))),全国標準卸価格!L137))</f>
        <v/>
      </c>
      <c r="M137" s="68">
        <f>'6桁'!M137</f>
        <v>0</v>
      </c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871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>
        <f>IF(全国標準卸価格!F146="","",IF(ISNUMBER(全国標準卸価格!F146),IF(入力!$C$11=1,ROUNDDOWN(全国標準卸価格!F146*地区別掛け率!F146%,-入力!$C$10),IF(入力!$C$11=2,ROUNDUP(全国標準卸価格!F146*地区別掛け率!F146%,-入力!$C$10),IF(入力!$C$11=3,ROUND(全国標準卸価格!F146*地区別掛け率!F146%,-入力!$C$10),""))),全国標準卸価格!F146))</f>
        <v>59900</v>
      </c>
      <c r="G146" s="75" t="str">
        <f>'6桁'!G146</f>
        <v>▽Q</v>
      </c>
      <c r="H146" s="4" t="str">
        <f>IF(全国標準卸価格!H146="","",IF(ISNUMBER(全国標準卸価格!H146),IF(入力!$C$11=1,ROUNDDOWN(全国標準卸価格!H146*地区別掛け率!H146%,-入力!$C$10),IF(入力!$C$11=2,ROUNDUP(全国標準卸価格!H146*地区別掛け率!H146%,-入力!$C$10),IF(入力!$C$11=3,ROUND(全国標準卸価格!H146*地区別掛け率!H146%,-入力!$C$10),""))),全国標準卸価格!H146))</f>
        <v/>
      </c>
      <c r="I146" s="75">
        <f>'6桁'!I146</f>
        <v>0</v>
      </c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>
        <f>IF(全国標準卸価格!T146="","",IF(ISNUMBER(全国標準卸価格!T146),IF(入力!$C$11=1,ROUNDDOWN(全国標準卸価格!T146*地区別掛け率!T146%,-入力!$C$10),IF(入力!$C$11=2,ROUNDUP(全国標準卸価格!T146*地区別掛け率!T146%,-入力!$C$10),IF(入力!$C$11=3,ROUND(全国標準卸価格!T146*地区別掛け率!T146%,-入力!$C$10),""))),全国標準卸価格!T146))</f>
        <v>66800</v>
      </c>
      <c r="U146" s="219" t="str">
        <f>'6桁'!U146</f>
        <v>▽★</v>
      </c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全国標準卸価格!F147="","",IF(ISNUMBER(全国標準卸価格!F147),IF(入力!$C$11=1,ROUNDDOWN(全国標準卸価格!F147*地区別掛け率!F147%,-入力!$C$10),IF(入力!$C$11=2,ROUNDUP(全国標準卸価格!F147*地区別掛け率!F147%,-入力!$C$10),IF(入力!$C$11=3,ROUND(全国標準卸価格!F147*地区別掛け率!F147%,-入力!$C$10),""))),全国標準卸価格!F147))</f>
        <v/>
      </c>
      <c r="G147" s="259">
        <f>'6桁'!G147</f>
        <v>0</v>
      </c>
      <c r="H147" s="33">
        <f>IF(全国標準卸価格!H147="","",IF(ISNUMBER(全国標準卸価格!H147),IF(入力!$C$11=1,ROUNDDOWN(全国標準卸価格!H147*地区別掛け率!H147%,-入力!$C$10),IF(入力!$C$11=2,ROUNDUP(全国標準卸価格!H147*地区別掛け率!H147%,-入力!$C$10),IF(入力!$C$11=3,ROUND(全国標準卸価格!H147*地区別掛け率!H147%,-入力!$C$10),""))),全国標準卸価格!H147))</f>
        <v>35500</v>
      </c>
      <c r="I147" s="259">
        <f>'6桁'!I147</f>
        <v>0</v>
      </c>
      <c r="J147" s="397"/>
      <c r="O147" s="451"/>
      <c r="P147" s="435" t="s">
        <v>51</v>
      </c>
      <c r="Q147" s="436"/>
      <c r="R147" s="501">
        <v>97</v>
      </c>
      <c r="S147" s="502"/>
      <c r="T147" s="5">
        <f>IF(全国標準卸価格!T147="","",IF(ISNUMBER(全国標準卸価格!T147),IF(入力!$C$11=1,ROUNDDOWN(全国標準卸価格!T147*地区別掛け率!T147%,-入力!$C$10),IF(入力!$C$11=2,ROUNDUP(全国標準卸価格!T147*地区別掛け率!T147%,-入力!$C$10),IF(入力!$C$11=3,ROUND(全国標準卸価格!T147*地区別掛け率!T147%,-入力!$C$10),""))),全国標準卸価格!T147))</f>
        <v>74500</v>
      </c>
      <c r="U147" s="220" t="str">
        <f>'6桁'!U147</f>
        <v>▽★</v>
      </c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>
        <f>IF(全国標準卸価格!F148="","",IF(ISNUMBER(全国標準卸価格!F148),IF(入力!$C$11=1,ROUNDDOWN(全国標準卸価格!F148*地区別掛け率!F148%,-入力!$C$10),IF(入力!$C$11=2,ROUNDUP(全国標準卸価格!F148*地区別掛け率!F148%,-入力!$C$10),IF(入力!$C$11=3,ROUND(全国標準卸価格!F148*地区別掛け率!F148%,-入力!$C$10),""))),全国標準卸価格!F148))</f>
        <v>50000</v>
      </c>
      <c r="G148" s="260" t="str">
        <f>'6桁'!G148</f>
        <v>▽T★</v>
      </c>
      <c r="H148" s="32" t="str">
        <f>IF(全国標準卸価格!H148="","",IF(ISNUMBER(全国標準卸価格!H148),IF(入力!$C$11=1,ROUNDDOWN(全国標準卸価格!H148*地区別掛け率!H148%,-入力!$C$10),IF(入力!$C$11=2,ROUNDUP(全国標準卸価格!H148*地区別掛け率!H148%,-入力!$C$10),IF(入力!$C$11=3,ROUND(全国標準卸価格!H148*地区別掛け率!H148%,-入力!$C$10),""))),全国標準卸価格!H148))</f>
        <v/>
      </c>
      <c r="I148" s="260">
        <f>'6桁'!I148</f>
        <v>0</v>
      </c>
      <c r="J148" s="397"/>
      <c r="O148" s="451"/>
      <c r="P148" s="435" t="s">
        <v>93</v>
      </c>
      <c r="Q148" s="436"/>
      <c r="R148" s="501">
        <v>95</v>
      </c>
      <c r="S148" s="502"/>
      <c r="T148" s="5">
        <f>IF(全国標準卸価格!T148="","",IF(ISNUMBER(全国標準卸価格!T148),IF(入力!$C$11=1,ROUNDDOWN(全国標準卸価格!T148*地区別掛け率!T148%,-入力!$C$10),IF(入力!$C$11=2,ROUNDUP(全国標準卸価格!T148*地区別掛け率!T148%,-入力!$C$10),IF(入力!$C$11=3,ROUND(全国標準卸価格!T148*地区別掛け率!T148%,-入力!$C$10),""))),全国標準卸価格!T148))</f>
        <v>57500</v>
      </c>
      <c r="U148" s="221" t="str">
        <f>'6桁'!U148</f>
        <v>▽★</v>
      </c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>
        <f>IF(全国標準卸価格!F149="","",IF(ISNUMBER(全国標準卸価格!F149),IF(入力!$C$11=1,ROUNDDOWN(全国標準卸価格!F149*地区別掛け率!F149%,-入力!$C$10),IF(入力!$C$11=2,ROUNDUP(全国標準卸価格!F149*地区別掛け率!F149%,-入力!$C$10),IF(入力!$C$11=3,ROUND(全国標準卸価格!F149*地区別掛け率!F149%,-入力!$C$10),""))),全国標準卸価格!F149))</f>
        <v>41200</v>
      </c>
      <c r="G149" s="126" t="str">
        <f>'6桁'!G149</f>
        <v>▽T</v>
      </c>
      <c r="H149" s="5" t="str">
        <f>IF(全国標準卸価格!H149="","",IF(ISNUMBER(全国標準卸価格!H149),IF(入力!$C$11=1,ROUNDDOWN(全国標準卸価格!H149*地区別掛け率!H149%,-入力!$C$10),IF(入力!$C$11=2,ROUNDUP(全国標準卸価格!H149*地区別掛け率!H149%,-入力!$C$10),IF(入力!$C$11=3,ROUND(全国標準卸価格!H149*地区別掛け率!H149%,-入力!$C$10),""))),全国標準卸価格!H149))</f>
        <v/>
      </c>
      <c r="I149" s="126">
        <f>'6桁'!I149</f>
        <v>0</v>
      </c>
      <c r="J149" s="397"/>
      <c r="O149" s="452"/>
      <c r="P149" s="437" t="s">
        <v>95</v>
      </c>
      <c r="Q149" s="438"/>
      <c r="R149" s="503">
        <v>100</v>
      </c>
      <c r="S149" s="504"/>
      <c r="T149" s="33">
        <f>IF(全国標準卸価格!T149="","",IF(ISNUMBER(全国標準卸価格!T149),IF(入力!$C$11=1,ROUNDDOWN(全国標準卸価格!T149*地区別掛け率!T149%,-入力!$C$10),IF(入力!$C$11=2,ROUNDUP(全国標準卸価格!T149*地区別掛け率!T149%,-入力!$C$10),IF(入力!$C$11=3,ROUND(全国標準卸価格!T149*地区別掛け率!T149%,-入力!$C$10),""))),全国標準卸価格!T149))</f>
        <v>65300</v>
      </c>
      <c r="U149" s="222" t="str">
        <f>'6桁'!U149</f>
        <v>▽★</v>
      </c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全国標準卸価格!F150="","",IF(ISNUMBER(全国標準卸価格!F150),IF(入力!$C$11=1,ROUNDDOWN(全国標準卸価格!F150*地区別掛け率!F150%,-入力!$C$10),IF(入力!$C$11=2,ROUNDUP(全国標準卸価格!F150*地区別掛け率!F150%,-入力!$C$10),IF(入力!$C$11=3,ROUND(全国標準卸価格!F150*地区別掛け率!F150%,-入力!$C$10),""))),全国標準卸価格!F150))</f>
        <v/>
      </c>
      <c r="G150" s="259">
        <f>'6桁'!G150</f>
        <v>0</v>
      </c>
      <c r="H150" s="33">
        <f>IF(全国標準卸価格!H150="","",IF(ISNUMBER(全国標準卸価格!H150),IF(入力!$C$11=1,ROUNDDOWN(全国標準卸価格!H150*地区別掛け率!H150%,-入力!$C$10),IF(入力!$C$11=2,ROUNDUP(全国標準卸価格!H150*地区別掛け率!H150%,-入力!$C$10),IF(入力!$C$11=3,ROUND(全国標準卸価格!H150*地区別掛け率!H150%,-入力!$C$10),""))),全国標準卸価格!H150))</f>
        <v>30400</v>
      </c>
      <c r="I150" s="259" t="str">
        <f>'6桁'!I150</f>
        <v>▽</v>
      </c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>
        <f>IF(全国標準卸価格!T150="","",IF(ISNUMBER(全国標準卸価格!T150),IF(入力!$C$11=1,ROUNDDOWN(全国標準卸価格!T150*地区別掛け率!T150%,-入力!$C$10),IF(入力!$C$11=2,ROUNDUP(全国標準卸価格!T150*地区別掛け率!T150%,-入力!$C$10),IF(入力!$C$11=3,ROUND(全国標準卸価格!T150*地区別掛け率!T150%,-入力!$C$10),""))),全国標準卸価格!T150))</f>
        <v>47600</v>
      </c>
      <c r="U150" s="221" t="str">
        <f>'6桁'!U150</f>
        <v>▽★</v>
      </c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>
        <f>IF(全国標準卸価格!F151="","",IF(ISNUMBER(全国標準卸価格!F151),IF(入力!$C$11=1,ROUNDDOWN(全国標準卸価格!F151*地区別掛け率!F151%,-入力!$C$10),IF(入力!$C$11=2,ROUNDUP(全国標準卸価格!F151*地区別掛け率!F151%,-入力!$C$10),IF(入力!$C$11=3,ROUND(全国標準卸価格!F151*地区別掛け率!F151%,-入力!$C$10),""))),全国標準卸価格!F151))</f>
        <v>45800</v>
      </c>
      <c r="G151" s="260" t="str">
        <f>'6桁'!G151</f>
        <v>▽T★</v>
      </c>
      <c r="H151" s="32" t="str">
        <f>IF(全国標準卸価格!H151="","",IF(ISNUMBER(全国標準卸価格!H151),IF(入力!$C$11=1,ROUNDDOWN(全国標準卸価格!H151*地区別掛け率!H151%,-入力!$C$10),IF(入力!$C$11=2,ROUNDUP(全国標準卸価格!H151*地区別掛け率!H151%,-入力!$C$10),IF(入力!$C$11=3,ROUND(全国標準卸価格!H151*地区別掛け率!H151%,-入力!$C$10),""))),全国標準卸価格!H151))</f>
        <v/>
      </c>
      <c r="I151" s="260">
        <f>'6桁'!I151</f>
        <v>0</v>
      </c>
      <c r="J151" s="397"/>
      <c r="O151" s="451"/>
      <c r="P151" s="435" t="s">
        <v>24</v>
      </c>
      <c r="Q151" s="436"/>
      <c r="R151" s="501">
        <v>98</v>
      </c>
      <c r="S151" s="502"/>
      <c r="T151" s="5">
        <f>IF(全国標準卸価格!T151="","",IF(ISNUMBER(全国標準卸価格!T151),IF(入力!$C$11=1,ROUNDDOWN(全国標準卸価格!T151*地区別掛け率!T151%,-入力!$C$10),IF(入力!$C$11=2,ROUNDUP(全国標準卸価格!T151*地区別掛け率!T151%,-入力!$C$10),IF(入力!$C$11=3,ROUND(全国標準卸価格!T151*地区別掛け率!T151%,-入力!$C$10),""))),全国標準卸価格!T151))</f>
        <v>55500</v>
      </c>
      <c r="U151" s="221" t="str">
        <f>'6桁'!U151</f>
        <v>▽★</v>
      </c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>
        <f>IF(全国標準卸価格!F152="","",IF(ISNUMBER(全国標準卸価格!F152),IF(入力!$C$11=1,ROUNDDOWN(全国標準卸価格!F152*地区別掛け率!F152%,-入力!$C$10),IF(入力!$C$11=2,ROUNDUP(全国標準卸価格!F152*地区別掛け率!F152%,-入力!$C$10),IF(入力!$C$11=3,ROUND(全国標準卸価格!F152*地区別掛け率!F152%,-入力!$C$10),""))),全国標準卸価格!F152))</f>
        <v>38800</v>
      </c>
      <c r="G152" s="259" t="str">
        <f>'6桁'!G152</f>
        <v>▽T★</v>
      </c>
      <c r="H152" s="33" t="str">
        <f>IF(全国標準卸価格!H152="","",IF(ISNUMBER(全国標準卸価格!H152),IF(入力!$C$11=1,ROUNDDOWN(全国標準卸価格!H152*地区別掛け率!H152%,-入力!$C$10),IF(入力!$C$11=2,ROUNDUP(全国標準卸価格!H152*地区別掛け率!H152%,-入力!$C$10),IF(入力!$C$11=3,ROUND(全国標準卸価格!H152*地区別掛け率!H152%,-入力!$C$10),""))),全国標準卸価格!H152))</f>
        <v/>
      </c>
      <c r="I152" s="259">
        <f>'6桁'!I152</f>
        <v>0</v>
      </c>
      <c r="J152" s="397"/>
      <c r="O152" s="452"/>
      <c r="P152" s="437" t="s">
        <v>91</v>
      </c>
      <c r="Q152" s="438"/>
      <c r="R152" s="503">
        <v>101</v>
      </c>
      <c r="S152" s="504"/>
      <c r="T152" s="33">
        <f>IF(全国標準卸価格!T152="","",IF(ISNUMBER(全国標準卸価格!T152),IF(入力!$C$11=1,ROUNDDOWN(全国標準卸価格!T152*地区別掛け率!T152%,-入力!$C$10),IF(入力!$C$11=2,ROUNDUP(全国標準卸価格!T152*地区別掛け率!T152%,-入力!$C$10),IF(入力!$C$11=3,ROUND(全国標準卸価格!T152*地区別掛け率!T152%,-入力!$C$10),""))),全国標準卸価格!T152))</f>
        <v>53600</v>
      </c>
      <c r="U152" s="222" t="str">
        <f>'6桁'!U152</f>
        <v>▽★</v>
      </c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>
        <f>IF(全国標準卸価格!F153="","",IF(ISNUMBER(全国標準卸価格!F153),IF(入力!$C$11=1,ROUNDDOWN(全国標準卸価格!F153*地区別掛け率!F153%,-入力!$C$10),IF(入力!$C$11=2,ROUNDUP(全国標準卸価格!F153*地区別掛け率!F153%,-入力!$C$10),IF(入力!$C$11=3,ROUND(全国標準卸価格!F153*地区別掛け率!F153%,-入力!$C$10),""))),全国標準卸価格!F153))</f>
        <v>31400</v>
      </c>
      <c r="G153" s="260" t="str">
        <f>'6桁'!G153</f>
        <v>▽T★</v>
      </c>
      <c r="H153" s="32" t="str">
        <f>IF(全国標準卸価格!H153="","",IF(ISNUMBER(全国標準卸価格!H153),IF(入力!$C$11=1,ROUNDDOWN(全国標準卸価格!H153*地区別掛け率!H153%,-入力!$C$10),IF(入力!$C$11=2,ROUNDUP(全国標準卸価格!H153*地区別掛け率!H153%,-入力!$C$10),IF(入力!$C$11=3,ROUND(全国標準卸価格!H153*地区別掛け率!H153%,-入力!$C$10),""))),全国標準卸価格!H153))</f>
        <v/>
      </c>
      <c r="I153" s="260">
        <f>'6桁'!I153</f>
        <v>0</v>
      </c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>
        <f>IF(全国標準卸価格!T153="","",IF(ISNUMBER(全国標準卸価格!T153),IF(入力!$C$11=1,ROUNDDOWN(全国標準卸価格!T153*地区別掛け率!T153%,-入力!$C$10),IF(入力!$C$11=2,ROUNDUP(全国標準卸価格!T153*地区別掛け率!T153%,-入力!$C$10),IF(入力!$C$11=3,ROUND(全国標準卸価格!T153*地区別掛け率!T153%,-入力!$C$10),""))),全国標準卸価格!T153))</f>
        <v>36600</v>
      </c>
      <c r="U153" s="223" t="str">
        <f>'6桁'!U153</f>
        <v>▽★</v>
      </c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>
        <f>IF(全国標準卸価格!F154="","",IF(ISNUMBER(全国標準卸価格!F154),IF(入力!$C$11=1,ROUNDDOWN(全国標準卸価格!F154*地区別掛け率!F154%,-入力!$C$10),IF(入力!$C$11=2,ROUNDUP(全国標準卸価格!F154*地区別掛け率!F154%,-入力!$C$10),IF(入力!$C$11=3,ROUND(全国標準卸価格!F154*地区別掛け率!F154%,-入力!$C$10),""))),全国標準卸価格!F154))</f>
        <v>24900</v>
      </c>
      <c r="G154" s="169" t="str">
        <f>'6桁'!G154</f>
        <v>▽T★</v>
      </c>
      <c r="H154" s="5" t="str">
        <f>IF(全国標準卸価格!H154="","",IF(ISNUMBER(全国標準卸価格!H154),IF(入力!$C$11=1,ROUNDDOWN(全国標準卸価格!H154*地区別掛け率!H154%,-入力!$C$10),IF(入力!$C$11=2,ROUNDUP(全国標準卸価格!H154*地区別掛け率!H154%,-入力!$C$10),IF(入力!$C$11=3,ROUND(全国標準卸価格!H154*地区別掛け率!H154%,-入力!$C$10),""))),全国標準卸価格!H154))</f>
        <v/>
      </c>
      <c r="I154" s="126">
        <f>'6桁'!I154</f>
        <v>0</v>
      </c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>
        <f>IF(全国標準卸価格!F155="","",IF(ISNUMBER(全国標準卸価格!F155),IF(入力!$C$11=1,ROUNDDOWN(全国標準卸価格!F155*地区別掛け率!F155%,-入力!$C$10),IF(入力!$C$11=2,ROUNDUP(全国標準卸価格!F155*地区別掛け率!F155%,-入力!$C$10),IF(入力!$C$11=3,ROUND(全国標準卸価格!F155*地区別掛け率!F155%,-入力!$C$10),""))),全国標準卸価格!F155))</f>
        <v>27600</v>
      </c>
      <c r="G155" s="263" t="str">
        <f>'6桁'!G155</f>
        <v>▽T★</v>
      </c>
      <c r="H155" s="33" t="str">
        <f>IF(全国標準卸価格!H155="","",IF(ISNUMBER(全国標準卸価格!H155),IF(入力!$C$11=1,ROUNDDOWN(全国標準卸価格!H155*地区別掛け率!H155%,-入力!$C$10),IF(入力!$C$11=2,ROUNDUP(全国標準卸価格!H155*地区別掛け率!H155%,-入力!$C$10),IF(入力!$C$11=3,ROUND(全国標準卸価格!H155*地区別掛け率!H155%,-入力!$C$10),""))),全国標準卸価格!H155))</f>
        <v/>
      </c>
      <c r="I155" s="259">
        <f>'6桁'!I155</f>
        <v>0</v>
      </c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>
        <f>IF(全国標準卸価格!F156="","",IF(ISNUMBER(全国標準卸価格!F156),IF(入力!$C$11=1,ROUNDDOWN(全国標準卸価格!F156*地区別掛け率!F156%,-入力!$C$10),IF(入力!$C$11=2,ROUNDUP(全国標準卸価格!F156*地区別掛け率!F156%,-入力!$C$10),IF(入力!$C$11=3,ROUND(全国標準卸価格!F156*地区別掛け率!F156%,-入力!$C$10),""))),全国標準卸価格!F156))</f>
        <v>16500</v>
      </c>
      <c r="G156" s="261" t="str">
        <f>'6桁'!G156</f>
        <v>▽Q</v>
      </c>
      <c r="H156" s="6" t="str">
        <f>IF(全国標準卸価格!H156="","",IF(ISNUMBER(全国標準卸価格!H156),IF(入力!$C$11=1,ROUNDDOWN(全国標準卸価格!H156*地区別掛け率!H156%,-入力!$C$10),IF(入力!$C$11=2,ROUNDUP(全国標準卸価格!H156*地区別掛け率!H156%,-入力!$C$10),IF(入力!$C$11=3,ROUND(全国標準卸価格!H156*地区別掛け率!H156%,-入力!$C$10),""))),全国標準卸価格!H156))</f>
        <v/>
      </c>
      <c r="I156" s="258">
        <f>'6桁'!I156</f>
        <v>0</v>
      </c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>
        <f>IF(全国標準卸価格!F157="","",IF(ISNUMBER(全国標準卸価格!F157),IF(入力!$C$11=1,ROUNDDOWN(全国標準卸価格!F157*地区別掛け率!F157%,-入力!$C$10),IF(入力!$C$11=2,ROUNDUP(全国標準卸価格!F157*地区別掛け率!F157%,-入力!$C$10),IF(入力!$C$11=3,ROUND(全国標準卸価格!F157*地区別掛け率!F157%,-入力!$C$10),""))),全国標準卸価格!F157))</f>
        <v>18200</v>
      </c>
      <c r="G157" s="170" t="str">
        <f>'6桁'!G157</f>
        <v>▽Q</v>
      </c>
      <c r="H157" s="16" t="str">
        <f>IF(全国標準卸価格!H157="","",IF(ISNUMBER(全国標準卸価格!H157),IF(入力!$C$11=1,ROUNDDOWN(全国標準卸価格!H157*地区別掛け率!H157%,-入力!$C$10),IF(入力!$C$11=2,ROUNDUP(全国標準卸価格!H157*地区別掛け率!H157%,-入力!$C$10),IF(入力!$C$11=3,ROUND(全国標準卸価格!H157*地区別掛け率!H157%,-入力!$C$10),""))),全国標準卸価格!H157))</f>
        <v/>
      </c>
      <c r="I157" s="171">
        <f>'6桁'!I157</f>
        <v>0</v>
      </c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125</v>
      </c>
      <c r="I167" s="487"/>
      <c r="J167" s="486" t="s">
        <v>125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全国標準卸価格!F168="","",IF(ISNUMBER(全国標準卸価格!F168),IF(入力!$C$11=1,ROUNDDOWN(全国標準卸価格!F168*地区別掛け率!F168%,-入力!$C$10),IF(入力!$C$11=2,ROUNDUP(全国標準卸価格!F168*地区別掛け率!F168%,-入力!$C$10),IF(入力!$C$11=3,ROUND(全国標準卸価格!F168*地区別掛け率!F168%,-入力!$C$10),""))),全国標準卸価格!F168))</f>
        <v/>
      </c>
      <c r="G168" s="57">
        <f>'6桁'!G168</f>
        <v>0</v>
      </c>
      <c r="H168" s="56" t="str">
        <f>IF(全国標準卸価格!H168="","",IF(ISNUMBER(全国標準卸価格!H168),IF(入力!$C$11=1,ROUNDDOWN(全国標準卸価格!H168*地区別掛け率!H168%,-入力!$C$10),IF(入力!$C$11=2,ROUNDUP(全国標準卸価格!H168*地区別掛け率!H168%,-入力!$C$10),IF(入力!$C$11=3,ROUND(全国標準卸価格!H168*地区別掛け率!H168%,-入力!$C$10),""))),全国標準卸価格!H168))</f>
        <v/>
      </c>
      <c r="I168" s="57">
        <f>'6桁'!I168</f>
        <v>0</v>
      </c>
      <c r="J168" s="56">
        <f>IF(全国標準卸価格!J168="","",IF(ISNUMBER(全国標準卸価格!J168),IF(入力!$C$11=1,ROUNDDOWN(全国標準卸価格!J168*地区別掛け率!J168%,-入力!$C$10),IF(入力!$C$11=2,ROUNDUP(全国標準卸価格!J168*地区別掛け率!J168%,-入力!$C$10),IF(入力!$C$11=3,ROUND(全国標準卸価格!J168*地区別掛け率!J168%,-入力!$C$10),""))),全国標準卸価格!J168))</f>
        <v>72300</v>
      </c>
      <c r="K168" s="57" t="str">
        <f>'6桁'!K168</f>
        <v>★</v>
      </c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>
        <f>IF(全国標準卸価格!R168="","",IF(ISNUMBER(全国標準卸価格!R168),IF(入力!$C$11=1,ROUNDDOWN(全国標準卸価格!R168*地区別掛け率!R168%,-入力!$C$10),IF(入力!$C$11=2,ROUNDUP(全国標準卸価格!R168*地区別掛け率!R168%,-入力!$C$10),IF(入力!$C$11=3,ROUND(全国標準卸価格!R168*地区別掛け率!R168%,-入力!$C$10),""))),全国標準卸価格!R168))</f>
        <v>52200</v>
      </c>
      <c r="S168" s="198">
        <f>'6桁'!S168</f>
        <v>0</v>
      </c>
      <c r="T168" s="4">
        <f>IF(全国標準卸価格!T168="","",IF(ISNUMBER(全国標準卸価格!T168),IF(入力!$C$11=1,ROUNDDOWN(全国標準卸価格!T168*地区別掛け率!T168%,-入力!$C$10),IF(入力!$C$11=2,ROUNDUP(全国標準卸価格!T168*地区別掛け率!T168%,-入力!$C$10),IF(入力!$C$11=3,ROUND(全国標準卸価格!T168*地区別掛け率!T168%,-入力!$C$10),""))),全国標準卸価格!T168))</f>
        <v>49400</v>
      </c>
      <c r="U168" s="198">
        <f>'6桁'!U168</f>
        <v>0</v>
      </c>
      <c r="V168" s="4" t="str">
        <f>IF(全国標準卸価格!V168="","",IF(ISNUMBER(全国標準卸価格!V168),IF(入力!$C$11=1,ROUNDDOWN(全国標準卸価格!V168*地区別掛け率!V168%,-入力!$C$10),IF(入力!$C$11=2,ROUNDUP(全国標準卸価格!V168*地区別掛け率!V168%,-入力!$C$10),IF(入力!$C$11=3,ROUND(全国標準卸価格!V168*地区別掛け率!V168%,-入力!$C$10),""))),全国標準卸価格!V168))</f>
        <v/>
      </c>
      <c r="W168" s="61">
        <f>'6桁'!W168</f>
        <v>0</v>
      </c>
      <c r="X168" s="4" t="str">
        <f>IF(全国標準卸価格!X168="","",IF(ISNUMBER(全国標準卸価格!X168),IF(入力!$C$11=1,ROUNDDOWN(全国標準卸価格!X168*地区別掛け率!X168%,-入力!$C$10),IF(入力!$C$11=2,ROUNDUP(全国標準卸価格!X168*地区別掛け率!X168%,-入力!$C$10),IF(入力!$C$11=3,ROUND(全国標準卸価格!X168*地区別掛け率!X168%,-入力!$C$10),""))),全国標準卸価格!X168))</f>
        <v/>
      </c>
      <c r="Y168" s="61">
        <f>'6桁'!Y168</f>
        <v>0</v>
      </c>
      <c r="Z168" s="4" t="str">
        <f>IF(全国標準卸価格!Z168="","",IF(ISNUMBER(全国標準卸価格!Z168),IF(入力!$C$11=1,ROUNDDOWN(全国標準卸価格!Z168*地区別掛け率!Z168%,-入力!$C$10),IF(入力!$C$11=2,ROUNDUP(全国標準卸価格!Z168*地区別掛け率!Z168%,-入力!$C$10),IF(入力!$C$11=3,ROUND(全国標準卸価格!Z168*地区別掛け率!Z168%,-入力!$C$10),""))),全国標準卸価格!Z168))</f>
        <v/>
      </c>
      <c r="AA168" s="61">
        <f>'6桁'!AA168</f>
        <v>0</v>
      </c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f>IF(全国標準卸価格!F169="","",IF(ISNUMBER(全国標準卸価格!F169),IF(入力!$C$11=1,ROUNDDOWN(全国標準卸価格!F169*地区別掛け率!F169%,-入力!$C$10),IF(入力!$C$11=2,ROUNDUP(全国標準卸価格!F169*地区別掛け率!F169%,-入力!$C$10),IF(入力!$C$11=3,ROUND(全国標準卸価格!F169*地区別掛け率!F169%,-入力!$C$10),""))),全国標準卸価格!F169))</f>
        <v>100400</v>
      </c>
      <c r="G169" s="67">
        <f>'6桁'!G169</f>
        <v>0</v>
      </c>
      <c r="H169" s="32" t="str">
        <f>IF(全国標準卸価格!H169="","",IF(ISNUMBER(全国標準卸価格!H169),IF(入力!$C$11=1,ROUNDDOWN(全国標準卸価格!H169*地区別掛け率!H169%,-入力!$C$10),IF(入力!$C$11=2,ROUNDUP(全国標準卸価格!H169*地区別掛け率!H169%,-入力!$C$10),IF(入力!$C$11=3,ROUND(全国標準卸価格!H169*地区別掛け率!H169%,-入力!$C$10),""))),全国標準卸価格!H169))</f>
        <v/>
      </c>
      <c r="I169" s="67">
        <f>'6桁'!I169</f>
        <v>0</v>
      </c>
      <c r="J169" s="32" t="str">
        <f>IF(全国標準卸価格!J169="","",IF(ISNUMBER(全国標準卸価格!J169),IF(入力!$C$11=1,ROUNDDOWN(全国標準卸価格!J169*地区別掛け率!J169%,-入力!$C$10),IF(入力!$C$11=2,ROUNDUP(全国標準卸価格!J169*地区別掛け率!J169%,-入力!$C$10),IF(入力!$C$11=3,ROUND(全国標準卸価格!J169*地区別掛け率!J169%,-入力!$C$10),""))),全国標準卸価格!J169))</f>
        <v/>
      </c>
      <c r="K169" s="67">
        <f>'6桁'!K169</f>
        <v>0</v>
      </c>
      <c r="L169" s="356"/>
      <c r="M169" s="451"/>
      <c r="N169" s="489" t="s">
        <v>221</v>
      </c>
      <c r="O169" s="436"/>
      <c r="P169" s="152">
        <v>99</v>
      </c>
      <c r="Q169" s="386"/>
      <c r="R169" s="5">
        <f>IF(全国標準卸価格!R169="","",IF(ISNUMBER(全国標準卸価格!R169),IF(入力!$C$11=1,ROUNDDOWN(全国標準卸価格!R169*地区別掛け率!R169%,-入力!$C$10),IF(入力!$C$11=2,ROUNDUP(全国標準卸価格!R169*地区別掛け率!R169%,-入力!$C$10),IF(入力!$C$11=3,ROUND(全国標準卸価格!R169*地区別掛け率!R169%,-入力!$C$10),""))),全国標準卸価格!R169))</f>
        <v>55000</v>
      </c>
      <c r="S169" s="201">
        <f>'6桁'!S169</f>
        <v>0</v>
      </c>
      <c r="T169" s="5" t="str">
        <f>IF(全国標準卸価格!T169="","",IF(ISNUMBER(全国標準卸価格!T169),IF(入力!$C$11=1,ROUNDDOWN(全国標準卸価格!T169*地区別掛け率!T169%,-入力!$C$10),IF(入力!$C$11=2,ROUNDUP(全国標準卸価格!T169*地区別掛け率!T169%,-入力!$C$10),IF(入力!$C$11=3,ROUND(全国標準卸価格!T169*地区別掛け率!T169%,-入力!$C$10),""))),全国標準卸価格!T169))</f>
        <v/>
      </c>
      <c r="U169" s="201">
        <f>'6桁'!U169</f>
        <v>0</v>
      </c>
      <c r="V169" s="5" t="str">
        <f>IF(全国標準卸価格!V169="","",IF(ISNUMBER(全国標準卸価格!V169),IF(入力!$C$11=1,ROUNDDOWN(全国標準卸価格!V169*地区別掛け率!V169%,-入力!$C$10),IF(入力!$C$11=2,ROUNDUP(全国標準卸価格!V169*地区別掛け率!V169%,-入力!$C$10),IF(入力!$C$11=3,ROUND(全国標準卸価格!V169*地区別掛け率!V169%,-入力!$C$10),""))),全国標準卸価格!V169))</f>
        <v/>
      </c>
      <c r="W169" s="62">
        <f>'6桁'!W169</f>
        <v>0</v>
      </c>
      <c r="X169" s="5" t="str">
        <f>IF(全国標準卸価格!X169="","",IF(ISNUMBER(全国標準卸価格!X169),IF(入力!$C$11=1,ROUNDDOWN(全国標準卸価格!X169*地区別掛け率!X169%,-入力!$C$10),IF(入力!$C$11=2,ROUNDUP(全国標準卸価格!X169*地区別掛け率!X169%,-入力!$C$10),IF(入力!$C$11=3,ROUND(全国標準卸価格!X169*地区別掛け率!X169%,-入力!$C$10),""))),全国標準卸価格!X169))</f>
        <v/>
      </c>
      <c r="Y169" s="62">
        <f>'6桁'!Y169</f>
        <v>0</v>
      </c>
      <c r="Z169" s="5" t="str">
        <f>IF(全国標準卸価格!Z169="","",IF(ISNUMBER(全国標準卸価格!Z169),IF(入力!$C$11=1,ROUNDDOWN(全国標準卸価格!Z169*地区別掛け率!Z169%,-入力!$C$10),IF(入力!$C$11=2,ROUNDUP(全国標準卸価格!Z169*地区別掛け率!Z169%,-入力!$C$10),IF(入力!$C$11=3,ROUND(全国標準卸価格!Z169*地区別掛け率!Z169%,-入力!$C$10),""))),全国標準卸価格!Z169))</f>
        <v/>
      </c>
      <c r="AA169" s="62">
        <f>'6桁'!AA169</f>
        <v>0</v>
      </c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全国標準卸価格!F170="","",IF(ISNUMBER(全国標準卸価格!F170),IF(入力!$C$11=1,ROUNDDOWN(全国標準卸価格!F170*地区別掛け率!F170%,-入力!$C$10),IF(入力!$C$11=2,ROUNDUP(全国標準卸価格!F170*地区別掛け率!F170%,-入力!$C$10),IF(入力!$C$11=3,ROUND(全国標準卸価格!F170*地区別掛け率!F170%,-入力!$C$10),""))),全国標準卸価格!F170))</f>
        <v/>
      </c>
      <c r="G170" s="62">
        <f>'6桁'!G170</f>
        <v>0</v>
      </c>
      <c r="H170" s="5" t="str">
        <f>IF(全国標準卸価格!H170="","",IF(ISNUMBER(全国標準卸価格!H170),IF(入力!$C$11=1,ROUNDDOWN(全国標準卸価格!H170*地区別掛け率!H170%,-入力!$C$10),IF(入力!$C$11=2,ROUNDUP(全国標準卸価格!H170*地区別掛け率!H170%,-入力!$C$10),IF(入力!$C$11=3,ROUND(全国標準卸価格!H170*地区別掛け率!H170%,-入力!$C$10),""))),全国標準卸価格!H170))</f>
        <v/>
      </c>
      <c r="I170" s="62">
        <f>'6桁'!I170</f>
        <v>0</v>
      </c>
      <c r="J170" s="5">
        <f>IF(全国標準卸価格!J170="","",IF(ISNUMBER(全国標準卸価格!J170),IF(入力!$C$11=1,ROUNDDOWN(全国標準卸価格!J170*地区別掛け率!J170%,-入力!$C$10),IF(入力!$C$11=2,ROUNDUP(全国標準卸価格!J170*地区別掛け率!J170%,-入力!$C$10),IF(入力!$C$11=3,ROUND(全国標準卸価格!J170*地区別掛け率!J170%,-入力!$C$10),""))),全国標準卸価格!J170))</f>
        <v>54600</v>
      </c>
      <c r="K170" s="62" t="str">
        <f>'6桁'!K170</f>
        <v>★</v>
      </c>
      <c r="L170" s="356"/>
      <c r="M170" s="451"/>
      <c r="N170" s="489" t="s">
        <v>224</v>
      </c>
      <c r="O170" s="436"/>
      <c r="P170" s="152">
        <v>90</v>
      </c>
      <c r="Q170" s="386"/>
      <c r="R170" s="5">
        <f>IF(全国標準卸価格!R170="","",IF(ISNUMBER(全国標準卸価格!R170),IF(入力!$C$11=1,ROUNDDOWN(全国標準卸価格!R170*地区別掛け率!R170%,-入力!$C$10),IF(入力!$C$11=2,ROUNDUP(全国標準卸価格!R170*地区別掛け率!R170%,-入力!$C$10),IF(入力!$C$11=3,ROUND(全国標準卸価格!R170*地区別掛け率!R170%,-入力!$C$10),""))),全国標準卸価格!R170))</f>
        <v>39200</v>
      </c>
      <c r="S170" s="201">
        <f>'6桁'!S170</f>
        <v>0</v>
      </c>
      <c r="T170" s="5">
        <f>IF(全国標準卸価格!T170="","",IF(ISNUMBER(全国標準卸価格!T170),IF(入力!$C$11=1,ROUNDDOWN(全国標準卸価格!T170*地区別掛け率!T170%,-入力!$C$10),IF(入力!$C$11=2,ROUNDUP(全国標準卸価格!T170*地区別掛け率!T170%,-入力!$C$10),IF(入力!$C$11=3,ROUND(全国標準卸価格!T170*地区別掛け率!T170%,-入力!$C$10),""))),全国標準卸価格!T170))</f>
        <v>36800</v>
      </c>
      <c r="U170" s="201">
        <f>'6桁'!U170</f>
        <v>0</v>
      </c>
      <c r="V170" s="5" t="str">
        <f>IF(全国標準卸価格!V170="","",IF(ISNUMBER(全国標準卸価格!V170),IF(入力!$C$11=1,ROUNDDOWN(全国標準卸価格!V170*地区別掛け率!V170%,-入力!$C$10),IF(入力!$C$11=2,ROUNDUP(全国標準卸価格!V170*地区別掛け率!V170%,-入力!$C$10),IF(入力!$C$11=3,ROUND(全国標準卸価格!V170*地区別掛け率!V170%,-入力!$C$10),""))),全国標準卸価格!V170))</f>
        <v/>
      </c>
      <c r="W170" s="62">
        <f>'6桁'!W170</f>
        <v>0</v>
      </c>
      <c r="X170" s="5" t="str">
        <f>IF(全国標準卸価格!X170="","",IF(ISNUMBER(全国標準卸価格!X170),IF(入力!$C$11=1,ROUNDDOWN(全国標準卸価格!X170*地区別掛け率!X170%,-入力!$C$10),IF(入力!$C$11=2,ROUNDUP(全国標準卸価格!X170*地区別掛け率!X170%,-入力!$C$10),IF(入力!$C$11=3,ROUND(全国標準卸価格!X170*地区別掛け率!X170%,-入力!$C$10),""))),全国標準卸価格!X170))</f>
        <v/>
      </c>
      <c r="Y170" s="62">
        <f>'6桁'!Y170</f>
        <v>0</v>
      </c>
      <c r="Z170" s="5" t="str">
        <f>IF(全国標準卸価格!Z170="","",IF(ISNUMBER(全国標準卸価格!Z170),IF(入力!$C$11=1,ROUNDDOWN(全国標準卸価格!Z170*地区別掛け率!Z170%,-入力!$C$10),IF(入力!$C$11=2,ROUNDUP(全国標準卸価格!Z170*地区別掛け率!Z170%,-入力!$C$10),IF(入力!$C$11=3,ROUND(全国標準卸価格!Z170*地区別掛け率!Z170%,-入力!$C$10),""))),全国標準卸価格!Z170))</f>
        <v/>
      </c>
      <c r="AA170" s="62">
        <f>'6桁'!AA170</f>
        <v>0</v>
      </c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>
        <f>IF(全国標準卸価格!F171="","",IF(ISNUMBER(全国標準卸価格!F171),IF(入力!$C$11=1,ROUNDDOWN(全国標準卸価格!F171*地区別掛け率!F171%,-入力!$C$10),IF(入力!$C$11=2,ROUNDUP(全国標準卸価格!F171*地区別掛け率!F171%,-入力!$C$10),IF(入力!$C$11=3,ROUND(全国標準卸価格!F171*地区別掛け率!F171%,-入力!$C$10),""))),全国標準卸価格!F171))</f>
        <v>73300</v>
      </c>
      <c r="G171" s="62">
        <f>'6桁'!G171</f>
        <v>0</v>
      </c>
      <c r="H171" s="5" t="str">
        <f>IF(全国標準卸価格!H171="","",IF(ISNUMBER(全国標準卸価格!H171),IF(入力!$C$11=1,ROUNDDOWN(全国標準卸価格!H171*地区別掛け率!H171%,-入力!$C$10),IF(入力!$C$11=2,ROUNDUP(全国標準卸価格!H171*地区別掛け率!H171%,-入力!$C$10),IF(入力!$C$11=3,ROUND(全国標準卸価格!H171*地区別掛け率!H171%,-入力!$C$10),""))),全国標準卸価格!H171))</f>
        <v/>
      </c>
      <c r="I171" s="62">
        <f>'6桁'!I171</f>
        <v>0</v>
      </c>
      <c r="J171" s="5" t="str">
        <f>IF(全国標準卸価格!J171="","",IF(ISNUMBER(全国標準卸価格!J171),IF(入力!$C$11=1,ROUNDDOWN(全国標準卸価格!J171*地区別掛け率!J171%,-入力!$C$10),IF(入力!$C$11=2,ROUNDUP(全国標準卸価格!J171*地区別掛け率!J171%,-入力!$C$10),IF(入力!$C$11=3,ROUND(全国標準卸価格!J171*地区別掛け率!J171%,-入力!$C$10),""))),全国標準卸価格!J171))</f>
        <v/>
      </c>
      <c r="K171" s="62">
        <f>'6桁'!K171</f>
        <v>0</v>
      </c>
      <c r="L171" s="356"/>
      <c r="M171" s="451"/>
      <c r="N171" s="489" t="s">
        <v>103</v>
      </c>
      <c r="O171" s="436"/>
      <c r="P171" s="152">
        <v>96</v>
      </c>
      <c r="Q171" s="386"/>
      <c r="R171" s="5">
        <f>IF(全国標準卸価格!R171="","",IF(ISNUMBER(全国標準卸価格!R171),IF(入力!$C$11=1,ROUNDDOWN(全国標準卸価格!R171*地区別掛け率!R171%,-入力!$C$10),IF(入力!$C$11=2,ROUNDUP(全国標準卸価格!R171*地区別掛け率!R171%,-入力!$C$10),IF(入力!$C$11=3,ROUND(全国標準卸価格!R171*地区別掛け率!R171%,-入力!$C$10),""))),全国標準卸価格!R171))</f>
        <v>39100</v>
      </c>
      <c r="S171" s="201">
        <f>'6桁'!S171</f>
        <v>0</v>
      </c>
      <c r="T171" s="5">
        <f>IF(全国標準卸価格!T171="","",IF(ISNUMBER(全国標準卸価格!T171),IF(入力!$C$11=1,ROUNDDOWN(全国標準卸価格!T171*地区別掛け率!T171%,-入力!$C$10),IF(入力!$C$11=2,ROUNDUP(全国標準卸価格!T171*地区別掛け率!T171%,-入力!$C$10),IF(入力!$C$11=3,ROUND(全国標準卸価格!T171*地区別掛け率!T171%,-入力!$C$10),""))),全国標準卸価格!T171))</f>
        <v>37300</v>
      </c>
      <c r="U171" s="201">
        <f>'6桁'!U171</f>
        <v>0</v>
      </c>
      <c r="V171" s="5">
        <f>IF(全国標準卸価格!V171="","",IF(ISNUMBER(全国標準卸価格!V171),IF(入力!$C$11=1,ROUNDDOWN(全国標準卸価格!V171*地区別掛け率!V171%,-入力!$C$10),IF(入力!$C$11=2,ROUNDUP(全国標準卸価格!V171*地区別掛け率!V171%,-入力!$C$10),IF(入力!$C$11=3,ROUND(全国標準卸価格!V171*地区別掛け率!V171%,-入力!$C$10),""))),全国標準卸価格!V171))</f>
        <v>30700</v>
      </c>
      <c r="W171" s="62">
        <f>'6桁'!W171</f>
        <v>0</v>
      </c>
      <c r="X171" s="5" t="str">
        <f>IF(全国標準卸価格!X171="","",IF(ISNUMBER(全国標準卸価格!X171),IF(入力!$C$11=1,ROUNDDOWN(全国標準卸価格!X171*地区別掛け率!X171%,-入力!$C$10),IF(入力!$C$11=2,ROUNDUP(全国標準卸価格!X171*地区別掛け率!X171%,-入力!$C$10),IF(入力!$C$11=3,ROUND(全国標準卸価格!X171*地区別掛け率!X171%,-入力!$C$10),""))),全国標準卸価格!X171))</f>
        <v/>
      </c>
      <c r="Y171" s="62">
        <f>'6桁'!Y171</f>
        <v>0</v>
      </c>
      <c r="Z171" s="5" t="str">
        <f>IF(全国標準卸価格!Z171="","",IF(ISNUMBER(全国標準卸価格!Z171),IF(入力!$C$11=1,ROUNDDOWN(全国標準卸価格!Z171*地区別掛け率!Z171%,-入力!$C$10),IF(入力!$C$11=2,ROUNDUP(全国標準卸価格!Z171*地区別掛け率!Z171%,-入力!$C$10),IF(入力!$C$11=3,ROUND(全国標準卸価格!Z171*地区別掛け率!Z171%,-入力!$C$10),""))),全国標準卸価格!Z171))</f>
        <v/>
      </c>
      <c r="AA171" s="62">
        <f>'6桁'!AA171</f>
        <v>0</v>
      </c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全国標準卸価格!F172="","",IF(ISNUMBER(全国標準卸価格!F172),IF(入力!$C$11=1,ROUNDDOWN(全国標準卸価格!F172*地区別掛け率!F172%,-入力!$C$10),IF(入力!$C$11=2,ROUNDUP(全国標準卸価格!F172*地区別掛け率!F172%,-入力!$C$10),IF(入力!$C$11=3,ROUND(全国標準卸価格!F172*地区別掛け率!F172%,-入力!$C$10),""))),全国標準卸価格!F172))</f>
        <v/>
      </c>
      <c r="G172" s="58">
        <f>'6桁'!G172</f>
        <v>0</v>
      </c>
      <c r="H172" s="33" t="str">
        <f>IF(全国標準卸価格!H172="","",IF(ISNUMBER(全国標準卸価格!H172),IF(入力!$C$11=1,ROUNDDOWN(全国標準卸価格!H172*地区別掛け率!H172%,-入力!$C$10),IF(入力!$C$11=2,ROUNDUP(全国標準卸価格!H172*地区別掛け率!H172%,-入力!$C$10),IF(入力!$C$11=3,ROUND(全国標準卸価格!H172*地区別掛け率!H172%,-入力!$C$10),""))),全国標準卸価格!H172))</f>
        <v/>
      </c>
      <c r="I172" s="58">
        <f>'6桁'!I172</f>
        <v>0</v>
      </c>
      <c r="J172" s="33">
        <f>IF(全国標準卸価格!J172="","",IF(ISNUMBER(全国標準卸価格!J172),IF(入力!$C$11=1,ROUNDDOWN(全国標準卸価格!J172*地区別掛け率!J172%,-入力!$C$10),IF(入力!$C$11=2,ROUNDUP(全国標準卸価格!J172*地区別掛け率!J172%,-入力!$C$10),IF(入力!$C$11=3,ROUND(全国標準卸価格!J172*地区別掛け率!J172%,-入力!$C$10),""))),全国標準卸価格!J172))</f>
        <v>69600</v>
      </c>
      <c r="K172" s="58">
        <f>'6桁'!K172</f>
        <v>0</v>
      </c>
      <c r="L172" s="356"/>
      <c r="M172" s="451"/>
      <c r="N172" s="489" t="s">
        <v>173</v>
      </c>
      <c r="O172" s="436"/>
      <c r="P172" s="152">
        <v>99</v>
      </c>
      <c r="Q172" s="386"/>
      <c r="R172" s="5">
        <f>IF(全国標準卸価格!R172="","",IF(ISNUMBER(全国標準卸価格!R172),IF(入力!$C$11=1,ROUNDDOWN(全国標準卸価格!R172*地区別掛け率!R172%,-入力!$C$10),IF(入力!$C$11=2,ROUNDUP(全国標準卸価格!R172*地区別掛け率!R172%,-入力!$C$10),IF(入力!$C$11=3,ROUND(全国標準卸価格!R172*地区別掛け率!R172%,-入力!$C$10),""))),全国標準卸価格!R172))</f>
        <v>41200</v>
      </c>
      <c r="S172" s="201">
        <f>'6桁'!S172</f>
        <v>0</v>
      </c>
      <c r="T172" s="5">
        <f>IF(全国標準卸価格!T172="","",IF(ISNUMBER(全国標準卸価格!T172),IF(入力!$C$11=1,ROUNDDOWN(全国標準卸価格!T172*地区別掛け率!T172%,-入力!$C$10),IF(入力!$C$11=2,ROUNDUP(全国標準卸価格!T172*地区別掛け率!T172%,-入力!$C$10),IF(入力!$C$11=3,ROUND(全国標準卸価格!T172*地区別掛け率!T172%,-入力!$C$10),""))),全国標準卸価格!T172))</f>
        <v>39300</v>
      </c>
      <c r="U172" s="201">
        <f>'6桁'!U172</f>
        <v>0</v>
      </c>
      <c r="V172" s="5">
        <f>IF(全国標準卸価格!V172="","",IF(ISNUMBER(全国標準卸価格!V172),IF(入力!$C$11=1,ROUNDDOWN(全国標準卸価格!V172*地区別掛け率!V172%,-入力!$C$10),IF(入力!$C$11=2,ROUNDUP(全国標準卸価格!V172*地区別掛け率!V172%,-入力!$C$10),IF(入力!$C$11=3,ROUND(全国標準卸価格!V172*地区別掛け率!V172%,-入力!$C$10),""))),全国標準卸価格!V172))</f>
        <v>32500</v>
      </c>
      <c r="W172" s="62">
        <f>'6桁'!W172</f>
        <v>0</v>
      </c>
      <c r="X172" s="5" t="str">
        <f>IF(全国標準卸価格!X172="","",IF(ISNUMBER(全国標準卸価格!X172),IF(入力!$C$11=1,ROUNDDOWN(全国標準卸価格!X172*地区別掛け率!X172%,-入力!$C$10),IF(入力!$C$11=2,ROUNDUP(全国標準卸価格!X172*地区別掛け率!X172%,-入力!$C$10),IF(入力!$C$11=3,ROUND(全国標準卸価格!X172*地区別掛け率!X172%,-入力!$C$10),""))),全国標準卸価格!X172))</f>
        <v/>
      </c>
      <c r="Y172" s="62">
        <f>'6桁'!Y172</f>
        <v>0</v>
      </c>
      <c r="Z172" s="5" t="str">
        <f>IF(全国標準卸価格!Z172="","",IF(ISNUMBER(全国標準卸価格!Z172),IF(入力!$C$11=1,ROUNDDOWN(全国標準卸価格!Z172*地区別掛け率!Z172%,-入力!$C$10),IF(入力!$C$11=2,ROUNDUP(全国標準卸価格!Z172*地区別掛け率!Z172%,-入力!$C$10),IF(入力!$C$11=3,ROUND(全国標準卸価格!Z172*地区別掛け率!Z172%,-入力!$C$10),""))),全国標準卸価格!Z172))</f>
        <v/>
      </c>
      <c r="AA172" s="62">
        <f>'6桁'!AA172</f>
        <v>0</v>
      </c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全国標準卸価格!F173="","",IF(ISNUMBER(全国標準卸価格!F173),IF(入力!$C$11=1,ROUNDDOWN(全国標準卸価格!F173*地区別掛け率!F173%,-入力!$C$10),IF(入力!$C$11=2,ROUNDUP(全国標準卸価格!F173*地区別掛け率!F173%,-入力!$C$10),IF(入力!$C$11=3,ROUND(全国標準卸価格!F173*地区別掛け率!F173%,-入力!$C$10),""))),全国標準卸価格!F173))</f>
        <v/>
      </c>
      <c r="G173" s="67">
        <f>'6桁'!G173</f>
        <v>0</v>
      </c>
      <c r="H173" s="32" t="str">
        <f>IF(全国標準卸価格!H173="","",IF(ISNUMBER(全国標準卸価格!H173),IF(入力!$C$11=1,ROUNDDOWN(全国標準卸価格!H173*地区別掛け率!H173%,-入力!$C$10),IF(入力!$C$11=2,ROUNDUP(全国標準卸価格!H173*地区別掛け率!H173%,-入力!$C$10),IF(入力!$C$11=3,ROUND(全国標準卸価格!H173*地区別掛け率!H173%,-入力!$C$10),""))),全国標準卸価格!H173))</f>
        <v/>
      </c>
      <c r="I173" s="67">
        <f>'6桁'!I173</f>
        <v>0</v>
      </c>
      <c r="J173" s="32">
        <f>IF(全国標準卸価格!J173="","",IF(ISNUMBER(全国標準卸価格!J173),IF(入力!$C$11=1,ROUNDDOWN(全国標準卸価格!J173*地区別掛け率!J173%,-入力!$C$10),IF(入力!$C$11=2,ROUNDUP(全国標準卸価格!J173*地区別掛け率!J173%,-入力!$C$10),IF(入力!$C$11=3,ROUND(全国標準卸価格!J173*地区別掛け率!J173%,-入力!$C$10),""))),全国標準卸価格!J173))</f>
        <v>64700</v>
      </c>
      <c r="K173" s="67" t="str">
        <f>'6桁'!K173</f>
        <v>★</v>
      </c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全国標準卸価格!R173="","",IF(ISNUMBER(全国標準卸価格!R173),IF(入力!$C$11=1,ROUNDDOWN(全国標準卸価格!R173*地区別掛け率!R173%,-入力!$C$10),IF(入力!$C$11=2,ROUNDUP(全国標準卸価格!R173*地区別掛け率!R173%,-入力!$C$10),IF(入力!$C$11=3,ROUND(全国標準卸価格!R173*地区別掛け率!R173%,-入力!$C$10),""))),全国標準卸価格!R173))</f>
        <v/>
      </c>
      <c r="S173" s="201">
        <f>'6桁'!S173</f>
        <v>0</v>
      </c>
      <c r="T173" s="5" t="str">
        <f>IF(全国標準卸価格!T173="","",IF(ISNUMBER(全国標準卸価格!T173),IF(入力!$C$11=1,ROUNDDOWN(全国標準卸価格!T173*地区別掛け率!T173%,-入力!$C$10),IF(入力!$C$11=2,ROUNDUP(全国標準卸価格!T173*地区別掛け率!T173%,-入力!$C$10),IF(入力!$C$11=3,ROUND(全国標準卸価格!T173*地区別掛け率!T173%,-入力!$C$10),""))),全国標準卸価格!T173))</f>
        <v/>
      </c>
      <c r="U173" s="201">
        <f>'6桁'!U173</f>
        <v>0</v>
      </c>
      <c r="V173" s="5">
        <f>IF(全国標準卸価格!V173="","",IF(ISNUMBER(全国標準卸価格!V173),IF(入力!$C$11=1,ROUNDDOWN(全国標準卸価格!V173*地区別掛け率!V173%,-入力!$C$10),IF(入力!$C$11=2,ROUNDUP(全国標準卸価格!V173*地区別掛け率!V173%,-入力!$C$10),IF(入力!$C$11=3,ROUND(全国標準卸価格!V173*地区別掛け率!V173%,-入力!$C$10),""))),全国標準卸価格!V173))</f>
        <v>35200</v>
      </c>
      <c r="W173" s="62">
        <f>'6桁'!W173</f>
        <v>0</v>
      </c>
      <c r="X173" s="5" t="str">
        <f>IF(全国標準卸価格!X173="","",IF(ISNUMBER(全国標準卸価格!X173),IF(入力!$C$11=1,ROUNDDOWN(全国標準卸価格!X173*地区別掛け率!X173%,-入力!$C$10),IF(入力!$C$11=2,ROUNDUP(全国標準卸価格!X173*地区別掛け率!X173%,-入力!$C$10),IF(入力!$C$11=3,ROUND(全国標準卸価格!X173*地区別掛け率!X173%,-入力!$C$10),""))),全国標準卸価格!X173))</f>
        <v/>
      </c>
      <c r="Y173" s="62">
        <f>'6桁'!Y173</f>
        <v>0</v>
      </c>
      <c r="Z173" s="5" t="str">
        <f>IF(全国標準卸価格!Z173="","",IF(ISNUMBER(全国標準卸価格!Z173),IF(入力!$C$11=1,ROUNDDOWN(全国標準卸価格!Z173*地区別掛け率!Z173%,-入力!$C$10),IF(入力!$C$11=2,ROUNDUP(全国標準卸価格!Z173*地区別掛け率!Z173%,-入力!$C$10),IF(入力!$C$11=3,ROUND(全国標準卸価格!Z173*地区別掛け率!Z173%,-入力!$C$10),""))),全国標準卸価格!Z173))</f>
        <v/>
      </c>
      <c r="AA173" s="62">
        <f>'6桁'!AA173</f>
        <v>0</v>
      </c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>
        <f>IF(全国標準卸価格!F174="","",IF(ISNUMBER(全国標準卸価格!F174),IF(入力!$C$11=1,ROUNDDOWN(全国標準卸価格!F174*地区別掛け率!F174%,-入力!$C$10),IF(入力!$C$11=2,ROUNDUP(全国標準卸価格!F174*地区別掛け率!F174%,-入力!$C$10),IF(入力!$C$11=3,ROUND(全国標準卸価格!F174*地区別掛け率!F174%,-入力!$C$10),""))),全国標準卸価格!F174))</f>
        <v>72300</v>
      </c>
      <c r="G174" s="62" t="str">
        <f>'6桁'!G174</f>
        <v>★</v>
      </c>
      <c r="H174" s="5" t="str">
        <f>IF(全国標準卸価格!H174="","",IF(ISNUMBER(全国標準卸価格!H174),IF(入力!$C$11=1,ROUNDDOWN(全国標準卸価格!H174*地区別掛け率!H174%,-入力!$C$10),IF(入力!$C$11=2,ROUNDUP(全国標準卸価格!H174*地区別掛け率!H174%,-入力!$C$10),IF(入力!$C$11=3,ROUND(全国標準卸価格!H174*地区別掛け率!H174%,-入力!$C$10),""))),全国標準卸価格!H174))</f>
        <v/>
      </c>
      <c r="I174" s="62">
        <f>'6桁'!I174</f>
        <v>0</v>
      </c>
      <c r="J174" s="5">
        <f>IF(全国標準卸価格!J174="","",IF(ISNUMBER(全国標準卸価格!J174),IF(入力!$C$11=1,ROUNDDOWN(全国標準卸価格!J174*地区別掛け率!J174%,-入力!$C$10),IF(入力!$C$11=2,ROUNDUP(全国標準卸価格!J174*地区別掛け率!J174%,-入力!$C$10),IF(入力!$C$11=3,ROUND(全国標準卸価格!J174*地区別掛け率!J174%,-入力!$C$10),""))),全国標準卸価格!J174))</f>
        <v>54400</v>
      </c>
      <c r="K174" s="62" t="str">
        <f>'6桁'!K174</f>
        <v>★</v>
      </c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全国標準卸価格!R174="","",IF(ISNUMBER(全国標準卸価格!R174),IF(入力!$C$11=1,ROUNDDOWN(全国標準卸価格!R174*地区別掛け率!R174%,-入力!$C$10),IF(入力!$C$11=2,ROUNDUP(全国標準卸価格!R174*地区別掛け率!R174%,-入力!$C$10),IF(入力!$C$11=3,ROUND(全国標準卸価格!R174*地区別掛け率!R174%,-入力!$C$10),""))),全国標準卸価格!R174))</f>
        <v/>
      </c>
      <c r="S174" s="201">
        <f>'6桁'!S174</f>
        <v>0</v>
      </c>
      <c r="T174" s="5" t="str">
        <f>IF(全国標準卸価格!T174="","",IF(ISNUMBER(全国標準卸価格!T174),IF(入力!$C$11=1,ROUNDDOWN(全国標準卸価格!T174*地区別掛け率!T174%,-入力!$C$10),IF(入力!$C$11=2,ROUNDUP(全国標準卸価格!T174*地区別掛け率!T174%,-入力!$C$10),IF(入力!$C$11=3,ROUND(全国標準卸価格!T174*地区別掛け率!T174%,-入力!$C$10),""))),全国標準卸価格!T174))</f>
        <v/>
      </c>
      <c r="U174" s="201">
        <f>'6桁'!U174</f>
        <v>0</v>
      </c>
      <c r="V174" s="5">
        <f>IF(全国標準卸価格!V174="","",IF(ISNUMBER(全国標準卸価格!V174),IF(入力!$C$11=1,ROUNDDOWN(全国標準卸価格!V174*地区別掛け率!V174%,-入力!$C$10),IF(入力!$C$11=2,ROUNDUP(全国標準卸価格!V174*地区別掛け率!V174%,-入力!$C$10),IF(入力!$C$11=3,ROUND(全国標準卸価格!V174*地区別掛け率!V174%,-入力!$C$10),""))),全国標準卸価格!V174))</f>
        <v>31500</v>
      </c>
      <c r="W174" s="62">
        <f>'6桁'!W174</f>
        <v>0</v>
      </c>
      <c r="X174" s="5" t="str">
        <f>IF(全国標準卸価格!X174="","",IF(ISNUMBER(全国標準卸価格!X174),IF(入力!$C$11=1,ROUNDDOWN(全国標準卸価格!X174*地区別掛け率!X174%,-入力!$C$10),IF(入力!$C$11=2,ROUNDUP(全国標準卸価格!X174*地区別掛け率!X174%,-入力!$C$10),IF(入力!$C$11=3,ROUND(全国標準卸価格!X174*地区別掛け率!X174%,-入力!$C$10),""))),全国標準卸価格!X174))</f>
        <v/>
      </c>
      <c r="Y174" s="62">
        <f>'6桁'!Y174</f>
        <v>0</v>
      </c>
      <c r="Z174" s="5" t="str">
        <f>IF(全国標準卸価格!Z174="","",IF(ISNUMBER(全国標準卸価格!Z174),IF(入力!$C$11=1,ROUNDDOWN(全国標準卸価格!Z174*地区別掛け率!Z174%,-入力!$C$10),IF(入力!$C$11=2,ROUNDUP(全国標準卸価格!Z174*地区別掛け率!Z174%,-入力!$C$10),IF(入力!$C$11=3,ROUND(全国標準卸価格!Z174*地区別掛け率!Z174%,-入力!$C$10),""))),全国標準卸価格!Z174))</f>
        <v/>
      </c>
      <c r="AA174" s="62">
        <f>'6桁'!AA174</f>
        <v>0</v>
      </c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>
        <f>IF(全国標準卸価格!F175="","",IF(ISNUMBER(全国標準卸価格!F175),IF(入力!$C$11=1,ROUNDDOWN(全国標準卸価格!F175*地区別掛け率!F175%,-入力!$C$10),IF(入力!$C$11=2,ROUNDUP(全国標準卸価格!F175*地区別掛け率!F175%,-入力!$C$10),IF(入力!$C$11=3,ROUND(全国標準卸価格!F175*地区別掛け率!F175%,-入力!$C$10),""))),全国標準卸価格!F175))</f>
        <v>86900</v>
      </c>
      <c r="G175" s="62" t="str">
        <f>'6桁'!G175</f>
        <v>★</v>
      </c>
      <c r="H175" s="5" t="str">
        <f>IF(全国標準卸価格!H175="","",IF(ISNUMBER(全国標準卸価格!H175),IF(入力!$C$11=1,ROUNDDOWN(全国標準卸価格!H175*地区別掛け率!H175%,-入力!$C$10),IF(入力!$C$11=2,ROUNDUP(全国標準卸価格!H175*地区別掛け率!H175%,-入力!$C$10),IF(入力!$C$11=3,ROUND(全国標準卸価格!H175*地区別掛け率!H175%,-入力!$C$10),""))),全国標準卸価格!H175))</f>
        <v/>
      </c>
      <c r="I175" s="62">
        <f>'6桁'!I175</f>
        <v>0</v>
      </c>
      <c r="J175" s="5" t="str">
        <f>IF(全国標準卸価格!J175="","",IF(ISNUMBER(全国標準卸価格!J175),IF(入力!$C$11=1,ROUNDDOWN(全国標準卸価格!J175*地区別掛け率!J175%,-入力!$C$10),IF(入力!$C$11=2,ROUNDUP(全国標準卸価格!J175*地区別掛け率!J175%,-入力!$C$10),IF(入力!$C$11=3,ROUND(全国標準卸価格!J175*地区別掛け率!J175%,-入力!$C$10),""))),全国標準卸価格!J175))</f>
        <v/>
      </c>
      <c r="K175" s="62">
        <f>'6桁'!K175</f>
        <v>0</v>
      </c>
      <c r="L175" s="356"/>
      <c r="M175" s="451"/>
      <c r="N175" s="489" t="s">
        <v>153</v>
      </c>
      <c r="O175" s="436"/>
      <c r="P175" s="152">
        <v>102</v>
      </c>
      <c r="Q175" s="386"/>
      <c r="R175" s="5">
        <f>IF(全国標準卸価格!R175="","",IF(ISNUMBER(全国標準卸価格!R175),IF(入力!$C$11=1,ROUNDDOWN(全国標準卸価格!R175*地区別掛け率!R175%,-入力!$C$10),IF(入力!$C$11=2,ROUNDUP(全国標準卸価格!R175*地区別掛け率!R175%,-入力!$C$10),IF(入力!$C$11=3,ROUND(全国標準卸価格!R175*地区別掛け率!R175%,-入力!$C$10),""))),全国標準卸価格!R175))</f>
        <v>38600</v>
      </c>
      <c r="S175" s="201">
        <f>'6桁'!S175</f>
        <v>0</v>
      </c>
      <c r="T175" s="5" t="str">
        <f>IF(全国標準卸価格!T175="","",IF(ISNUMBER(全国標準卸価格!T175),IF(入力!$C$11=1,ROUNDDOWN(全国標準卸価格!T175*地区別掛け率!T175%,-入力!$C$10),IF(入力!$C$11=2,ROUNDUP(全国標準卸価格!T175*地区別掛け率!T175%,-入力!$C$10),IF(入力!$C$11=3,ROUND(全国標準卸価格!T175*地区別掛け率!T175%,-入力!$C$10),""))),全国標準卸価格!T175))</f>
        <v/>
      </c>
      <c r="U175" s="201">
        <f>'6桁'!U175</f>
        <v>0</v>
      </c>
      <c r="V175" s="5">
        <f>IF(全国標準卸価格!V175="","",IF(ISNUMBER(全国標準卸価格!V175),IF(入力!$C$11=1,ROUNDDOWN(全国標準卸価格!V175*地区別掛け率!V175%,-入力!$C$10),IF(入力!$C$11=2,ROUNDUP(全国標準卸価格!V175*地区別掛け率!V175%,-入力!$C$10),IF(入力!$C$11=3,ROUND(全国標準卸価格!V175*地区別掛け率!V175%,-入力!$C$10),""))),全国標準卸価格!V175))</f>
        <v>30400</v>
      </c>
      <c r="W175" s="62">
        <f>'6桁'!W175</f>
        <v>0</v>
      </c>
      <c r="X175" s="5" t="str">
        <f>IF(全国標準卸価格!X175="","",IF(ISNUMBER(全国標準卸価格!X175),IF(入力!$C$11=1,ROUNDDOWN(全国標準卸価格!X175*地区別掛け率!X175%,-入力!$C$10),IF(入力!$C$11=2,ROUNDUP(全国標準卸価格!X175*地区別掛け率!X175%,-入力!$C$10),IF(入力!$C$11=3,ROUND(全国標準卸価格!X175*地区別掛け率!X175%,-入力!$C$10),""))),全国標準卸価格!X175))</f>
        <v/>
      </c>
      <c r="Y175" s="62">
        <f>'6桁'!Y175</f>
        <v>0</v>
      </c>
      <c r="Z175" s="5" t="str">
        <f>IF(全国標準卸価格!Z175="","",IF(ISNUMBER(全国標準卸価格!Z175),IF(入力!$C$11=1,ROUNDDOWN(全国標準卸価格!Z175*地区別掛け率!Z175%,-入力!$C$10),IF(入力!$C$11=2,ROUNDUP(全国標準卸価格!Z175*地区別掛け率!Z175%,-入力!$C$10),IF(入力!$C$11=3,ROUND(全国標準卸価格!Z175*地区別掛け率!Z175%,-入力!$C$10),""))),全国標準卸価格!Z175))</f>
        <v/>
      </c>
      <c r="AA175" s="62">
        <f>'6桁'!AA175</f>
        <v>0</v>
      </c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全国標準卸価格!F176="","",IF(ISNUMBER(全国標準卸価格!F176),IF(入力!$C$11=1,ROUNDDOWN(全国標準卸価格!F176*地区別掛け率!F176%,-入力!$C$10),IF(入力!$C$11=2,ROUNDUP(全国標準卸価格!F176*地区別掛け率!F176%,-入力!$C$10),IF(入力!$C$11=3,ROUND(全国標準卸価格!F176*地区別掛け率!F176%,-入力!$C$10),""))),全国標準卸価格!F176))</f>
        <v/>
      </c>
      <c r="G176" s="62">
        <f>'6桁'!G176</f>
        <v>0</v>
      </c>
      <c r="H176" s="5" t="str">
        <f>IF(全国標準卸価格!H176="","",IF(ISNUMBER(全国標準卸価格!H176),IF(入力!$C$11=1,ROUNDDOWN(全国標準卸価格!H176*地区別掛け率!H176%,-入力!$C$10),IF(入力!$C$11=2,ROUNDUP(全国標準卸価格!H176*地区別掛け率!H176%,-入力!$C$10),IF(入力!$C$11=3,ROUND(全国標準卸価格!H176*地区別掛け率!H176%,-入力!$C$10),""))),全国標準卸価格!H176))</f>
        <v/>
      </c>
      <c r="I176" s="62">
        <f>'6桁'!I176</f>
        <v>0</v>
      </c>
      <c r="J176" s="5">
        <f>IF(全国標準卸価格!J176="","",IF(ISNUMBER(全国標準卸価格!J176),IF(入力!$C$11=1,ROUNDDOWN(全国標準卸価格!J176*地区別掛け率!J176%,-入力!$C$10),IF(入力!$C$11=2,ROUNDUP(全国標準卸価格!J176*地区別掛け率!J176%,-入力!$C$10),IF(入力!$C$11=3,ROUND(全国標準卸価格!J176*地区別掛け率!J176%,-入力!$C$10),""))),全国標準卸価格!J176))</f>
        <v>59700</v>
      </c>
      <c r="K176" s="62" t="str">
        <f>'6桁'!K176</f>
        <v>★</v>
      </c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全国標準卸価格!R176="","",IF(ISNUMBER(全国標準卸価格!R176),IF(入力!$C$11=1,ROUNDDOWN(全国標準卸価格!R176*地区別掛け率!R176%,-入力!$C$10),IF(入力!$C$11=2,ROUNDUP(全国標準卸価格!R176*地区別掛け率!R176%,-入力!$C$10),IF(入力!$C$11=3,ROUND(全国標準卸価格!R176*地区別掛け率!R176%,-入力!$C$10),""))),全国標準卸価格!R176))</f>
        <v/>
      </c>
      <c r="S176" s="201">
        <f>'6桁'!S176</f>
        <v>0</v>
      </c>
      <c r="T176" s="5" t="str">
        <f>IF(全国標準卸価格!T176="","",IF(ISNUMBER(全国標準卸価格!T176),IF(入力!$C$11=1,ROUNDDOWN(全国標準卸価格!T176*地区別掛け率!T176%,-入力!$C$10),IF(入力!$C$11=2,ROUNDUP(全国標準卸価格!T176*地区別掛け率!T176%,-入力!$C$10),IF(入力!$C$11=3,ROUND(全国標準卸価格!T176*地区別掛け率!T176%,-入力!$C$10),""))),全国標準卸価格!T176))</f>
        <v/>
      </c>
      <c r="U176" s="201">
        <f>'6桁'!U176</f>
        <v>0</v>
      </c>
      <c r="V176" s="5">
        <f>IF(全国標準卸価格!V176="","",IF(ISNUMBER(全国標準卸価格!V176),IF(入力!$C$11=1,ROUNDDOWN(全国標準卸価格!V176*地区別掛け率!V176%,-入力!$C$10),IF(入力!$C$11=2,ROUNDUP(全国標準卸価格!V176*地区別掛け率!V176%,-入力!$C$10),IF(入力!$C$11=3,ROUND(全国標準卸価格!V176*地区別掛け率!V176%,-入力!$C$10),""))),全国標準卸価格!V176))</f>
        <v>33000</v>
      </c>
      <c r="W176" s="62" t="str">
        <f>'6桁'!W176</f>
        <v>★</v>
      </c>
      <c r="X176" s="5" t="str">
        <f>IF(全国標準卸価格!X176="","",IF(ISNUMBER(全国標準卸価格!X176),IF(入力!$C$11=1,ROUNDDOWN(全国標準卸価格!X176*地区別掛け率!X176%,-入力!$C$10),IF(入力!$C$11=2,ROUNDUP(全国標準卸価格!X176*地区別掛け率!X176%,-入力!$C$10),IF(入力!$C$11=3,ROUND(全国標準卸価格!X176*地区別掛け率!X176%,-入力!$C$10),""))),全国標準卸価格!X176))</f>
        <v/>
      </c>
      <c r="Y176" s="62">
        <f>'6桁'!Y176</f>
        <v>0</v>
      </c>
      <c r="Z176" s="5" t="str">
        <f>IF(全国標準卸価格!Z176="","",IF(ISNUMBER(全国標準卸価格!Z176),IF(入力!$C$11=1,ROUNDDOWN(全国標準卸価格!Z176*地区別掛け率!Z176%,-入力!$C$10),IF(入力!$C$11=2,ROUNDUP(全国標準卸価格!Z176*地区別掛け率!Z176%,-入力!$C$10),IF(入力!$C$11=3,ROUND(全国標準卸価格!Z176*地区別掛け率!Z176%,-入力!$C$10),""))),全国標準卸価格!Z176))</f>
        <v/>
      </c>
      <c r="AA176" s="62">
        <f>'6桁'!AA176</f>
        <v>0</v>
      </c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>
        <f>IF(全国標準卸価格!F177="","",IF(ISNUMBER(全国標準卸価格!F177),IF(入力!$C$11=1,ROUNDDOWN(全国標準卸価格!F177*地区別掛け率!F177%,-入力!$C$10),IF(入力!$C$11=2,ROUNDUP(全国標準卸価格!F177*地区別掛け率!F177%,-入力!$C$10),IF(入力!$C$11=3,ROUND(全国標準卸価格!F177*地区別掛け率!F177%,-入力!$C$10),""))),全国標準卸価格!F177))</f>
        <v>67500</v>
      </c>
      <c r="G177" s="62" t="str">
        <f>'6桁'!G177</f>
        <v>★</v>
      </c>
      <c r="H177" s="5" t="str">
        <f>IF(全国標準卸価格!H177="","",IF(ISNUMBER(全国標準卸価格!H177),IF(入力!$C$11=1,ROUNDDOWN(全国標準卸価格!H177*地区別掛け率!H177%,-入力!$C$10),IF(入力!$C$11=2,ROUNDUP(全国標準卸価格!H177*地区別掛け率!H177%,-入力!$C$10),IF(入力!$C$11=3,ROUND(全国標準卸価格!H177*地区別掛け率!H177%,-入力!$C$10),""))),全国標準卸価格!H177))</f>
        <v/>
      </c>
      <c r="I177" s="62">
        <f>'6桁'!I177</f>
        <v>0</v>
      </c>
      <c r="J177" s="5">
        <f>IF(全国標準卸価格!J177="","",IF(ISNUMBER(全国標準卸価格!J177),IF(入力!$C$11=1,ROUNDDOWN(全国標準卸価格!J177*地区別掛け率!J177%,-入力!$C$10),IF(入力!$C$11=2,ROUNDUP(全国標準卸価格!J177*地区別掛け率!J177%,-入力!$C$10),IF(入力!$C$11=3,ROUND(全国標準卸価格!J177*地区別掛け率!J177%,-入力!$C$10),""))),全国標準卸価格!J177))</f>
        <v>48500</v>
      </c>
      <c r="K177" s="62" t="str">
        <f>'6桁'!K177</f>
        <v>★</v>
      </c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全国標準卸価格!R177="","",IF(ISNUMBER(全国標準卸価格!R177),IF(入力!$C$11=1,ROUNDDOWN(全国標準卸価格!R177*地区別掛け率!R177%,-入力!$C$10),IF(入力!$C$11=2,ROUNDUP(全国標準卸価格!R177*地区別掛け率!R177%,-入力!$C$10),IF(入力!$C$11=3,ROUND(全国標準卸価格!R177*地区別掛け率!R177%,-入力!$C$10),""))),全国標準卸価格!R177))</f>
        <v/>
      </c>
      <c r="S177" s="201">
        <f>'6桁'!S177</f>
        <v>0</v>
      </c>
      <c r="T177" s="5" t="str">
        <f>IF(全国標準卸価格!T177="","",IF(ISNUMBER(全国標準卸価格!T177),IF(入力!$C$11=1,ROUNDDOWN(全国標準卸価格!T177*地区別掛け率!T177%,-入力!$C$10),IF(入力!$C$11=2,ROUNDUP(全国標準卸価格!T177*地区別掛け率!T177%,-入力!$C$10),IF(入力!$C$11=3,ROUND(全国標準卸価格!T177*地区別掛け率!T177%,-入力!$C$10),""))),全国標準卸価格!T177))</f>
        <v/>
      </c>
      <c r="U177" s="201">
        <f>'6桁'!U177</f>
        <v>0</v>
      </c>
      <c r="V177" s="5">
        <f>IF(全国標準卸価格!V177="","",IF(ISNUMBER(全国標準卸価格!V177),IF(入力!$C$11=1,ROUNDDOWN(全国標準卸価格!V177*地区別掛け率!V177%,-入力!$C$10),IF(入力!$C$11=2,ROUNDUP(全国標準卸価格!V177*地区別掛け率!V177%,-入力!$C$10),IF(入力!$C$11=3,ROUND(全国標準卸価格!V177*地区別掛け率!V177%,-入力!$C$10),""))),全国標準卸価格!V177))</f>
        <v>35000</v>
      </c>
      <c r="W177" s="62">
        <f>'6桁'!W177</f>
        <v>0</v>
      </c>
      <c r="X177" s="5" t="str">
        <f>IF(全国標準卸価格!X177="","",IF(ISNUMBER(全国標準卸価格!X177),IF(入力!$C$11=1,ROUNDDOWN(全国標準卸価格!X177*地区別掛け率!X177%,-入力!$C$10),IF(入力!$C$11=2,ROUNDUP(全国標準卸価格!X177*地区別掛け率!X177%,-入力!$C$10),IF(入力!$C$11=3,ROUND(全国標準卸価格!X177*地区別掛け率!X177%,-入力!$C$10),""))),全国標準卸価格!X177))</f>
        <v/>
      </c>
      <c r="Y177" s="62">
        <f>'6桁'!Y177</f>
        <v>0</v>
      </c>
      <c r="Z177" s="5" t="str">
        <f>IF(全国標準卸価格!Z177="","",IF(ISNUMBER(全国標準卸価格!Z177),IF(入力!$C$11=1,ROUNDDOWN(全国標準卸価格!Z177*地区別掛け率!Z177%,-入力!$C$10),IF(入力!$C$11=2,ROUNDUP(全国標準卸価格!Z177*地区別掛け率!Z177%,-入力!$C$10),IF(入力!$C$11=3,ROUND(全国標準卸価格!Z177*地区別掛け率!Z177%,-入力!$C$10),""))),全国標準卸価格!Z177))</f>
        <v/>
      </c>
      <c r="AA177" s="62">
        <f>'6桁'!AA177</f>
        <v>0</v>
      </c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全国標準卸価格!F178="","",IF(ISNUMBER(全国標準卸価格!F178),IF(入力!$C$11=1,ROUNDDOWN(全国標準卸価格!F178*地区別掛け率!F178%,-入力!$C$10),IF(入力!$C$11=2,ROUNDUP(全国標準卸価格!F178*地区別掛け率!F178%,-入力!$C$10),IF(入力!$C$11=3,ROUND(全国標準卸価格!F178*地区別掛け率!F178%,-入力!$C$10),""))),全国標準卸価格!F178))</f>
        <v/>
      </c>
      <c r="G178" s="62">
        <f>'6桁'!G178</f>
        <v>0</v>
      </c>
      <c r="H178" s="5" t="str">
        <f>IF(全国標準卸価格!H178="","",IF(ISNUMBER(全国標準卸価格!H178),IF(入力!$C$11=1,ROUNDDOWN(全国標準卸価格!H178*地区別掛け率!H178%,-入力!$C$10),IF(入力!$C$11=2,ROUNDUP(全国標準卸価格!H178*地区別掛け率!H178%,-入力!$C$10),IF(入力!$C$11=3,ROUND(全国標準卸価格!H178*地区別掛け率!H178%,-入力!$C$10),""))),全国標準卸価格!H178))</f>
        <v/>
      </c>
      <c r="I178" s="62">
        <f>'6桁'!I178</f>
        <v>0</v>
      </c>
      <c r="J178" s="5">
        <f>IF(全国標準卸価格!J178="","",IF(ISNUMBER(全国標準卸価格!J178),IF(入力!$C$11=1,ROUNDDOWN(全国標準卸価格!J178*地区別掛け率!J178%,-入力!$C$10),IF(入力!$C$11=2,ROUNDUP(全国標準卸価格!J178*地区別掛け率!J178%,-入力!$C$10),IF(入力!$C$11=3,ROUND(全国標準卸価格!J178*地区別掛け率!J178%,-入力!$C$10),""))),全国標準卸価格!J178))</f>
        <v>56500</v>
      </c>
      <c r="K178" s="62" t="str">
        <f>'6桁'!K178</f>
        <v>★</v>
      </c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全国標準卸価格!R178="","",IF(ISNUMBER(全国標準卸価格!R178),IF(入力!$C$11=1,ROUNDDOWN(全国標準卸価格!R178*地区別掛け率!R178%,-入力!$C$10),IF(入力!$C$11=2,ROUNDUP(全国標準卸価格!R178*地区別掛け率!R178%,-入力!$C$10),IF(入力!$C$11=3,ROUND(全国標準卸価格!R178*地区別掛け率!R178%,-入力!$C$10),""))),全国標準卸価格!R178))</f>
        <v/>
      </c>
      <c r="S178" s="201">
        <f>'6桁'!S178</f>
        <v>0</v>
      </c>
      <c r="T178" s="5" t="str">
        <f>IF(全国標準卸価格!T178="","",IF(ISNUMBER(全国標準卸価格!T178),IF(入力!$C$11=1,ROUNDDOWN(全国標準卸価格!T178*地区別掛け率!T178%,-入力!$C$10),IF(入力!$C$11=2,ROUNDUP(全国標準卸価格!T178*地区別掛け率!T178%,-入力!$C$10),IF(入力!$C$11=3,ROUND(全国標準卸価格!T178*地区別掛け率!T178%,-入力!$C$10),""))),全国標準卸価格!T178))</f>
        <v/>
      </c>
      <c r="U178" s="201">
        <f>'6桁'!U178</f>
        <v>0</v>
      </c>
      <c r="V178" s="5">
        <f>IF(全国標準卸価格!V178="","",IF(ISNUMBER(全国標準卸価格!V178),IF(入力!$C$11=1,ROUNDDOWN(全国標準卸価格!V178*地区別掛け率!V178%,-入力!$C$10),IF(入力!$C$11=2,ROUNDUP(全国標準卸価格!V178*地区別掛け率!V178%,-入力!$C$10),IF(入力!$C$11=3,ROUND(全国標準卸価格!V178*地区別掛け率!V178%,-入力!$C$10),""))),全国標準卸価格!V178))</f>
        <v>36500</v>
      </c>
      <c r="W178" s="62">
        <f>'6桁'!W178</f>
        <v>0</v>
      </c>
      <c r="X178" s="5" t="str">
        <f>IF(全国標準卸価格!X178="","",IF(ISNUMBER(全国標準卸価格!X178),IF(入力!$C$11=1,ROUNDDOWN(全国標準卸価格!X178*地区別掛け率!X178%,-入力!$C$10),IF(入力!$C$11=2,ROUNDUP(全国標準卸価格!X178*地区別掛け率!X178%,-入力!$C$10),IF(入力!$C$11=3,ROUND(全国標準卸価格!X178*地区別掛け率!X178%,-入力!$C$10),""))),全国標準卸価格!X178))</f>
        <v/>
      </c>
      <c r="Y178" s="62">
        <f>'6桁'!Y178</f>
        <v>0</v>
      </c>
      <c r="Z178" s="5" t="str">
        <f>IF(全国標準卸価格!Z178="","",IF(ISNUMBER(全国標準卸価格!Z178),IF(入力!$C$11=1,ROUNDDOWN(全国標準卸価格!Z178*地区別掛け率!Z178%,-入力!$C$10),IF(入力!$C$11=2,ROUNDUP(全国標準卸価格!Z178*地区別掛け率!Z178%,-入力!$C$10),IF(入力!$C$11=3,ROUND(全国標準卸価格!Z178*地区別掛け率!Z178%,-入力!$C$10),""))),全国標準卸価格!Z178))</f>
        <v/>
      </c>
      <c r="AA178" s="62">
        <f>'6桁'!AA178</f>
        <v>0</v>
      </c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全国標準卸価格!F179="","",IF(ISNUMBER(全国標準卸価格!F179),IF(入力!$C$11=1,ROUNDDOWN(全国標準卸価格!F179*地区別掛け率!F179%,-入力!$C$10),IF(入力!$C$11=2,ROUNDUP(全国標準卸価格!F179*地区別掛け率!F179%,-入力!$C$10),IF(入力!$C$11=3,ROUND(全国標準卸価格!F179*地区別掛け率!F179%,-入力!$C$10),""))),全国標準卸価格!F179))</f>
        <v/>
      </c>
      <c r="G179" s="62">
        <f>'6桁'!G179</f>
        <v>0</v>
      </c>
      <c r="H179" s="5" t="str">
        <f>IF(全国標準卸価格!H179="","",IF(ISNUMBER(全国標準卸価格!H179),IF(入力!$C$11=1,ROUNDDOWN(全国標準卸価格!H179*地区別掛け率!H179%,-入力!$C$10),IF(入力!$C$11=2,ROUNDUP(全国標準卸価格!H179*地区別掛け率!H179%,-入力!$C$10),IF(入力!$C$11=3,ROUND(全国標準卸価格!H179*地区別掛け率!H179%,-入力!$C$10),""))),全国標準卸価格!H179))</f>
        <v/>
      </c>
      <c r="I179" s="62">
        <f>'6桁'!I179</f>
        <v>0</v>
      </c>
      <c r="J179" s="5">
        <f>IF(全国標準卸価格!J179="","",IF(ISNUMBER(全国標準卸価格!J179),IF(入力!$C$11=1,ROUNDDOWN(全国標準卸価格!J179*地区別掛け率!J179%,-入力!$C$10),IF(入力!$C$11=2,ROUNDUP(全国標準卸価格!J179*地区別掛け率!J179%,-入力!$C$10),IF(入力!$C$11=3,ROUND(全国標準卸価格!J179*地区別掛け率!J179%,-入力!$C$10),""))),全国標準卸価格!J179))</f>
        <v>58600</v>
      </c>
      <c r="K179" s="62">
        <f>'6桁'!K179</f>
        <v>0</v>
      </c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全国標準卸価格!R179="","",IF(ISNUMBER(全国標準卸価格!R179),IF(入力!$C$11=1,ROUNDDOWN(全国標準卸価格!R179*地区別掛け率!R179%,-入力!$C$10),IF(入力!$C$11=2,ROUNDUP(全国標準卸価格!R179*地区別掛け率!R179%,-入力!$C$10),IF(入力!$C$11=3,ROUND(全国標準卸価格!R179*地区別掛け率!R179%,-入力!$C$10),""))),全国標準卸価格!R179))</f>
        <v/>
      </c>
      <c r="S179" s="201">
        <f>'6桁'!S179</f>
        <v>0</v>
      </c>
      <c r="T179" s="5" t="str">
        <f>IF(全国標準卸価格!T179="","",IF(ISNUMBER(全国標準卸価格!T179),IF(入力!$C$11=1,ROUNDDOWN(全国標準卸価格!T179*地区別掛け率!T179%,-入力!$C$10),IF(入力!$C$11=2,ROUNDUP(全国標準卸価格!T179*地区別掛け率!T179%,-入力!$C$10),IF(入力!$C$11=3,ROUND(全国標準卸価格!T179*地区別掛け率!T179%,-入力!$C$10),""))),全国標準卸価格!T179))</f>
        <v/>
      </c>
      <c r="U179" s="201">
        <f>'6桁'!U179</f>
        <v>0</v>
      </c>
      <c r="V179" s="5">
        <f>IF(全国標準卸価格!V179="","",IF(ISNUMBER(全国標準卸価格!V179),IF(入力!$C$11=1,ROUNDDOWN(全国標準卸価格!V179*地区別掛け率!V179%,-入力!$C$10),IF(入力!$C$11=2,ROUNDUP(全国標準卸価格!V179*地区別掛け率!V179%,-入力!$C$10),IF(入力!$C$11=3,ROUND(全国標準卸価格!V179*地区別掛け率!V179%,-入力!$C$10),""))),全国標準卸価格!V179))</f>
        <v>37700</v>
      </c>
      <c r="W179" s="62">
        <f>'6桁'!W179</f>
        <v>0</v>
      </c>
      <c r="X179" s="5" t="str">
        <f>IF(全国標準卸価格!X179="","",IF(ISNUMBER(全国標準卸価格!X179),IF(入力!$C$11=1,ROUNDDOWN(全国標準卸価格!X179*地区別掛け率!X179%,-入力!$C$10),IF(入力!$C$11=2,ROUNDUP(全国標準卸価格!X179*地区別掛け率!X179%,-入力!$C$10),IF(入力!$C$11=3,ROUND(全国標準卸価格!X179*地区別掛け率!X179%,-入力!$C$10),""))),全国標準卸価格!X179))</f>
        <v/>
      </c>
      <c r="Y179" s="62">
        <f>'6桁'!Y179</f>
        <v>0</v>
      </c>
      <c r="Z179" s="5" t="str">
        <f>IF(全国標準卸価格!Z179="","",IF(ISNUMBER(全国標準卸価格!Z179),IF(入力!$C$11=1,ROUNDDOWN(全国標準卸価格!Z179*地区別掛け率!Z179%,-入力!$C$10),IF(入力!$C$11=2,ROUNDUP(全国標準卸価格!Z179*地区別掛け率!Z179%,-入力!$C$10),IF(入力!$C$11=3,ROUND(全国標準卸価格!Z179*地区別掛け率!Z179%,-入力!$C$10),""))),全国標準卸価格!Z179))</f>
        <v/>
      </c>
      <c r="AA179" s="62">
        <f>'6桁'!AA179</f>
        <v>0</v>
      </c>
    </row>
    <row r="180" spans="2:27" ht="30" customHeight="1">
      <c r="B180" s="451"/>
      <c r="C180" s="399" t="s">
        <v>205</v>
      </c>
      <c r="D180" s="152">
        <v>102</v>
      </c>
      <c r="E180" s="390"/>
      <c r="F180" s="5">
        <f>IF(全国標準卸価格!F180="","",IF(ISNUMBER(全国標準卸価格!F180),IF(入力!$C$11=1,ROUNDDOWN(全国標準卸価格!F180*地区別掛け率!F180%,-入力!$C$10),IF(入力!$C$11=2,ROUNDUP(全国標準卸価格!F180*地区別掛け率!F180%,-入力!$C$10),IF(入力!$C$11=3,ROUND(全国標準卸価格!F180*地区別掛け率!F180%,-入力!$C$10),""))),全国標準卸価格!F180))</f>
        <v>62500</v>
      </c>
      <c r="G180" s="62">
        <f>'6桁'!G180</f>
        <v>0</v>
      </c>
      <c r="H180" s="5" t="str">
        <f>IF(全国標準卸価格!H180="","",IF(ISNUMBER(全国標準卸価格!H180),IF(入力!$C$11=1,ROUNDDOWN(全国標準卸価格!H180*地区別掛け率!H180%,-入力!$C$10),IF(入力!$C$11=2,ROUNDUP(全国標準卸価格!H180*地区別掛け率!H180%,-入力!$C$10),IF(入力!$C$11=3,ROUND(全国標準卸価格!H180*地区別掛け率!H180%,-入力!$C$10),""))),全国標準卸価格!H180))</f>
        <v/>
      </c>
      <c r="I180" s="62">
        <f>'6桁'!I180</f>
        <v>0</v>
      </c>
      <c r="J180" s="5">
        <f>IF(全国標準卸価格!J180="","",IF(ISNUMBER(全国標準卸価格!J180),IF(入力!$C$11=1,ROUNDDOWN(全国標準卸価格!J180*地区別掛け率!J180%,-入力!$C$10),IF(入力!$C$11=2,ROUNDUP(全国標準卸価格!J180*地区別掛け率!J180%,-入力!$C$10),IF(入力!$C$11=3,ROUND(全国標準卸価格!J180*地区別掛け率!J180%,-入力!$C$10),""))),全国標準卸価格!J180))</f>
        <v>48800</v>
      </c>
      <c r="K180" s="62">
        <f>'6桁'!K180</f>
        <v>0</v>
      </c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全国標準卸価格!R180="","",IF(ISNUMBER(全国標準卸価格!R180),IF(入力!$C$11=1,ROUNDDOWN(全国標準卸価格!R180*地区別掛け率!R180%,-入力!$C$10),IF(入力!$C$11=2,ROUNDUP(全国標準卸価格!R180*地区別掛け率!R180%,-入力!$C$10),IF(入力!$C$11=3,ROUND(全国標準卸価格!R180*地区別掛け率!R180%,-入力!$C$10),""))),全国標準卸価格!R180))</f>
        <v/>
      </c>
      <c r="S180" s="226">
        <f>'6桁'!S180</f>
        <v>0</v>
      </c>
      <c r="T180" s="33" t="str">
        <f>IF(全国標準卸価格!T180="","",IF(ISNUMBER(全国標準卸価格!T180),IF(入力!$C$11=1,ROUNDDOWN(全国標準卸価格!T180*地区別掛け率!T180%,-入力!$C$10),IF(入力!$C$11=2,ROUNDUP(全国標準卸価格!T180*地区別掛け率!T180%,-入力!$C$10),IF(入力!$C$11=3,ROUND(全国標準卸価格!T180*地区別掛け率!T180%,-入力!$C$10),""))),全国標準卸価格!T180))</f>
        <v/>
      </c>
      <c r="U180" s="226">
        <f>'6桁'!U180</f>
        <v>0</v>
      </c>
      <c r="V180" s="33">
        <f>IF(全国標準卸価格!V180="","",IF(ISNUMBER(全国標準卸価格!V180),IF(入力!$C$11=1,ROUNDDOWN(全国標準卸価格!V180*地区別掛け率!V180%,-入力!$C$10),IF(入力!$C$11=2,ROUNDUP(全国標準卸価格!V180*地区別掛け率!V180%,-入力!$C$10),IF(入力!$C$11=3,ROUND(全国標準卸価格!V180*地区別掛け率!V180%,-入力!$C$10),""))),全国標準卸価格!V180))</f>
        <v>33300</v>
      </c>
      <c r="W180" s="129">
        <f>'6桁'!W180</f>
        <v>0</v>
      </c>
      <c r="X180" s="33" t="str">
        <f>IF(全国標準卸価格!X180="","",IF(ISNUMBER(全国標準卸価格!X180),IF(入力!$C$11=1,ROUNDDOWN(全国標準卸価格!X180*地区別掛け率!X180%,-入力!$C$10),IF(入力!$C$11=2,ROUNDUP(全国標準卸価格!X180*地区別掛け率!X180%,-入力!$C$10),IF(入力!$C$11=3,ROUND(全国標準卸価格!X180*地区別掛け率!X180%,-入力!$C$10),""))),全国標準卸価格!X180))</f>
        <v/>
      </c>
      <c r="Y180" s="129">
        <f>'6桁'!Y180</f>
        <v>0</v>
      </c>
      <c r="Z180" s="33" t="str">
        <f>IF(全国標準卸価格!Z180="","",IF(ISNUMBER(全国標準卸価格!Z180),IF(入力!$C$11=1,ROUNDDOWN(全国標準卸価格!Z180*地区別掛け率!Z180%,-入力!$C$10),IF(入力!$C$11=2,ROUNDUP(全国標準卸価格!Z180*地区別掛け率!Z180%,-入力!$C$10),IF(入力!$C$11=3,ROUND(全国標準卸価格!Z180*地区別掛け率!Z180%,-入力!$C$10),""))),全国標準卸価格!Z180))</f>
        <v/>
      </c>
      <c r="AA180" s="132">
        <f>'6桁'!AA180</f>
        <v>0</v>
      </c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全国標準卸価格!F181="","",IF(ISNUMBER(全国標準卸価格!F181),IF(入力!$C$11=1,ROUNDDOWN(全国標準卸価格!F181*地区別掛け率!F181%,-入力!$C$10),IF(入力!$C$11=2,ROUNDUP(全国標準卸価格!F181*地区別掛け率!F181%,-入力!$C$10),IF(入力!$C$11=3,ROUND(全国標準卸価格!F181*地区別掛け率!F181%,-入力!$C$10),""))),全国標準卸価格!F181))</f>
        <v/>
      </c>
      <c r="G181" s="62">
        <f>'6桁'!G181</f>
        <v>0</v>
      </c>
      <c r="H181" s="5" t="str">
        <f>IF(全国標準卸価格!H181="","",IF(ISNUMBER(全国標準卸価格!H181),IF(入力!$C$11=1,ROUNDDOWN(全国標準卸価格!H181*地区別掛け率!H181%,-入力!$C$10),IF(入力!$C$11=2,ROUNDUP(全国標準卸価格!H181*地区別掛け率!H181%,-入力!$C$10),IF(入力!$C$11=3,ROUND(全国標準卸価格!H181*地区別掛け率!H181%,-入力!$C$10),""))),全国標準卸価格!H181))</f>
        <v/>
      </c>
      <c r="I181" s="62">
        <f>'6桁'!I181</f>
        <v>0</v>
      </c>
      <c r="J181" s="5">
        <f>IF(全国標準卸価格!J181="","",IF(ISNUMBER(全国標準卸価格!J181),IF(入力!$C$11=1,ROUNDDOWN(全国標準卸価格!J181*地区別掛け率!J181%,-入力!$C$10),IF(入力!$C$11=2,ROUNDUP(全国標準卸価格!J181*地区別掛け率!J181%,-入力!$C$10),IF(入力!$C$11=3,ROUND(全国標準卸価格!J181*地区別掛け率!J181%,-入力!$C$10),""))),全国標準卸価格!J181))</f>
        <v>55000</v>
      </c>
      <c r="K181" s="62" t="str">
        <f>'6桁'!K181</f>
        <v>★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全国標準卸価格!R181="","",IF(ISNUMBER(全国標準卸価格!R181),IF(入力!$C$11=1,ROUNDDOWN(全国標準卸価格!R181*地区別掛け率!R181%,-入力!$C$10),IF(入力!$C$11=2,ROUNDUP(全国標準卸価格!R181*地区別掛け率!R181%,-入力!$C$10),IF(入力!$C$11=3,ROUND(全国標準卸価格!R181*地区別掛け率!R181%,-入力!$C$10),""))),全国標準卸価格!R181))</f>
        <v/>
      </c>
      <c r="S181" s="212">
        <f>'6桁'!S181</f>
        <v>0</v>
      </c>
      <c r="T181" s="6" t="str">
        <f>IF(全国標準卸価格!T181="","",IF(ISNUMBER(全国標準卸価格!T181),IF(入力!$C$11=1,ROUNDDOWN(全国標準卸価格!T181*地区別掛け率!T181%,-入力!$C$10),IF(入力!$C$11=2,ROUNDUP(全国標準卸価格!T181*地区別掛け率!T181%,-入力!$C$10),IF(入力!$C$11=3,ROUND(全国標準卸価格!T181*地区別掛け率!T181%,-入力!$C$10),""))),全国標準卸価格!T181))</f>
        <v/>
      </c>
      <c r="U181" s="212">
        <f>'6桁'!U181</f>
        <v>0</v>
      </c>
      <c r="V181" s="6">
        <f>IF(全国標準卸価格!V181="","",IF(ISNUMBER(全国標準卸価格!V181),IF(入力!$C$11=1,ROUNDDOWN(全国標準卸価格!V181*地区別掛け率!V181%,-入力!$C$10),IF(入力!$C$11=2,ROUNDUP(全国標準卸価格!V181*地区別掛け率!V181%,-入力!$C$10),IF(入力!$C$11=3,ROUND(全国標準卸価格!V181*地区別掛け率!V181%,-入力!$C$10),""))),全国標準卸価格!V181))</f>
        <v>31300</v>
      </c>
      <c r="W181" s="70">
        <f>'6桁'!W181</f>
        <v>0</v>
      </c>
      <c r="X181" s="6" t="str">
        <f>IF(全国標準卸価格!X181="","",IF(ISNUMBER(全国標準卸価格!X181),IF(入力!$C$11=1,ROUNDDOWN(全国標準卸価格!X181*地区別掛け率!X181%,-入力!$C$10),IF(入力!$C$11=2,ROUNDUP(全国標準卸価格!X181*地区別掛け率!X181%,-入力!$C$10),IF(入力!$C$11=3,ROUND(全国標準卸価格!X181*地区別掛け率!X181%,-入力!$C$10),""))),全国標準卸価格!X181))</f>
        <v/>
      </c>
      <c r="Y181" s="70">
        <f>'6桁'!Y181</f>
        <v>0</v>
      </c>
      <c r="Z181" s="6" t="str">
        <f>IF(全国標準卸価格!Z181="","",IF(ISNUMBER(全国標準卸価格!Z181),IF(入力!$C$11=1,ROUNDDOWN(全国標準卸価格!Z181*地区別掛け率!Z181%,-入力!$C$10),IF(入力!$C$11=2,ROUNDUP(全国標準卸価格!Z181*地区別掛け率!Z181%,-入力!$C$10),IF(入力!$C$11=3,ROUND(全国標準卸価格!Z181*地区別掛け率!Z181%,-入力!$C$10),""))),全国標準卸価格!Z181))</f>
        <v/>
      </c>
      <c r="AA181" s="70">
        <f>'6桁'!AA181</f>
        <v>0</v>
      </c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全国標準卸価格!F182="","",IF(ISNUMBER(全国標準卸価格!F182),IF(入力!$C$11=1,ROUNDDOWN(全国標準卸価格!F182*地区別掛け率!F182%,-入力!$C$10),IF(入力!$C$11=2,ROUNDUP(全国標準卸価格!F182*地区別掛け率!F182%,-入力!$C$10),IF(入力!$C$11=3,ROUND(全国標準卸価格!F182*地区別掛け率!F182%,-入力!$C$10),""))),全国標準卸価格!F182))</f>
        <v/>
      </c>
      <c r="G182" s="58">
        <f>'6桁'!G182</f>
        <v>0</v>
      </c>
      <c r="H182" s="33" t="str">
        <f>IF(全国標準卸価格!H182="","",IF(ISNUMBER(全国標準卸価格!H182),IF(入力!$C$11=1,ROUNDDOWN(全国標準卸価格!H182*地区別掛け率!H182%,-入力!$C$10),IF(入力!$C$11=2,ROUNDUP(全国標準卸価格!H182*地区別掛け率!H182%,-入力!$C$10),IF(入力!$C$11=3,ROUND(全国標準卸価格!H182*地区別掛け率!H182%,-入力!$C$10),""))),全国標準卸価格!H182))</f>
        <v/>
      </c>
      <c r="I182" s="58">
        <f>'6桁'!I182</f>
        <v>0</v>
      </c>
      <c r="J182" s="33">
        <f>IF(全国標準卸価格!J182="","",IF(ISNUMBER(全国標準卸価格!J182),IF(入力!$C$11=1,ROUNDDOWN(全国標準卸価格!J182*地区別掛け率!J182%,-入力!$C$10),IF(入力!$C$11=2,ROUNDUP(全国標準卸価格!J182*地区別掛け率!J182%,-入力!$C$10),IF(入力!$C$11=3,ROUND(全国標準卸価格!J182*地区別掛け率!J182%,-入力!$C$10),""))),全国標準卸価格!J182))</f>
        <v>48200</v>
      </c>
      <c r="K182" s="58">
        <f>'6桁'!K182</f>
        <v>0</v>
      </c>
      <c r="L182" s="356"/>
      <c r="M182" s="451"/>
      <c r="N182" s="435" t="s">
        <v>122</v>
      </c>
      <c r="O182" s="436"/>
      <c r="P182" s="179">
        <v>92</v>
      </c>
      <c r="Q182" s="264"/>
      <c r="R182" s="5">
        <f>IF(全国標準卸価格!R182="","",IF(ISNUMBER(全国標準卸価格!R182),IF(入力!$C$11=1,ROUNDDOWN(全国標準卸価格!R182*地区別掛け率!R182%,-入力!$C$10),IF(入力!$C$11=2,ROUNDUP(全国標準卸価格!R182*地区別掛け率!R182%,-入力!$C$10),IF(入力!$C$11=3,ROUND(全国標準卸価格!R182*地区別掛け率!R182%,-入力!$C$10),""))),全国標準卸価格!R182))</f>
        <v>31200</v>
      </c>
      <c r="S182" s="201">
        <f>'6桁'!S182</f>
        <v>0</v>
      </c>
      <c r="T182" s="5">
        <f>IF(全国標準卸価格!T182="","",IF(ISNUMBER(全国標準卸価格!T182),IF(入力!$C$11=1,ROUNDDOWN(全国標準卸価格!T182*地区別掛け率!T182%,-入力!$C$10),IF(入力!$C$11=2,ROUNDUP(全国標準卸価格!T182*地区別掛け率!T182%,-入力!$C$10),IF(入力!$C$11=3,ROUND(全国標準卸価格!T182*地区別掛け率!T182%,-入力!$C$10),""))),全国標準卸価格!T182))</f>
        <v>29600</v>
      </c>
      <c r="U182" s="201">
        <f>'6桁'!U182</f>
        <v>0</v>
      </c>
      <c r="V182" s="5" t="str">
        <f>IF(全国標準卸価格!V182="","",IF(ISNUMBER(全国標準卸価格!V182),IF(入力!$C$11=1,ROUNDDOWN(全国標準卸価格!V182*地区別掛け率!V182%,-入力!$C$10),IF(入力!$C$11=2,ROUNDUP(全国標準卸価格!V182*地区別掛け率!V182%,-入力!$C$10),IF(入力!$C$11=3,ROUND(全国標準卸価格!V182*地区別掛け率!V182%,-入力!$C$10),""))),全国標準卸価格!V182))</f>
        <v/>
      </c>
      <c r="W182" s="62">
        <f>'6桁'!W182</f>
        <v>0</v>
      </c>
      <c r="X182" s="5" t="str">
        <f>IF(全国標準卸価格!X182="","",IF(ISNUMBER(全国標準卸価格!X182),IF(入力!$C$11=1,ROUNDDOWN(全国標準卸価格!X182*地区別掛け率!X182%,-入力!$C$10),IF(入力!$C$11=2,ROUNDUP(全国標準卸価格!X182*地区別掛け率!X182%,-入力!$C$10),IF(入力!$C$11=3,ROUND(全国標準卸価格!X182*地区別掛け率!X182%,-入力!$C$10),""))),全国標準卸価格!X182))</f>
        <v/>
      </c>
      <c r="Y182" s="62">
        <f>'6桁'!Y182</f>
        <v>0</v>
      </c>
      <c r="Z182" s="5" t="str">
        <f>IF(全国標準卸価格!Z182="","",IF(ISNUMBER(全国標準卸価格!Z182),IF(入力!$C$11=1,ROUNDDOWN(全国標準卸価格!Z182*地区別掛け率!Z182%,-入力!$C$10),IF(入力!$C$11=2,ROUNDUP(全国標準卸価格!Z182*地区別掛け率!Z182%,-入力!$C$10),IF(入力!$C$11=3,ROUND(全国標準卸価格!Z182*地区別掛け率!Z182%,-入力!$C$10),""))),全国標準卸価格!Z182))</f>
        <v/>
      </c>
      <c r="AA182" s="62">
        <f>'6桁'!AA182</f>
        <v>0</v>
      </c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全国標準卸価格!F183="","",IF(ISNUMBER(全国標準卸価格!F183),IF(入力!$C$11=1,ROUNDDOWN(全国標準卸価格!F183*地区別掛け率!F183%,-入力!$C$10),IF(入力!$C$11=2,ROUNDUP(全国標準卸価格!F183*地区別掛け率!F183%,-入力!$C$10),IF(入力!$C$11=3,ROUND(全国標準卸価格!F183*地区別掛け率!F183%,-入力!$C$10),""))),全国標準卸価格!F183))</f>
        <v/>
      </c>
      <c r="G183" s="67">
        <f>'6桁'!G183</f>
        <v>0</v>
      </c>
      <c r="H183" s="32" t="str">
        <f>IF(全国標準卸価格!H183="","",IF(ISNUMBER(全国標準卸価格!H183),IF(入力!$C$11=1,ROUNDDOWN(全国標準卸価格!H183*地区別掛け率!H183%,-入力!$C$10),IF(入力!$C$11=2,ROUNDUP(全国標準卸価格!H183*地区別掛け率!H183%,-入力!$C$10),IF(入力!$C$11=3,ROUND(全国標準卸価格!H183*地区別掛け率!H183%,-入力!$C$10),""))),全国標準卸価格!H183))</f>
        <v/>
      </c>
      <c r="I183" s="67">
        <f>'6桁'!I183</f>
        <v>0</v>
      </c>
      <c r="J183" s="32">
        <f>IF(全国標準卸価格!J183="","",IF(ISNUMBER(全国標準卸価格!J183),IF(入力!$C$11=1,ROUNDDOWN(全国標準卸価格!J183*地区別掛け率!J183%,-入力!$C$10),IF(入力!$C$11=2,ROUNDUP(全国標準卸価格!J183*地区別掛け率!J183%,-入力!$C$10),IF(入力!$C$11=3,ROUND(全国標準卸価格!J183*地区別掛け率!J183%,-入力!$C$10),""))),全国標準卸価格!J183))</f>
        <v>48500</v>
      </c>
      <c r="K183" s="67" t="str">
        <f>'6桁'!K183</f>
        <v>★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f>IF(全国標準卸価格!R183="","",IF(ISNUMBER(全国標準卸価格!R183),IF(入力!$C$11=1,ROUNDDOWN(全国標準卸価格!R183*地区別掛け率!R183%,-入力!$C$10),IF(入力!$C$11=2,ROUNDUP(全国標準卸価格!R183*地区別掛け率!R183%,-入力!$C$10),IF(入力!$C$11=3,ROUND(全国標準卸価格!R183*地区別掛け率!R183%,-入力!$C$10),""))),全国標準卸価格!R183))</f>
        <v>33100</v>
      </c>
      <c r="S183" s="201">
        <f>'6桁'!S183</f>
        <v>0</v>
      </c>
      <c r="T183" s="5">
        <f>IF(全国標準卸価格!T183="","",IF(ISNUMBER(全国標準卸価格!T183),IF(入力!$C$11=1,ROUNDDOWN(全国標準卸価格!T183*地区別掛け率!T183%,-入力!$C$10),IF(入力!$C$11=2,ROUNDUP(全国標準卸価格!T183*地区別掛け率!T183%,-入力!$C$10),IF(入力!$C$11=3,ROUND(全国標準卸価格!T183*地区別掛け率!T183%,-入力!$C$10),""))),全国標準卸価格!T183))</f>
        <v>32600</v>
      </c>
      <c r="U183" s="201">
        <f>'6桁'!U183</f>
        <v>0</v>
      </c>
      <c r="V183" s="5">
        <f>IF(全国標準卸価格!V183="","",IF(ISNUMBER(全国標準卸価格!V183),IF(入力!$C$11=1,ROUNDDOWN(全国標準卸価格!V183*地区別掛け率!V183%,-入力!$C$10),IF(入力!$C$11=2,ROUNDUP(全国標準卸価格!V183*地区別掛け率!V183%,-入力!$C$10),IF(入力!$C$11=3,ROUND(全国標準卸価格!V183*地区別掛け率!V183%,-入力!$C$10),""))),全国標準卸価格!V183))</f>
        <v>25400</v>
      </c>
      <c r="W183" s="62">
        <f>'6桁'!W183</f>
        <v>0</v>
      </c>
      <c r="X183" s="5" t="str">
        <f>IF(全国標準卸価格!X183="","",IF(ISNUMBER(全国標準卸価格!X183),IF(入力!$C$11=1,ROUNDDOWN(全国標準卸価格!X183*地区別掛け率!X183%,-入力!$C$10),IF(入力!$C$11=2,ROUNDUP(全国標準卸価格!X183*地区別掛け率!X183%,-入力!$C$10),IF(入力!$C$11=3,ROUND(全国標準卸価格!X183*地区別掛け率!X183%,-入力!$C$10),""))),全国標準卸価格!X183))</f>
        <v/>
      </c>
      <c r="Y183" s="62">
        <f>'6桁'!Y183</f>
        <v>0</v>
      </c>
      <c r="Z183" s="5" t="str">
        <f>IF(全国標準卸価格!Z183="","",IF(ISNUMBER(全国標準卸価格!Z183),IF(入力!$C$11=1,ROUNDDOWN(全国標準卸価格!Z183*地区別掛け率!Z183%,-入力!$C$10),IF(入力!$C$11=2,ROUNDUP(全国標準卸価格!Z183*地区別掛け率!Z183%,-入力!$C$10),IF(入力!$C$11=3,ROUND(全国標準卸価格!Z183*地区別掛け率!Z183%,-入力!$C$10),""))),全国標準卸価格!Z183))</f>
        <v/>
      </c>
      <c r="AA183" s="62">
        <f>'6桁'!AA183</f>
        <v>0</v>
      </c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全国標準卸価格!F184="","",IF(ISNUMBER(全国標準卸価格!F184),IF(入力!$C$11=1,ROUNDDOWN(全国標準卸価格!F184*地区別掛け率!F184%,-入力!$C$10),IF(入力!$C$11=2,ROUNDUP(全国標準卸価格!F184*地区別掛け率!F184%,-入力!$C$10),IF(入力!$C$11=3,ROUND(全国標準卸価格!F184*地区別掛け率!F184%,-入力!$C$10),""))),全国標準卸価格!F184))</f>
        <v/>
      </c>
      <c r="G184" s="62">
        <f>'6桁'!G184</f>
        <v>0</v>
      </c>
      <c r="H184" s="5" t="str">
        <f>IF(全国標準卸価格!H184="","",IF(ISNUMBER(全国標準卸価格!H184),IF(入力!$C$11=1,ROUNDDOWN(全国標準卸価格!H184*地区別掛け率!H184%,-入力!$C$10),IF(入力!$C$11=2,ROUNDUP(全国標準卸価格!H184*地区別掛け率!H184%,-入力!$C$10),IF(入力!$C$11=3,ROUND(全国標準卸価格!H184*地区別掛け率!H184%,-入力!$C$10),""))),全国標準卸価格!H184))</f>
        <v/>
      </c>
      <c r="I184" s="62">
        <f>'6桁'!I184</f>
        <v>0</v>
      </c>
      <c r="J184" s="5">
        <f>IF(全国標準卸価格!J184="","",IF(ISNUMBER(全国標準卸価格!J184),IF(入力!$C$11=1,ROUNDDOWN(全国標準卸価格!J184*地区別掛け率!J184%,-入力!$C$10),IF(入力!$C$11=2,ROUNDUP(全国標準卸価格!J184*地区別掛け率!J184%,-入力!$C$10),IF(入力!$C$11=3,ROUND(全国標準卸価格!J184*地区別掛け率!J184%,-入力!$C$10),""))),全国標準卸価格!J184))</f>
        <v>49200</v>
      </c>
      <c r="K184" s="62" t="str">
        <f>'6桁'!K184</f>
        <v>★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f>IF(全国標準卸価格!R184="","",IF(ISNUMBER(全国標準卸価格!R184),IF(入力!$C$11=1,ROUNDDOWN(全国標準卸価格!R184*地区別掛け率!R184%,-入力!$C$10),IF(入力!$C$11=2,ROUNDUP(全国標準卸価格!R184*地区別掛け率!R184%,-入力!$C$10),IF(入力!$C$11=3,ROUND(全国標準卸価格!R184*地区別掛け率!R184%,-入力!$C$10),""))),全国標準卸価格!R184))</f>
        <v>31400</v>
      </c>
      <c r="S184" s="201">
        <f>'6桁'!S184</f>
        <v>0</v>
      </c>
      <c r="T184" s="5" t="str">
        <f>IF(全国標準卸価格!T184="","",IF(ISNUMBER(全国標準卸価格!T184),IF(入力!$C$11=1,ROUNDDOWN(全国標準卸価格!T184*地区別掛け率!T184%,-入力!$C$10),IF(入力!$C$11=2,ROUNDUP(全国標準卸価格!T184*地区別掛け率!T184%,-入力!$C$10),IF(入力!$C$11=3,ROUND(全国標準卸価格!T184*地区別掛け率!T184%,-入力!$C$10),""))),全国標準卸価格!T184))</f>
        <v/>
      </c>
      <c r="U184" s="201">
        <f>'6桁'!U184</f>
        <v>0</v>
      </c>
      <c r="V184" s="5">
        <f>IF(全国標準卸価格!V184="","",IF(ISNUMBER(全国標準卸価格!V184),IF(入力!$C$11=1,ROUNDDOWN(全国標準卸価格!V184*地区別掛け率!V184%,-入力!$C$10),IF(入力!$C$11=2,ROUNDUP(全国標準卸価格!V184*地区別掛け率!V184%,-入力!$C$10),IF(入力!$C$11=3,ROUND(全国標準卸価格!V184*地区別掛け率!V184%,-入力!$C$10),""))),全国標準卸価格!V184))</f>
        <v>25400</v>
      </c>
      <c r="W184" s="62">
        <f>'6桁'!W184</f>
        <v>0</v>
      </c>
      <c r="X184" s="5" t="str">
        <f>IF(全国標準卸価格!X184="","",IF(ISNUMBER(全国標準卸価格!X184),IF(入力!$C$11=1,ROUNDDOWN(全国標準卸価格!X184*地区別掛け率!X184%,-入力!$C$10),IF(入力!$C$11=2,ROUNDUP(全国標準卸価格!X184*地区別掛け率!X184%,-入力!$C$10),IF(入力!$C$11=3,ROUND(全国標準卸価格!X184*地区別掛け率!X184%,-入力!$C$10),""))),全国標準卸価格!X184))</f>
        <v/>
      </c>
      <c r="Y184" s="62">
        <f>'6桁'!Y184</f>
        <v>0</v>
      </c>
      <c r="Z184" s="5" t="str">
        <f>IF(全国標準卸価格!Z184="","",IF(ISNUMBER(全国標準卸価格!Z184),IF(入力!$C$11=1,ROUNDDOWN(全国標準卸価格!Z184*地区別掛け率!Z184%,-入力!$C$10),IF(入力!$C$11=2,ROUNDUP(全国標準卸価格!Z184*地区別掛け率!Z184%,-入力!$C$10),IF(入力!$C$11=3,ROUND(全国標準卸価格!Z184*地区別掛け率!Z184%,-入力!$C$10),""))),全国標準卸価格!Z184))</f>
        <v/>
      </c>
      <c r="AA184" s="62">
        <f>'6桁'!AA184</f>
        <v>0</v>
      </c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f>IF(全国標準卸価格!F185="","",IF(ISNUMBER(全国標準卸価格!F185),IF(入力!$C$11=1,ROUNDDOWN(全国標準卸価格!F185*地区別掛け率!F185%,-入力!$C$10),IF(入力!$C$11=2,ROUNDUP(全国標準卸価格!F185*地区別掛け率!F185%,-入力!$C$10),IF(入力!$C$11=3,ROUND(全国標準卸価格!F185*地区別掛け率!F185%,-入力!$C$10),""))),全国標準卸価格!F185))</f>
        <v>62400</v>
      </c>
      <c r="G185" s="62" t="str">
        <f>'6桁'!G185</f>
        <v>★</v>
      </c>
      <c r="H185" s="5" t="str">
        <f>IF(全国標準卸価格!H185="","",IF(ISNUMBER(全国標準卸価格!H185),IF(入力!$C$11=1,ROUNDDOWN(全国標準卸価格!H185*地区別掛け率!H185%,-入力!$C$10),IF(入力!$C$11=2,ROUNDUP(全国標準卸価格!H185*地区別掛け率!H185%,-入力!$C$10),IF(入力!$C$11=3,ROUND(全国標準卸価格!H185*地区別掛け率!H185%,-入力!$C$10),""))),全国標準卸価格!H185))</f>
        <v/>
      </c>
      <c r="I185" s="62">
        <f>'6桁'!I185</f>
        <v>0</v>
      </c>
      <c r="J185" s="5">
        <f>IF(全国標準卸価格!J185="","",IF(ISNUMBER(全国標準卸価格!J185),IF(入力!$C$11=1,ROUNDDOWN(全国標準卸価格!J185*地区別掛け率!J185%,-入力!$C$10),IF(入力!$C$11=2,ROUNDUP(全国標準卸価格!J185*地区別掛け率!J185%,-入力!$C$10),IF(入力!$C$11=3,ROUND(全国標準卸価格!J185*地区別掛け率!J185%,-入力!$C$10),""))),全国標準卸価格!J185))</f>
        <v>44100</v>
      </c>
      <c r="K185" s="62" t="str">
        <f>'6桁'!K185</f>
        <v>★</v>
      </c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全国標準卸価格!R185="","",IF(ISNUMBER(全国標準卸価格!R185),IF(入力!$C$11=1,ROUNDDOWN(全国標準卸価格!R185*地区別掛け率!R185%,-入力!$C$10),IF(入力!$C$11=2,ROUNDUP(全国標準卸価格!R185*地区別掛け率!R185%,-入力!$C$10),IF(入力!$C$11=3,ROUND(全国標準卸価格!R185*地区別掛け率!R185%,-入力!$C$10),""))),全国標準卸価格!R185))</f>
        <v/>
      </c>
      <c r="S185" s="201">
        <f>'6桁'!S185</f>
        <v>0</v>
      </c>
      <c r="T185" s="5" t="str">
        <f>IF(全国標準卸価格!T185="","",IF(ISNUMBER(全国標準卸価格!T185),IF(入力!$C$11=1,ROUNDDOWN(全国標準卸価格!T185*地区別掛け率!T185%,-入力!$C$10),IF(入力!$C$11=2,ROUNDUP(全国標準卸価格!T185*地区別掛け率!T185%,-入力!$C$10),IF(入力!$C$11=3,ROUND(全国標準卸価格!T185*地区別掛け率!T185%,-入力!$C$10),""))),全国標準卸価格!T185))</f>
        <v/>
      </c>
      <c r="U185" s="201">
        <f>'6桁'!U185</f>
        <v>0</v>
      </c>
      <c r="V185" s="5">
        <f>IF(全国標準卸価格!V185="","",IF(ISNUMBER(全国標準卸価格!V185),IF(入力!$C$11=1,ROUNDDOWN(全国標準卸価格!V185*地区別掛け率!V185%,-入力!$C$10),IF(入力!$C$11=2,ROUNDUP(全国標準卸価格!V185*地区別掛け率!V185%,-入力!$C$10),IF(入力!$C$11=3,ROUND(全国標準卸価格!V185*地区別掛け率!V185%,-入力!$C$10),""))),全国標準卸価格!V185))</f>
        <v>26300</v>
      </c>
      <c r="W185" s="62">
        <f>'6桁'!W185</f>
        <v>0</v>
      </c>
      <c r="X185" s="5" t="str">
        <f>IF(全国標準卸価格!X185="","",IF(ISNUMBER(全国標準卸価格!X185),IF(入力!$C$11=1,ROUNDDOWN(全国標準卸価格!X185*地区別掛け率!X185%,-入力!$C$10),IF(入力!$C$11=2,ROUNDUP(全国標準卸価格!X185*地区別掛け率!X185%,-入力!$C$10),IF(入力!$C$11=3,ROUND(全国標準卸価格!X185*地区別掛け率!X185%,-入力!$C$10),""))),全国標準卸価格!X185))</f>
        <v/>
      </c>
      <c r="Y185" s="62">
        <f>'6桁'!Y185</f>
        <v>0</v>
      </c>
      <c r="Z185" s="5" t="str">
        <f>IF(全国標準卸価格!Z185="","",IF(ISNUMBER(全国標準卸価格!Z185),IF(入力!$C$11=1,ROUNDDOWN(全国標準卸価格!Z185*地区別掛け率!Z185%,-入力!$C$10),IF(入力!$C$11=2,ROUNDUP(全国標準卸価格!Z185*地区別掛け率!Z185%,-入力!$C$10),IF(入力!$C$11=3,ROUND(全国標準卸価格!Z185*地区別掛け率!Z185%,-入力!$C$10),""))),全国標準卸価格!Z185))</f>
        <v/>
      </c>
      <c r="AA185" s="62">
        <f>'6桁'!AA185</f>
        <v>0</v>
      </c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f>IF(全国標準卸価格!F186="","",IF(ISNUMBER(全国標準卸価格!F186),IF(入力!$C$11=1,ROUNDDOWN(全国標準卸価格!F186*地区別掛け率!F186%,-入力!$C$10),IF(入力!$C$11=2,ROUNDUP(全国標準卸価格!F186*地区別掛け率!F186%,-入力!$C$10),IF(入力!$C$11=3,ROUND(全国標準卸価格!F186*地区別掛け率!F186%,-入力!$C$10),""))),全国標準卸価格!F186))</f>
        <v>58600</v>
      </c>
      <c r="G186" s="62">
        <f>'6桁'!G186</f>
        <v>0</v>
      </c>
      <c r="H186" s="5" t="str">
        <f>IF(全国標準卸価格!H186="","",IF(ISNUMBER(全国標準卸価格!H186),IF(入力!$C$11=1,ROUNDDOWN(全国標準卸価格!H186*地区別掛け率!H186%,-入力!$C$10),IF(入力!$C$11=2,ROUNDUP(全国標準卸価格!H186*地区別掛け率!H186%,-入力!$C$10),IF(入力!$C$11=3,ROUND(全国標準卸価格!H186*地区別掛け率!H186%,-入力!$C$10),""))),全国標準卸価格!H186))</f>
        <v/>
      </c>
      <c r="I186" s="62">
        <f>'6桁'!I186</f>
        <v>0</v>
      </c>
      <c r="J186" s="5">
        <f>IF(全国標準卸価格!J186="","",IF(ISNUMBER(全国標準卸価格!J186),IF(入力!$C$11=1,ROUNDDOWN(全国標準卸価格!J186*地区別掛け率!J186%,-入力!$C$10),IF(入力!$C$11=2,ROUNDUP(全国標準卸価格!J186*地区別掛け率!J186%,-入力!$C$10),IF(入力!$C$11=3,ROUND(全国標準卸価格!J186*地区別掛け率!J186%,-入力!$C$10),""))),全国標準卸価格!J186))</f>
        <v>45900</v>
      </c>
      <c r="K186" s="62">
        <f>'6桁'!K186</f>
        <v>0</v>
      </c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全国標準卸価格!R186="","",IF(ISNUMBER(全国標準卸価格!R186),IF(入力!$C$11=1,ROUNDDOWN(全国標準卸価格!R186*地区別掛け率!R186%,-入力!$C$10),IF(入力!$C$11=2,ROUNDUP(全国標準卸価格!R186*地区別掛け率!R186%,-入力!$C$10),IF(入力!$C$11=3,ROUND(全国標準卸価格!R186*地区別掛け率!R186%,-入力!$C$10),""))),全国標準卸価格!R186))</f>
        <v/>
      </c>
      <c r="S186" s="201">
        <f>'6桁'!S186</f>
        <v>0</v>
      </c>
      <c r="T186" s="5" t="str">
        <f>IF(全国標準卸価格!T186="","",IF(ISNUMBER(全国標準卸価格!T186),IF(入力!$C$11=1,ROUNDDOWN(全国標準卸価格!T186*地区別掛け率!T186%,-入力!$C$10),IF(入力!$C$11=2,ROUNDUP(全国標準卸価格!T186*地区別掛け率!T186%,-入力!$C$10),IF(入力!$C$11=3,ROUND(全国標準卸価格!T186*地区別掛け率!T186%,-入力!$C$10),""))),全国標準卸価格!T186))</f>
        <v/>
      </c>
      <c r="U186" s="201">
        <f>'6桁'!U186</f>
        <v>0</v>
      </c>
      <c r="V186" s="5">
        <f>IF(全国標準卸価格!V186="","",IF(ISNUMBER(全国標準卸価格!V186),IF(入力!$C$11=1,ROUNDDOWN(全国標準卸価格!V186*地区別掛け率!V186%,-入力!$C$10),IF(入力!$C$11=2,ROUNDUP(全国標準卸価格!V186*地区別掛け率!V186%,-入力!$C$10),IF(入力!$C$11=3,ROUND(全国標準卸価格!V186*地区別掛け率!V186%,-入力!$C$10),""))),全国標準卸価格!V186))</f>
        <v>27500</v>
      </c>
      <c r="W186" s="62">
        <f>'6桁'!W186</f>
        <v>0</v>
      </c>
      <c r="X186" s="5" t="str">
        <f>IF(全国標準卸価格!X186="","",IF(ISNUMBER(全国標準卸価格!X186),IF(入力!$C$11=1,ROUNDDOWN(全国標準卸価格!X186*地区別掛け率!X186%,-入力!$C$10),IF(入力!$C$11=2,ROUNDUP(全国標準卸価格!X186*地区別掛け率!X186%,-入力!$C$10),IF(入力!$C$11=3,ROUND(全国標準卸価格!X186*地区別掛け率!X186%,-入力!$C$10),""))),全国標準卸価格!X186))</f>
        <v/>
      </c>
      <c r="Y186" s="62">
        <f>'6桁'!Y186</f>
        <v>0</v>
      </c>
      <c r="Z186" s="5" t="str">
        <f>IF(全国標準卸価格!Z186="","",IF(ISNUMBER(全国標準卸価格!Z186),IF(入力!$C$11=1,ROUNDDOWN(全国標準卸価格!Z186*地区別掛け率!Z186%,-入力!$C$10),IF(入力!$C$11=2,ROUNDUP(全国標準卸価格!Z186*地区別掛け率!Z186%,-入力!$C$10),IF(入力!$C$11=3,ROUND(全国標準卸価格!Z186*地区別掛け率!Z186%,-入力!$C$10),""))),全国標準卸価格!Z186))</f>
        <v/>
      </c>
      <c r="AA186" s="62">
        <f>'6桁'!AA186</f>
        <v>0</v>
      </c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全国標準卸価格!F187="","",IF(ISNUMBER(全国標準卸価格!F187),IF(入力!$C$11=1,ROUNDDOWN(全国標準卸価格!F187*地区別掛け率!F187%,-入力!$C$10),IF(入力!$C$11=2,ROUNDUP(全国標準卸価格!F187*地区別掛け率!F187%,-入力!$C$10),IF(入力!$C$11=3,ROUND(全国標準卸価格!F187*地区別掛け率!F187%,-入力!$C$10),""))),全国標準卸価格!F187))</f>
        <v/>
      </c>
      <c r="G187" s="62">
        <f>'6桁'!G187</f>
        <v>0</v>
      </c>
      <c r="H187" s="5" t="str">
        <f>IF(全国標準卸価格!H187="","",IF(ISNUMBER(全国標準卸価格!H187),IF(入力!$C$11=1,ROUNDDOWN(全国標準卸価格!H187*地区別掛け率!H187%,-入力!$C$10),IF(入力!$C$11=2,ROUNDUP(全国標準卸価格!H187*地区別掛け率!H187%,-入力!$C$10),IF(入力!$C$11=3,ROUND(全国標準卸価格!H187*地区別掛け率!H187%,-入力!$C$10),""))),全国標準卸価格!H187))</f>
        <v/>
      </c>
      <c r="I187" s="62">
        <f>'6桁'!I187</f>
        <v>0</v>
      </c>
      <c r="J187" s="5">
        <f>IF(全国標準卸価格!J187="","",IF(ISNUMBER(全国標準卸価格!J187),IF(入力!$C$11=1,ROUNDDOWN(全国標準卸価格!J187*地区別掛け率!J187%,-入力!$C$10),IF(入力!$C$11=2,ROUNDUP(全国標準卸価格!J187*地区別掛け率!J187%,-入力!$C$10),IF(入力!$C$11=3,ROUND(全国標準卸価格!J187*地区別掛け率!J187%,-入力!$C$10),""))),全国標準卸価格!J187))</f>
        <v>49400</v>
      </c>
      <c r="K187" s="62" t="str">
        <f>'6桁'!K187</f>
        <v>★</v>
      </c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全国標準卸価格!R187="","",IF(ISNUMBER(全国標準卸価格!R187),IF(入力!$C$11=1,ROUNDDOWN(全国標準卸価格!R187*地区別掛け率!R187%,-入力!$C$10),IF(入力!$C$11=2,ROUNDUP(全国標準卸価格!R187*地区別掛け率!R187%,-入力!$C$10),IF(入力!$C$11=3,ROUND(全国標準卸価格!R187*地区別掛け率!R187%,-入力!$C$10),""))),全国標準卸価格!R187))</f>
        <v/>
      </c>
      <c r="S187" s="201">
        <f>'6桁'!S187</f>
        <v>0</v>
      </c>
      <c r="T187" s="5" t="str">
        <f>IF(全国標準卸価格!T187="","",IF(ISNUMBER(全国標準卸価格!T187),IF(入力!$C$11=1,ROUNDDOWN(全国標準卸価格!T187*地区別掛け率!T187%,-入力!$C$10),IF(入力!$C$11=2,ROUNDUP(全国標準卸価格!T187*地区別掛け率!T187%,-入力!$C$10),IF(入力!$C$11=3,ROUND(全国標準卸価格!T187*地区別掛け率!T187%,-入力!$C$10),""))),全国標準卸価格!T187))</f>
        <v/>
      </c>
      <c r="U187" s="201">
        <f>'6桁'!U187</f>
        <v>0</v>
      </c>
      <c r="V187" s="5">
        <f>IF(全国標準卸価格!V187="","",IF(ISNUMBER(全国標準卸価格!V187),IF(入力!$C$11=1,ROUNDDOWN(全国標準卸価格!V187*地区別掛け率!V187%,-入力!$C$10),IF(入力!$C$11=2,ROUNDUP(全国標準卸価格!V187*地区別掛け率!V187%,-入力!$C$10),IF(入力!$C$11=3,ROUND(全国標準卸価格!V187*地区別掛け率!V187%,-入力!$C$10),""))),全国標準卸価格!V187))</f>
        <v>30500</v>
      </c>
      <c r="W187" s="62">
        <f>'6桁'!W187</f>
        <v>0</v>
      </c>
      <c r="X187" s="5" t="str">
        <f>IF(全国標準卸価格!X187="","",IF(ISNUMBER(全国標準卸価格!X187),IF(入力!$C$11=1,ROUNDDOWN(全国標準卸価格!X187*地区別掛け率!X187%,-入力!$C$10),IF(入力!$C$11=2,ROUNDUP(全国標準卸価格!X187*地区別掛け率!X187%,-入力!$C$10),IF(入力!$C$11=3,ROUND(全国標準卸価格!X187*地区別掛け率!X187%,-入力!$C$10),""))),全国標準卸価格!X187))</f>
        <v/>
      </c>
      <c r="Y187" s="62">
        <f>'6桁'!Y187</f>
        <v>0</v>
      </c>
      <c r="Z187" s="5" t="str">
        <f>IF(全国標準卸価格!Z187="","",IF(ISNUMBER(全国標準卸価格!Z187),IF(入力!$C$11=1,ROUNDDOWN(全国標準卸価格!Z187*地区別掛け率!Z187%,-入力!$C$10),IF(入力!$C$11=2,ROUNDUP(全国標準卸価格!Z187*地区別掛け率!Z187%,-入力!$C$10),IF(入力!$C$11=3,ROUND(全国標準卸価格!Z187*地区別掛け率!Z187%,-入力!$C$10),""))),全国標準卸価格!Z187))</f>
        <v/>
      </c>
      <c r="AA187" s="62">
        <f>'6桁'!AA187</f>
        <v>0</v>
      </c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全国標準卸価格!F188="","",IF(ISNUMBER(全国標準卸価格!F188),IF(入力!$C$11=1,ROUNDDOWN(全国標準卸価格!F188*地区別掛け率!F188%,-入力!$C$10),IF(入力!$C$11=2,ROUNDUP(全国標準卸価格!F188*地区別掛け率!F188%,-入力!$C$10),IF(入力!$C$11=3,ROUND(全国標準卸価格!F188*地区別掛け率!F188%,-入力!$C$10),""))),全国標準卸価格!F188))</f>
        <v/>
      </c>
      <c r="G188" s="62">
        <f>'6桁'!G188</f>
        <v>0</v>
      </c>
      <c r="H188" s="5" t="str">
        <f>IF(全国標準卸価格!H188="","",IF(ISNUMBER(全国標準卸価格!H188),IF(入力!$C$11=1,ROUNDDOWN(全国標準卸価格!H188*地区別掛け率!H188%,-入力!$C$10),IF(入力!$C$11=2,ROUNDUP(全国標準卸価格!H188*地区別掛け率!H188%,-入力!$C$10),IF(入力!$C$11=3,ROUND(全国標準卸価格!H188*地区別掛け率!H188%,-入力!$C$10),""))),全国標準卸価格!H188))</f>
        <v/>
      </c>
      <c r="I188" s="62">
        <f>'6桁'!I188</f>
        <v>0</v>
      </c>
      <c r="J188" s="5">
        <f>IF(全国標準卸価格!J188="","",IF(ISNUMBER(全国標準卸価格!J188),IF(入力!$C$11=1,ROUNDDOWN(全国標準卸価格!J188*地区別掛け率!J188%,-入力!$C$10),IF(入力!$C$11=2,ROUNDUP(全国標準卸価格!J188*地区別掛け率!J188%,-入力!$C$10),IF(入力!$C$11=3,ROUND(全国標準卸価格!J188*地区別掛け率!J188%,-入力!$C$10),""))),全国標準卸価格!J188))</f>
        <v>51800</v>
      </c>
      <c r="K188" s="62">
        <f>'6桁'!K188</f>
        <v>0</v>
      </c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全国標準卸価格!R188="","",IF(ISNUMBER(全国標準卸価格!R188),IF(入力!$C$11=1,ROUNDDOWN(全国標準卸価格!R188*地区別掛け率!R188%,-入力!$C$10),IF(入力!$C$11=2,ROUNDUP(全国標準卸価格!R188*地区別掛け率!R188%,-入力!$C$10),IF(入力!$C$11=3,ROUND(全国標準卸価格!R188*地区別掛け率!R188%,-入力!$C$10),""))),全国標準卸価格!R188))</f>
        <v/>
      </c>
      <c r="S188" s="201">
        <f>'6桁'!S188</f>
        <v>0</v>
      </c>
      <c r="T188" s="5" t="str">
        <f>IF(全国標準卸価格!T188="","",IF(ISNUMBER(全国標準卸価格!T188),IF(入力!$C$11=1,ROUNDDOWN(全国標準卸価格!T188*地区別掛け率!T188%,-入力!$C$10),IF(入力!$C$11=2,ROUNDUP(全国標準卸価格!T188*地区別掛け率!T188%,-入力!$C$10),IF(入力!$C$11=3,ROUND(全国標準卸価格!T188*地区別掛け率!T188%,-入力!$C$10),""))),全国標準卸価格!T188))</f>
        <v/>
      </c>
      <c r="U188" s="201">
        <f>'6桁'!U188</f>
        <v>0</v>
      </c>
      <c r="V188" s="5">
        <f>IF(全国標準卸価格!V188="","",IF(ISNUMBER(全国標準卸価格!V188),IF(入力!$C$11=1,ROUNDDOWN(全国標準卸価格!V188*地区別掛け率!V188%,-入力!$C$10),IF(入力!$C$11=2,ROUNDUP(全国標準卸価格!V188*地区別掛け率!V188%,-入力!$C$10),IF(入力!$C$11=3,ROUND(全国標準卸価格!V188*地区別掛け率!V188%,-入力!$C$10),""))),全国標準卸価格!V188))</f>
        <v>32100</v>
      </c>
      <c r="W188" s="62">
        <f>'6桁'!W188</f>
        <v>0</v>
      </c>
      <c r="X188" s="5" t="str">
        <f>IF(全国標準卸価格!X188="","",IF(ISNUMBER(全国標準卸価格!X188),IF(入力!$C$11=1,ROUNDDOWN(全国標準卸価格!X188*地区別掛け率!X188%,-入力!$C$10),IF(入力!$C$11=2,ROUNDUP(全国標準卸価格!X188*地区別掛け率!X188%,-入力!$C$10),IF(入力!$C$11=3,ROUND(全国標準卸価格!X188*地区別掛け率!X188%,-入力!$C$10),""))),全国標準卸価格!X188))</f>
        <v/>
      </c>
      <c r="Y188" s="62">
        <f>'6桁'!Y188</f>
        <v>0</v>
      </c>
      <c r="Z188" s="5" t="str">
        <f>IF(全国標準卸価格!Z188="","",IF(ISNUMBER(全国標準卸価格!Z188),IF(入力!$C$11=1,ROUNDDOWN(全国標準卸価格!Z188*地区別掛け率!Z188%,-入力!$C$10),IF(入力!$C$11=2,ROUNDUP(全国標準卸価格!Z188*地区別掛け率!Z188%,-入力!$C$10),IF(入力!$C$11=3,ROUND(全国標準卸価格!Z188*地区別掛け率!Z188%,-入力!$C$10),""))),全国標準卸価格!Z188))</f>
        <v/>
      </c>
      <c r="AA188" s="62">
        <f>'6桁'!AA188</f>
        <v>0</v>
      </c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f>IF(全国標準卸価格!F189="","",IF(ISNUMBER(全国標準卸価格!F189),IF(入力!$C$11=1,ROUNDDOWN(全国標準卸価格!F189*地区別掛け率!F189%,-入力!$C$10),IF(入力!$C$11=2,ROUNDUP(全国標準卸価格!F189*地区別掛け率!F189%,-入力!$C$10),IF(入力!$C$11=3,ROUND(全国標準卸価格!F189*地区別掛け率!F189%,-入力!$C$10),""))),全国標準卸価格!F189))</f>
        <v>47700</v>
      </c>
      <c r="G189" s="162">
        <f>'6桁'!G189</f>
        <v>0</v>
      </c>
      <c r="H189" s="161" t="str">
        <f>IF(全国標準卸価格!H189="","",IF(ISNUMBER(全国標準卸価格!H189),IF(入力!$C$11=1,ROUNDDOWN(全国標準卸価格!H189*地区別掛け率!H189%,-入力!$C$10),IF(入力!$C$11=2,ROUNDUP(全国標準卸価格!H189*地区別掛け率!H189%,-入力!$C$10),IF(入力!$C$11=3,ROUND(全国標準卸価格!H189*地区別掛け率!H189%,-入力!$C$10),""))),全国標準卸価格!H189))</f>
        <v/>
      </c>
      <c r="I189" s="162">
        <f>'6桁'!I189</f>
        <v>0</v>
      </c>
      <c r="J189" s="161">
        <f>IF(全国標準卸価格!J189="","",IF(ISNUMBER(全国標準卸価格!J189),IF(入力!$C$11=1,ROUNDDOWN(全国標準卸価格!J189*地区別掛け率!J189%,-入力!$C$10),IF(入力!$C$11=2,ROUNDUP(全国標準卸価格!J189*地区別掛け率!J189%,-入力!$C$10),IF(入力!$C$11=3,ROUND(全国標準卸価格!J189*地区別掛け率!J189%,-入力!$C$10),""))),全国標準卸価格!J189))</f>
        <v>39200</v>
      </c>
      <c r="K189" s="162">
        <f>'6桁'!K189</f>
        <v>0</v>
      </c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全国標準卸価格!R189="","",IF(ISNUMBER(全国標準卸価格!R189),IF(入力!$C$11=1,ROUNDDOWN(全国標準卸価格!R189*地区別掛け率!R189%,-入力!$C$10),IF(入力!$C$11=2,ROUNDUP(全国標準卸価格!R189*地区別掛け率!R189%,-入力!$C$10),IF(入力!$C$11=3,ROUND(全国標準卸価格!R189*地区別掛け率!R189%,-入力!$C$10),""))),全国標準卸価格!R189))</f>
        <v/>
      </c>
      <c r="S189" s="201">
        <f>'6桁'!S189</f>
        <v>0</v>
      </c>
      <c r="T189" s="5" t="str">
        <f>IF(全国標準卸価格!T189="","",IF(ISNUMBER(全国標準卸価格!T189),IF(入力!$C$11=1,ROUNDDOWN(全国標準卸価格!T189*地区別掛け率!T189%,-入力!$C$10),IF(入力!$C$11=2,ROUNDUP(全国標準卸価格!T189*地区別掛け率!T189%,-入力!$C$10),IF(入力!$C$11=3,ROUND(全国標準卸価格!T189*地区別掛け率!T189%,-入力!$C$10),""))),全国標準卸価格!T189))</f>
        <v/>
      </c>
      <c r="U189" s="201">
        <f>'6桁'!U189</f>
        <v>0</v>
      </c>
      <c r="V189" s="5">
        <f>IF(全国標準卸価格!V189="","",IF(ISNUMBER(全国標準卸価格!V189),IF(入力!$C$11=1,ROUNDDOWN(全国標準卸価格!V189*地区別掛け率!V189%,-入力!$C$10),IF(入力!$C$11=2,ROUNDUP(全国標準卸価格!V189*地区別掛け率!V189%,-入力!$C$10),IF(入力!$C$11=3,ROUND(全国標準卸価格!V189*地区別掛け率!V189%,-入力!$C$10),""))),全国標準卸価格!V189))</f>
        <v>33400</v>
      </c>
      <c r="W189" s="62">
        <f>'6桁'!W189</f>
        <v>0</v>
      </c>
      <c r="X189" s="5" t="str">
        <f>IF(全国標準卸価格!X189="","",IF(ISNUMBER(全国標準卸価格!X189),IF(入力!$C$11=1,ROUNDDOWN(全国標準卸価格!X189*地区別掛け率!X189%,-入力!$C$10),IF(入力!$C$11=2,ROUNDUP(全国標準卸価格!X189*地区別掛け率!X189%,-入力!$C$10),IF(入力!$C$11=3,ROUND(全国標準卸価格!X189*地区別掛け率!X189%,-入力!$C$10),""))),全国標準卸価格!X189))</f>
        <v/>
      </c>
      <c r="Y189" s="62">
        <f>'6桁'!Y189</f>
        <v>0</v>
      </c>
      <c r="Z189" s="5" t="str">
        <f>IF(全国標準卸価格!Z189="","",IF(ISNUMBER(全国標準卸価格!Z189),IF(入力!$C$11=1,ROUNDDOWN(全国標準卸価格!Z189*地区別掛け率!Z189%,-入力!$C$10),IF(入力!$C$11=2,ROUNDUP(全国標準卸価格!Z189*地区別掛け率!Z189%,-入力!$C$10),IF(入力!$C$11=3,ROUND(全国標準卸価格!Z189*地区別掛け率!Z189%,-入力!$C$10),""))),全国標準卸価格!Z189))</f>
        <v/>
      </c>
      <c r="AA189" s="62">
        <f>'6桁'!AA189</f>
        <v>0</v>
      </c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f>IF(全国標準卸価格!F190="","",IF(ISNUMBER(全国標準卸価格!F190),IF(入力!$C$11=1,ROUNDDOWN(全国標準卸価格!F190*地区別掛け率!F190%,-入力!$C$10),IF(入力!$C$11=2,ROUNDUP(全国標準卸価格!F190*地区別掛け率!F190%,-入力!$C$10),IF(入力!$C$11=3,ROUND(全国標準卸価格!F190*地区別掛け率!F190%,-入力!$C$10),""))),全国標準卸価格!F190))</f>
        <v>55300</v>
      </c>
      <c r="G190" s="67">
        <f>'6桁'!G190</f>
        <v>0</v>
      </c>
      <c r="H190" s="32" t="str">
        <f>IF(全国標準卸価格!H190="","",IF(ISNUMBER(全国標準卸価格!H190),IF(入力!$C$11=1,ROUNDDOWN(全国標準卸価格!H190*地区別掛け率!H190%,-入力!$C$10),IF(入力!$C$11=2,ROUNDUP(全国標準卸価格!H190*地区別掛け率!H190%,-入力!$C$10),IF(入力!$C$11=3,ROUND(全国標準卸価格!H190*地区別掛け率!H190%,-入力!$C$10),""))),全国標準卸価格!H190))</f>
        <v/>
      </c>
      <c r="I190" s="67">
        <f>'6桁'!I190</f>
        <v>0</v>
      </c>
      <c r="J190" s="32" t="str">
        <f>IF(全国標準卸価格!J190="","",IF(ISNUMBER(全国標準卸価格!J190),IF(入力!$C$11=1,ROUNDDOWN(全国標準卸価格!J190*地区別掛け率!J190%,-入力!$C$10),IF(入力!$C$11=2,ROUNDUP(全国標準卸価格!J190*地区別掛け率!J190%,-入力!$C$10),IF(入力!$C$11=3,ROUND(全国標準卸価格!J190*地区別掛け率!J190%,-入力!$C$10),""))),全国標準卸価格!J190))</f>
        <v/>
      </c>
      <c r="K190" s="67">
        <f>'6桁'!K190</f>
        <v>0</v>
      </c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全国標準卸価格!R190="","",IF(ISNUMBER(全国標準卸価格!R190),IF(入力!$C$11=1,ROUNDDOWN(全国標準卸価格!R190*地区別掛け率!R190%,-入力!$C$10),IF(入力!$C$11=2,ROUNDUP(全国標準卸価格!R190*地区別掛け率!R190%,-入力!$C$10),IF(入力!$C$11=3,ROUND(全国標準卸価格!R190*地区別掛け率!R190%,-入力!$C$10),""))),全国標準卸価格!R190))</f>
        <v/>
      </c>
      <c r="S190" s="201">
        <f>'6桁'!S190</f>
        <v>0</v>
      </c>
      <c r="T190" s="5" t="str">
        <f>IF(全国標準卸価格!T190="","",IF(ISNUMBER(全国標準卸価格!T190),IF(入力!$C$11=1,ROUNDDOWN(全国標準卸価格!T190*地区別掛け率!T190%,-入力!$C$10),IF(入力!$C$11=2,ROUNDUP(全国標準卸価格!T190*地区別掛け率!T190%,-入力!$C$10),IF(入力!$C$11=3,ROUND(全国標準卸価格!T190*地区別掛け率!T190%,-入力!$C$10),""))),全国標準卸価格!T190))</f>
        <v/>
      </c>
      <c r="U190" s="201">
        <f>'6桁'!U190</f>
        <v>0</v>
      </c>
      <c r="V190" s="5">
        <f>IF(全国標準卸価格!V190="","",IF(ISNUMBER(全国標準卸価格!V190),IF(入力!$C$11=1,ROUNDDOWN(全国標準卸価格!V190*地区別掛け率!V190%,-入力!$C$10),IF(入力!$C$11=2,ROUNDUP(全国標準卸価格!V190*地区別掛け率!V190%,-入力!$C$10),IF(入力!$C$11=3,ROUND(全国標準卸価格!V190*地区別掛け率!V190%,-入力!$C$10),""))),全国標準卸価格!V190))</f>
        <v>20300</v>
      </c>
      <c r="W190" s="62">
        <f>'6桁'!W190</f>
        <v>0</v>
      </c>
      <c r="X190" s="5" t="str">
        <f>IF(全国標準卸価格!X190="","",IF(ISNUMBER(全国標準卸価格!X190),IF(入力!$C$11=1,ROUNDDOWN(全国標準卸価格!X190*地区別掛け率!X190%,-入力!$C$10),IF(入力!$C$11=2,ROUNDUP(全国標準卸価格!X190*地区別掛け率!X190%,-入力!$C$10),IF(入力!$C$11=3,ROUND(全国標準卸価格!X190*地区別掛け率!X190%,-入力!$C$10),""))),全国標準卸価格!X190))</f>
        <v/>
      </c>
      <c r="Y190" s="62">
        <f>'6桁'!Y190</f>
        <v>0</v>
      </c>
      <c r="Z190" s="5" t="str">
        <f>IF(全国標準卸価格!Z190="","",IF(ISNUMBER(全国標準卸価格!Z190),IF(入力!$C$11=1,ROUNDDOWN(全国標準卸価格!Z190*地区別掛け率!Z190%,-入力!$C$10),IF(入力!$C$11=2,ROUNDUP(全国標準卸価格!Z190*地区別掛け率!Z190%,-入力!$C$10),IF(入力!$C$11=3,ROUND(全国標準卸価格!Z190*地区別掛け率!Z190%,-入力!$C$10),""))),全国標準卸価格!Z190))</f>
        <v/>
      </c>
      <c r="AA190" s="62">
        <f>'6桁'!AA190</f>
        <v>0</v>
      </c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f>IF(全国標準卸価格!F191="","",IF(ISNUMBER(全国標準卸価格!F191),IF(入力!$C$11=1,ROUNDDOWN(全国標準卸価格!F191*地区別掛け率!F191%,-入力!$C$10),IF(入力!$C$11=2,ROUNDUP(全国標準卸価格!F191*地区別掛け率!F191%,-入力!$C$10),IF(入力!$C$11=3,ROUND(全国標準卸価格!F191*地区別掛け率!F191%,-入力!$C$10),""))),全国標準卸価格!F191))</f>
        <v>58100</v>
      </c>
      <c r="G191" s="70">
        <f>'6桁'!G191</f>
        <v>0</v>
      </c>
      <c r="H191" s="6">
        <f>IF(全国標準卸価格!H191="","",IF(ISNUMBER(全国標準卸価格!H191),IF(入力!$C$11=1,ROUNDDOWN(全国標準卸価格!H191*地区別掛け率!H191%,-入力!$C$10),IF(入力!$C$11=2,ROUNDUP(全国標準卸価格!H191*地区別掛け率!H191%,-入力!$C$10),IF(入力!$C$11=3,ROUND(全国標準卸価格!H191*地区別掛け率!H191%,-入力!$C$10),""))),全国標準卸価格!H191))</f>
        <v>54900</v>
      </c>
      <c r="I191" s="70">
        <f>'6桁'!I191</f>
        <v>0</v>
      </c>
      <c r="J191" s="144" t="str">
        <f>IF(全国標準卸価格!J191="","",IF(ISNUMBER(全国標準卸価格!J191),IF(入力!$C$11=1,ROUNDDOWN(全国標準卸価格!J191*地区別掛け率!J191%,-入力!$C$10),IF(入力!$C$11=2,ROUNDUP(全国標準卸価格!J191*地区別掛け率!J191%,-入力!$C$10),IF(入力!$C$11=3,ROUND(全国標準卸価格!J191*地区別掛け率!J191%,-入力!$C$10),""))),全国標準卸価格!J191))</f>
        <v/>
      </c>
      <c r="K191" s="70">
        <f>'6桁'!K191</f>
        <v>0</v>
      </c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全国標準卸価格!R191="","",IF(ISNUMBER(全国標準卸価格!R191),IF(入力!$C$11=1,ROUNDDOWN(全国標準卸価格!R191*地区別掛け率!R191%,-入力!$C$10),IF(入力!$C$11=2,ROUNDUP(全国標準卸価格!R191*地区別掛け率!R191%,-入力!$C$10),IF(入力!$C$11=3,ROUND(全国標準卸価格!R191*地区別掛け率!R191%,-入力!$C$10),""))),全国標準卸価格!R191))</f>
        <v/>
      </c>
      <c r="S191" s="201">
        <f>'6桁'!S191</f>
        <v>0</v>
      </c>
      <c r="T191" s="5" t="str">
        <f>IF(全国標準卸価格!T191="","",IF(ISNUMBER(全国標準卸価格!T191),IF(入力!$C$11=1,ROUNDDOWN(全国標準卸価格!T191*地区別掛け率!T191%,-入力!$C$10),IF(入力!$C$11=2,ROUNDUP(全国標準卸価格!T191*地区別掛け率!T191%,-入力!$C$10),IF(入力!$C$11=3,ROUND(全国標準卸価格!T191*地区別掛け率!T191%,-入力!$C$10),""))),全国標準卸価格!T191))</f>
        <v/>
      </c>
      <c r="U191" s="201">
        <f>'6桁'!U191</f>
        <v>0</v>
      </c>
      <c r="V191" s="5" t="str">
        <f>IF(全国標準卸価格!V191="","",IF(ISNUMBER(全国標準卸価格!V191),IF(入力!$C$11=1,ROUNDDOWN(全国標準卸価格!V191*地区別掛け率!V191%,-入力!$C$10),IF(入力!$C$11=2,ROUNDUP(全国標準卸価格!V191*地区別掛け率!V191%,-入力!$C$10),IF(入力!$C$11=3,ROUND(全国標準卸価格!V191*地区別掛け率!V191%,-入力!$C$10),""))),全国標準卸価格!V191))</f>
        <v/>
      </c>
      <c r="W191" s="62">
        <f>'6桁'!W191</f>
        <v>0</v>
      </c>
      <c r="X191" s="5">
        <f>IF(全国標準卸価格!X191="","",IF(ISNUMBER(全国標準卸価格!X191),IF(入力!$C$11=1,ROUNDDOWN(全国標準卸価格!X191*地区別掛け率!X191%,-入力!$C$10),IF(入力!$C$11=2,ROUNDUP(全国標準卸価格!X191*地区別掛け率!X191%,-入力!$C$10),IF(入力!$C$11=3,ROUND(全国標準卸価格!X191*地区別掛け率!X191%,-入力!$C$10),""))),全国標準卸価格!X191))</f>
        <v>26800</v>
      </c>
      <c r="Y191" s="62">
        <f>'6桁'!Y191</f>
        <v>0</v>
      </c>
      <c r="Z191" s="5" t="str">
        <f>IF(全国標準卸価格!Z191="","",IF(ISNUMBER(全国標準卸価格!Z191),IF(入力!$C$11=1,ROUNDDOWN(全国標準卸価格!Z191*地区別掛け率!Z191%,-入力!$C$10),IF(入力!$C$11=2,ROUNDUP(全国標準卸価格!Z191*地区別掛け率!Z191%,-入力!$C$10),IF(入力!$C$11=3,ROUND(全国標準卸価格!Z191*地区別掛け率!Z191%,-入力!$C$10),""))),全国標準卸価格!Z191))</f>
        <v/>
      </c>
      <c r="AA191" s="62">
        <f>'6桁'!AA191</f>
        <v>0</v>
      </c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f>IF(全国標準卸価格!F192="","",IF(ISNUMBER(全国標準卸価格!F192),IF(入力!$C$11=1,ROUNDDOWN(全国標準卸価格!F192*地区別掛け率!F192%,-入力!$C$10),IF(入力!$C$11=2,ROUNDUP(全国標準卸価格!F192*地区別掛け率!F192%,-入力!$C$10),IF(入力!$C$11=3,ROUND(全国標準卸価格!F192*地区別掛け率!F192%,-入力!$C$10),""))),全国標準卸価格!F192))</f>
        <v>55100</v>
      </c>
      <c r="G192" s="62">
        <f>'6桁'!G192</f>
        <v>0</v>
      </c>
      <c r="H192" s="5" t="str">
        <f>IF(全国標準卸価格!H192="","",IF(ISNUMBER(全国標準卸価格!H192),IF(入力!$C$11=1,ROUNDDOWN(全国標準卸価格!H192*地区別掛け率!H192%,-入力!$C$10),IF(入力!$C$11=2,ROUNDUP(全国標準卸価格!H192*地区別掛け率!H192%,-入力!$C$10),IF(入力!$C$11=3,ROUND(全国標準卸価格!H192*地区別掛け率!H192%,-入力!$C$10),""))),全国標準卸価格!H192))</f>
        <v/>
      </c>
      <c r="I192" s="62">
        <f>'6桁'!I192</f>
        <v>0</v>
      </c>
      <c r="J192" s="139" t="str">
        <f>IF(全国標準卸価格!J192="","",IF(ISNUMBER(全国標準卸価格!J192),IF(入力!$C$11=1,ROUNDDOWN(全国標準卸価格!J192*地区別掛け率!J192%,-入力!$C$10),IF(入力!$C$11=2,ROUNDUP(全国標準卸価格!J192*地区別掛け率!J192%,-入力!$C$10),IF(入力!$C$11=3,ROUND(全国標準卸価格!J192*地区別掛け率!J192%,-入力!$C$10),""))),全国標準卸価格!J192))</f>
        <v/>
      </c>
      <c r="K192" s="62">
        <f>'6桁'!K192</f>
        <v>0</v>
      </c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全国標準卸価格!R192="","",IF(ISNUMBER(全国標準卸価格!R192),IF(入力!$C$11=1,ROUNDDOWN(全国標準卸価格!R192*地区別掛け率!R192%,-入力!$C$10),IF(入力!$C$11=2,ROUNDUP(全国標準卸価格!R192*地区別掛け率!R192%,-入力!$C$10),IF(入力!$C$11=3,ROUND(全国標準卸価格!R192*地区別掛け率!R192%,-入力!$C$10),""))),全国標準卸価格!R192))</f>
        <v/>
      </c>
      <c r="S192" s="202">
        <f>'6桁'!S192</f>
        <v>0</v>
      </c>
      <c r="T192" s="33" t="str">
        <f>IF(全国標準卸価格!T192="","",IF(ISNUMBER(全国標準卸価格!T192),IF(入力!$C$11=1,ROUNDDOWN(全国標準卸価格!T192*地区別掛け率!T192%,-入力!$C$10),IF(入力!$C$11=2,ROUNDUP(全国標準卸価格!T192*地区別掛け率!T192%,-入力!$C$10),IF(入力!$C$11=3,ROUND(全国標準卸価格!T192*地区別掛け率!T192%,-入力!$C$10),""))),全国標準卸価格!T192))</f>
        <v/>
      </c>
      <c r="U192" s="202">
        <f>'6桁'!U192</f>
        <v>0</v>
      </c>
      <c r="V192" s="33" t="str">
        <f>IF(全国標準卸価格!V192="","",IF(ISNUMBER(全国標準卸価格!V192),IF(入力!$C$11=1,ROUNDDOWN(全国標準卸価格!V192*地区別掛け率!V192%,-入力!$C$10),IF(入力!$C$11=2,ROUNDUP(全国標準卸価格!V192*地区別掛け率!V192%,-入力!$C$10),IF(入力!$C$11=3,ROUND(全国標準卸価格!V192*地区別掛け率!V192%,-入力!$C$10),""))),全国標準卸価格!V192))</f>
        <v/>
      </c>
      <c r="W192" s="58">
        <f>'6桁'!W192</f>
        <v>0</v>
      </c>
      <c r="X192" s="33" t="str">
        <f>IF(全国標準卸価格!X192="","",IF(ISNUMBER(全国標準卸価格!X192),IF(入力!$C$11=1,ROUNDDOWN(全国標準卸価格!X192*地区別掛け率!X192%,-入力!$C$10),IF(入力!$C$11=2,ROUNDUP(全国標準卸価格!X192*地区別掛け率!X192%,-入力!$C$10),IF(入力!$C$11=3,ROUND(全国標準卸価格!X192*地区別掛け率!X192%,-入力!$C$10),""))),全国標準卸価格!X192))</f>
        <v/>
      </c>
      <c r="Y192" s="58">
        <f>'6桁'!Y192</f>
        <v>0</v>
      </c>
      <c r="Z192" s="33">
        <f>IF(全国標準卸価格!Z192="","",IF(ISNUMBER(全国標準卸価格!Z192),IF(入力!$C$11=1,ROUNDDOWN(全国標準卸価格!Z192*地区別掛け率!Z192%,-入力!$C$10),IF(入力!$C$11=2,ROUNDUP(全国標準卸価格!Z192*地区別掛け率!Z192%,-入力!$C$10),IF(入力!$C$11=3,ROUND(全国標準卸価格!Z192*地区別掛け率!Z192%,-入力!$C$10),""))),全国標準卸価格!Z192))</f>
        <v>27000</v>
      </c>
      <c r="AA192" s="58">
        <f>'6桁'!AA192</f>
        <v>0</v>
      </c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f>IF(全国標準卸価格!F193="","",IF(ISNUMBER(全国標準卸価格!F193),IF(入力!$C$11=1,ROUNDDOWN(全国標準卸価格!F193*地区別掛け率!F193%,-入力!$C$10),IF(入力!$C$11=2,ROUNDUP(全国標準卸価格!F193*地区別掛け率!F193%,-入力!$C$10),IF(入力!$C$11=3,ROUND(全国標準卸価格!F193*地区別掛け率!F193%,-入力!$C$10),""))),全国標準卸価格!F193))</f>
        <v>51500</v>
      </c>
      <c r="G193" s="62">
        <f>'6桁'!G193</f>
        <v>0</v>
      </c>
      <c r="H193" s="5" t="str">
        <f>IF(全国標準卸価格!H193="","",IF(ISNUMBER(全国標準卸価格!H193),IF(入力!$C$11=1,ROUNDDOWN(全国標準卸価格!H193*地区別掛け率!H193%,-入力!$C$10),IF(入力!$C$11=2,ROUNDUP(全国標準卸価格!H193*地区別掛け率!H193%,-入力!$C$10),IF(入力!$C$11=3,ROUND(全国標準卸価格!H193*地区別掛け率!H193%,-入力!$C$10),""))),全国標準卸価格!H193))</f>
        <v/>
      </c>
      <c r="I193" s="62">
        <f>'6桁'!I193</f>
        <v>0</v>
      </c>
      <c r="J193" s="139">
        <f>IF(全国標準卸価格!J193="","",IF(ISNUMBER(全国標準卸価格!J193),IF(入力!$C$11=1,ROUNDDOWN(全国標準卸価格!J193*地区別掛け率!J193%,-入力!$C$10),IF(入力!$C$11=2,ROUNDUP(全国標準卸価格!J193*地区別掛け率!J193%,-入力!$C$10),IF(入力!$C$11=3,ROUND(全国標準卸価格!J193*地区別掛け率!J193%,-入力!$C$10),""))),全国標準卸価格!J193))</f>
        <v>42000</v>
      </c>
      <c r="K193" s="62">
        <f>'6桁'!K193</f>
        <v>0</v>
      </c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f>IF(全国標準卸価格!R193="","",IF(ISNUMBER(全国標準卸価格!R193),IF(入力!$C$11=1,ROUNDDOWN(全国標準卸価格!R193*地区別掛け率!R193%,-入力!$C$10),IF(入力!$C$11=2,ROUNDUP(全国標準卸価格!R193*地区別掛け率!R193%,-入力!$C$10),IF(入力!$C$11=3,ROUND(全国標準卸価格!R193*地区別掛け率!R193%,-入力!$C$10),""))),全国標準卸価格!R193))</f>
        <v>25700</v>
      </c>
      <c r="S193" s="211">
        <f>'6桁'!S193</f>
        <v>0</v>
      </c>
      <c r="T193" s="32">
        <f>IF(全国標準卸価格!T193="","",IF(ISNUMBER(全国標準卸価格!T193),IF(入力!$C$11=1,ROUNDDOWN(全国標準卸価格!T193*地区別掛け率!T193%,-入力!$C$10),IF(入力!$C$11=2,ROUNDUP(全国標準卸価格!T193*地区別掛け率!T193%,-入力!$C$10),IF(入力!$C$11=3,ROUND(全国標準卸価格!T193*地区別掛け率!T193%,-入力!$C$10),""))),全国標準卸価格!T193))</f>
        <v>24100</v>
      </c>
      <c r="U193" s="211">
        <f>'6桁'!U193</f>
        <v>0</v>
      </c>
      <c r="V193" s="32" t="str">
        <f>IF(全国標準卸価格!V193="","",IF(ISNUMBER(全国標準卸価格!V193),IF(入力!$C$11=1,ROUNDDOWN(全国標準卸価格!V193*地区別掛け率!V193%,-入力!$C$10),IF(入力!$C$11=2,ROUNDUP(全国標準卸価格!V193*地区別掛け率!V193%,-入力!$C$10),IF(入力!$C$11=3,ROUND(全国標準卸価格!V193*地区別掛け率!V193%,-入力!$C$10),""))),全国標準卸価格!V193))</f>
        <v/>
      </c>
      <c r="W193" s="67">
        <f>'6桁'!W193</f>
        <v>0</v>
      </c>
      <c r="X193" s="32" t="str">
        <f>IF(全国標準卸価格!X193="","",IF(ISNUMBER(全国標準卸価格!X193),IF(入力!$C$11=1,ROUNDDOWN(全国標準卸価格!X193*地区別掛け率!X193%,-入力!$C$10),IF(入力!$C$11=2,ROUNDUP(全国標準卸価格!X193*地区別掛け率!X193%,-入力!$C$10),IF(入力!$C$11=3,ROUND(全国標準卸価格!X193*地区別掛け率!X193%,-入力!$C$10),""))),全国標準卸価格!X193))</f>
        <v/>
      </c>
      <c r="Y193" s="67">
        <f>'6桁'!Y193</f>
        <v>0</v>
      </c>
      <c r="Z193" s="32" t="str">
        <f>IF(全国標準卸価格!Z193="","",IF(ISNUMBER(全国標準卸価格!Z193),IF(入力!$C$11=1,ROUNDDOWN(全国標準卸価格!Z193*地区別掛け率!Z193%,-入力!$C$10),IF(入力!$C$11=2,ROUNDUP(全国標準卸価格!Z193*地区別掛け率!Z193%,-入力!$C$10),IF(入力!$C$11=3,ROUND(全国標準卸価格!Z193*地区別掛け率!Z193%,-入力!$C$10),""))),全国標準卸価格!Z193))</f>
        <v/>
      </c>
      <c r="AA193" s="67">
        <f>'6桁'!AA193</f>
        <v>0</v>
      </c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f>IF(全国標準卸価格!F194="","",IF(ISNUMBER(全国標準卸価格!F194),IF(入力!$C$11=1,ROUNDDOWN(全国標準卸価格!F194*地区別掛け率!F194%,-入力!$C$10),IF(入力!$C$11=2,ROUNDUP(全国標準卸価格!F194*地区別掛け率!F194%,-入力!$C$10),IF(入力!$C$11=3,ROUND(全国標準卸価格!F194*地区別掛け率!F194%,-入力!$C$10),""))),全国標準卸価格!F194))</f>
        <v>53400</v>
      </c>
      <c r="G194" s="62">
        <f>'6桁'!G194</f>
        <v>0</v>
      </c>
      <c r="H194" s="5" t="str">
        <f>IF(全国標準卸価格!H194="","",IF(ISNUMBER(全国標準卸価格!H194),IF(入力!$C$11=1,ROUNDDOWN(全国標準卸価格!H194*地区別掛け率!H194%,-入力!$C$10),IF(入力!$C$11=2,ROUNDUP(全国標準卸価格!H194*地区別掛け率!H194%,-入力!$C$10),IF(入力!$C$11=3,ROUND(全国標準卸価格!H194*地区別掛け率!H194%,-入力!$C$10),""))),全国標準卸価格!H194))</f>
        <v/>
      </c>
      <c r="I194" s="62">
        <f>'6桁'!I194</f>
        <v>0</v>
      </c>
      <c r="J194" s="139">
        <f>IF(全国標準卸価格!J194="","",IF(ISNUMBER(全国標準卸価格!J194),IF(入力!$C$11=1,ROUNDDOWN(全国標準卸価格!J194*地区別掛け率!J194%,-入力!$C$10),IF(入力!$C$11=2,ROUNDUP(全国標準卸価格!J194*地区別掛け率!J194%,-入力!$C$10),IF(入力!$C$11=3,ROUND(全国標準卸価格!J194*地区別掛け率!J194%,-入力!$C$10),""))),全国標準卸価格!J194))</f>
        <v>43300</v>
      </c>
      <c r="K194" s="62">
        <f>'6桁'!K194</f>
        <v>0</v>
      </c>
      <c r="L194" s="356"/>
      <c r="M194" s="451"/>
      <c r="N194" s="435" t="s">
        <v>16</v>
      </c>
      <c r="O194" s="436"/>
      <c r="P194" s="179">
        <v>96</v>
      </c>
      <c r="Q194" s="264"/>
      <c r="R194" s="5" t="str">
        <f>IF(全国標準卸価格!R194="","",IF(ISNUMBER(全国標準卸価格!R194),IF(入力!$C$11=1,ROUNDDOWN(全国標準卸価格!R194*地区別掛け率!R194%,-入力!$C$10),IF(入力!$C$11=2,ROUNDUP(全国標準卸価格!R194*地区別掛け率!R194%,-入力!$C$10),IF(入力!$C$11=3,ROUND(全国標準卸価格!R194*地区別掛け率!R194%,-入力!$C$10),""))),全国標準卸価格!R194))</f>
        <v/>
      </c>
      <c r="S194" s="201">
        <f>'6桁'!S194</f>
        <v>0</v>
      </c>
      <c r="T194" s="5" t="str">
        <f>IF(全国標準卸価格!T194="","",IF(ISNUMBER(全国標準卸価格!T194),IF(入力!$C$11=1,ROUNDDOWN(全国標準卸価格!T194*地区別掛け率!T194%,-入力!$C$10),IF(入力!$C$11=2,ROUNDUP(全国標準卸価格!T194*地区別掛け率!T194%,-入力!$C$10),IF(入力!$C$11=3,ROUND(全国標準卸価格!T194*地区別掛け率!T194%,-入力!$C$10),""))),全国標準卸価格!T194))</f>
        <v/>
      </c>
      <c r="U194" s="201">
        <f>'6桁'!U194</f>
        <v>0</v>
      </c>
      <c r="V194" s="5">
        <f>IF(全国標準卸価格!V194="","",IF(ISNUMBER(全国標準卸価格!V194),IF(入力!$C$11=1,ROUNDDOWN(全国標準卸価格!V194*地区別掛け率!V194%,-入力!$C$10),IF(入力!$C$11=2,ROUNDUP(全国標準卸価格!V194*地区別掛け率!V194%,-入力!$C$10),IF(入力!$C$11=3,ROUND(全国標準卸価格!V194*地区別掛け率!V194%,-入力!$C$10),""))),全国標準卸価格!V194))</f>
        <v>23100</v>
      </c>
      <c r="W194" s="62">
        <f>'6桁'!W194</f>
        <v>0</v>
      </c>
      <c r="X194" s="5" t="str">
        <f>IF(全国標準卸価格!X194="","",IF(ISNUMBER(全国標準卸価格!X194),IF(入力!$C$11=1,ROUNDDOWN(全国標準卸価格!X194*地区別掛け率!X194%,-入力!$C$10),IF(入力!$C$11=2,ROUNDUP(全国標準卸価格!X194*地区別掛け率!X194%,-入力!$C$10),IF(入力!$C$11=3,ROUND(全国標準卸価格!X194*地区別掛け率!X194%,-入力!$C$10),""))),全国標準卸価格!X194))</f>
        <v/>
      </c>
      <c r="Y194" s="62">
        <f>'6桁'!Y194</f>
        <v>0</v>
      </c>
      <c r="Z194" s="5" t="str">
        <f>IF(全国標準卸価格!Z194="","",IF(ISNUMBER(全国標準卸価格!Z194),IF(入力!$C$11=1,ROUNDDOWN(全国標準卸価格!Z194*地区別掛け率!Z194%,-入力!$C$10),IF(入力!$C$11=2,ROUNDUP(全国標準卸価格!Z194*地区別掛け率!Z194%,-入力!$C$10),IF(入力!$C$11=3,ROUND(全国標準卸価格!Z194*地区別掛け率!Z194%,-入力!$C$10),""))),全国標準卸価格!Z194))</f>
        <v/>
      </c>
      <c r="AA194" s="62">
        <f>'6桁'!AA194</f>
        <v>0</v>
      </c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全国標準卸価格!F195="","",IF(ISNUMBER(全国標準卸価格!F195),IF(入力!$C$11=1,ROUNDDOWN(全国標準卸価格!F195*地区別掛け率!F195%,-入力!$C$10),IF(入力!$C$11=2,ROUNDUP(全国標準卸価格!F195*地区別掛け率!F195%,-入力!$C$10),IF(入力!$C$11=3,ROUND(全国標準卸価格!F195*地区別掛け率!F195%,-入力!$C$10),""))),全国標準卸価格!F195))</f>
        <v/>
      </c>
      <c r="G195" s="62">
        <f>'6桁'!G195</f>
        <v>0</v>
      </c>
      <c r="H195" s="5" t="str">
        <f>IF(全国標準卸価格!H195="","",IF(ISNUMBER(全国標準卸価格!H195),IF(入力!$C$11=1,ROUNDDOWN(全国標準卸価格!H195*地区別掛け率!H195%,-入力!$C$10),IF(入力!$C$11=2,ROUNDUP(全国標準卸価格!H195*地区別掛け率!H195%,-入力!$C$10),IF(入力!$C$11=3,ROUND(全国標準卸価格!H195*地区別掛け率!H195%,-入力!$C$10),""))),全国標準卸価格!H195))</f>
        <v/>
      </c>
      <c r="I195" s="62">
        <f>'6桁'!I195</f>
        <v>0</v>
      </c>
      <c r="J195" s="139">
        <f>IF(全国標準卸価格!J195="","",IF(ISNUMBER(全国標準卸価格!J195),IF(入力!$C$11=1,ROUNDDOWN(全国標準卸価格!J195*地区別掛け率!J195%,-入力!$C$10),IF(入力!$C$11=2,ROUNDUP(全国標準卸価格!J195*地区別掛け率!J195%,-入力!$C$10),IF(入力!$C$11=3,ROUND(全国標準卸価格!J195*地区別掛け率!J195%,-入力!$C$10),""))),全国標準卸価格!J195))</f>
        <v>47300</v>
      </c>
      <c r="K195" s="62" t="str">
        <f>'6桁'!K195</f>
        <v>★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f>IF(全国標準卸価格!R195="","",IF(ISNUMBER(全国標準卸価格!R195),IF(入力!$C$11=1,ROUNDDOWN(全国標準卸価格!R195*地区別掛け率!R195%,-入力!$C$10),IF(入力!$C$11=2,ROUNDUP(全国標準卸価格!R195*地区別掛け率!R195%,-入力!$C$10),IF(入力!$C$11=3,ROUND(全国標準卸価格!R195*地区別掛け率!R195%,-入力!$C$10),""))),全国標準卸価格!R195))</f>
        <v>26700</v>
      </c>
      <c r="S195" s="201">
        <f>'6桁'!S195</f>
        <v>0</v>
      </c>
      <c r="T195" s="5" t="str">
        <f>IF(全国標準卸価格!T195="","",IF(ISNUMBER(全国標準卸価格!T195),IF(入力!$C$11=1,ROUNDDOWN(全国標準卸価格!T195*地区別掛け率!T195%,-入力!$C$10),IF(入力!$C$11=2,ROUNDUP(全国標準卸価格!T195*地区別掛け率!T195%,-入力!$C$10),IF(入力!$C$11=3,ROUND(全国標準卸価格!T195*地区別掛け率!T195%,-入力!$C$10),""))),全国標準卸価格!T195))</f>
        <v/>
      </c>
      <c r="U195" s="201">
        <f>'6桁'!U195</f>
        <v>0</v>
      </c>
      <c r="V195" s="5">
        <f>IF(全国標準卸価格!V195="","",IF(ISNUMBER(全国標準卸価格!V195),IF(入力!$C$11=1,ROUNDDOWN(全国標準卸価格!V195*地区別掛け率!V195%,-入力!$C$10),IF(入力!$C$11=2,ROUNDUP(全国標準卸価格!V195*地区別掛け率!V195%,-入力!$C$10),IF(入力!$C$11=3,ROUND(全国標準卸価格!V195*地区別掛け率!V195%,-入力!$C$10),""))),全国標準卸価格!V195))</f>
        <v>24500</v>
      </c>
      <c r="W195" s="62">
        <f>'6桁'!W195</f>
        <v>0</v>
      </c>
      <c r="X195" s="5" t="str">
        <f>IF(全国標準卸価格!X195="","",IF(ISNUMBER(全国標準卸価格!X195),IF(入力!$C$11=1,ROUNDDOWN(全国標準卸価格!X195*地区別掛け率!X195%,-入力!$C$10),IF(入力!$C$11=2,ROUNDUP(全国標準卸価格!X195*地区別掛け率!X195%,-入力!$C$10),IF(入力!$C$11=3,ROUND(全国標準卸価格!X195*地区別掛け率!X195%,-入力!$C$10),""))),全国標準卸価格!X195))</f>
        <v/>
      </c>
      <c r="Y195" s="62">
        <f>'6桁'!Y195</f>
        <v>0</v>
      </c>
      <c r="Z195" s="5" t="str">
        <f>IF(全国標準卸価格!Z195="","",IF(ISNUMBER(全国標準卸価格!Z195),IF(入力!$C$11=1,ROUNDDOWN(全国標準卸価格!Z195*地区別掛け率!Z195%,-入力!$C$10),IF(入力!$C$11=2,ROUNDUP(全国標準卸価格!Z195*地区別掛け率!Z195%,-入力!$C$10),IF(入力!$C$11=3,ROUND(全国標準卸価格!Z195*地区別掛け率!Z195%,-入力!$C$10),""))),全国標準卸価格!Z195))</f>
        <v/>
      </c>
      <c r="AA195" s="62">
        <f>'6桁'!AA195</f>
        <v>0</v>
      </c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f>IF(全国標準卸価格!F196="","",IF(ISNUMBER(全国標準卸価格!F196),IF(入力!$C$11=1,ROUNDDOWN(全国標準卸価格!F196*地区別掛け率!F196%,-入力!$C$10),IF(入力!$C$11=2,ROUNDUP(全国標準卸価格!F196*地区別掛け率!F196%,-入力!$C$10),IF(入力!$C$11=3,ROUND(全国標準卸価格!F196*地区別掛け率!F196%,-入力!$C$10),""))),全国標準卸価格!F196))</f>
        <v>47000</v>
      </c>
      <c r="G196" s="62">
        <f>'6桁'!G196</f>
        <v>0</v>
      </c>
      <c r="H196" s="5" t="str">
        <f>IF(全国標準卸価格!H196="","",IF(ISNUMBER(全国標準卸価格!H196),IF(入力!$C$11=1,ROUNDDOWN(全国標準卸価格!H196*地区別掛け率!H196%,-入力!$C$10),IF(入力!$C$11=2,ROUNDUP(全国標準卸価格!H196*地区別掛け率!H196%,-入力!$C$10),IF(入力!$C$11=3,ROUND(全国標準卸価格!H196*地区別掛け率!H196%,-入力!$C$10),""))),全国標準卸価格!H196))</f>
        <v/>
      </c>
      <c r="I196" s="62">
        <f>'6桁'!I196</f>
        <v>0</v>
      </c>
      <c r="J196" s="139">
        <f>IF(全国標準卸価格!J196="","",IF(ISNUMBER(全国標準卸価格!J196),IF(入力!$C$11=1,ROUNDDOWN(全国標準卸価格!J196*地区別掛け率!J196%,-入力!$C$10),IF(入力!$C$11=2,ROUNDUP(全国標準卸価格!J196*地区別掛け率!J196%,-入力!$C$10),IF(入力!$C$11=3,ROUND(全国標準卸価格!J196*地区別掛け率!J196%,-入力!$C$10),""))),全国標準卸価格!J196))</f>
        <v>35500</v>
      </c>
      <c r="K196" s="62">
        <f>'6桁'!K196</f>
        <v>0</v>
      </c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全国標準卸価格!R196="","",IF(ISNUMBER(全国標準卸価格!R196),IF(入力!$C$11=1,ROUNDDOWN(全国標準卸価格!R196*地区別掛け率!R196%,-入力!$C$10),IF(入力!$C$11=2,ROUNDUP(全国標準卸価格!R196*地区別掛け率!R196%,-入力!$C$10),IF(入力!$C$11=3,ROUND(全国標準卸価格!R196*地区別掛け率!R196%,-入力!$C$10),""))),全国標準卸価格!R196))</f>
        <v/>
      </c>
      <c r="S196" s="201">
        <f>'6桁'!S196</f>
        <v>0</v>
      </c>
      <c r="T196" s="5" t="str">
        <f>IF(全国標準卸価格!T196="","",IF(ISNUMBER(全国標準卸価格!T196),IF(入力!$C$11=1,ROUNDDOWN(全国標準卸価格!T196*地区別掛け率!T196%,-入力!$C$10),IF(入力!$C$11=2,ROUNDUP(全国標準卸価格!T196*地区別掛け率!T196%,-入力!$C$10),IF(入力!$C$11=3,ROUND(全国標準卸価格!T196*地区別掛け率!T196%,-入力!$C$10),""))),全国標準卸価格!T196))</f>
        <v/>
      </c>
      <c r="U196" s="201">
        <f>'6桁'!U196</f>
        <v>0</v>
      </c>
      <c r="V196" s="5">
        <f>IF(全国標準卸価格!V196="","",IF(ISNUMBER(全国標準卸価格!V196),IF(入力!$C$11=1,ROUNDDOWN(全国標準卸価格!V196*地区別掛け率!V196%,-入力!$C$10),IF(入力!$C$11=2,ROUNDUP(全国標準卸価格!V196*地区別掛け率!V196%,-入力!$C$10),IF(入力!$C$11=3,ROUND(全国標準卸価格!V196*地区別掛け率!V196%,-入力!$C$10),""))),全国標準卸価格!V196))</f>
        <v>30700</v>
      </c>
      <c r="W196" s="62">
        <f>'6桁'!W196</f>
        <v>0</v>
      </c>
      <c r="X196" s="5" t="str">
        <f>IF(全国標準卸価格!X196="","",IF(ISNUMBER(全国標準卸価格!X196),IF(入力!$C$11=1,ROUNDDOWN(全国標準卸価格!X196*地区別掛け率!X196%,-入力!$C$10),IF(入力!$C$11=2,ROUNDUP(全国標準卸価格!X196*地区別掛け率!X196%,-入力!$C$10),IF(入力!$C$11=3,ROUND(全国標準卸価格!X196*地区別掛け率!X196%,-入力!$C$10),""))),全国標準卸価格!X196))</f>
        <v/>
      </c>
      <c r="Y196" s="62">
        <f>'6桁'!Y196</f>
        <v>0</v>
      </c>
      <c r="Z196" s="5" t="str">
        <f>IF(全国標準卸価格!Z196="","",IF(ISNUMBER(全国標準卸価格!Z196),IF(入力!$C$11=1,ROUNDDOWN(全国標準卸価格!Z196*地区別掛け率!Z196%,-入力!$C$10),IF(入力!$C$11=2,ROUNDUP(全国標準卸価格!Z196*地区別掛け率!Z196%,-入力!$C$10),IF(入力!$C$11=3,ROUND(全国標準卸価格!Z196*地区別掛け率!Z196%,-入力!$C$10),""))),全国標準卸価格!Z196))</f>
        <v/>
      </c>
      <c r="AA196" s="62">
        <f>'6桁'!AA196</f>
        <v>0</v>
      </c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f>IF(全国標準卸価格!F197="","",IF(ISNUMBER(全国標準卸価格!F197),IF(入力!$C$11=1,ROUNDDOWN(全国標準卸価格!F197*地区別掛け率!F197%,-入力!$C$10),IF(入力!$C$11=2,ROUNDUP(全国標準卸価格!F197*地区別掛け率!F197%,-入力!$C$10),IF(入力!$C$11=3,ROUND(全国標準卸価格!F197*地区別掛け率!F197%,-入力!$C$10),""))),全国標準卸価格!F197))</f>
        <v>45500</v>
      </c>
      <c r="G197" s="62" t="str">
        <f>'6桁'!G197</f>
        <v>★</v>
      </c>
      <c r="H197" s="5" t="str">
        <f>IF(全国標準卸価格!H197="","",IF(ISNUMBER(全国標準卸価格!H197),IF(入力!$C$11=1,ROUNDDOWN(全国標準卸価格!H197*地区別掛け率!H197%,-入力!$C$10),IF(入力!$C$11=2,ROUNDUP(全国標準卸価格!H197*地区別掛け率!H197%,-入力!$C$10),IF(入力!$C$11=3,ROUND(全国標準卸価格!H197*地区別掛け率!H197%,-入力!$C$10),""))),全国標準卸価格!H197))</f>
        <v/>
      </c>
      <c r="I197" s="62">
        <f>'6桁'!I197</f>
        <v>0</v>
      </c>
      <c r="J197" s="139">
        <f>IF(全国標準卸価格!J197="","",IF(ISNUMBER(全国標準卸価格!J197),IF(入力!$C$11=1,ROUNDDOWN(全国標準卸価格!J197*地区別掛け率!J197%,-入力!$C$10),IF(入力!$C$11=2,ROUNDUP(全国標準卸価格!J197*地区別掛け率!J197%,-入力!$C$10),IF(入力!$C$11=3,ROUND(全国標準卸価格!J197*地区別掛け率!J197%,-入力!$C$10),""))),全国標準卸価格!J197))</f>
        <v>36000</v>
      </c>
      <c r="K197" s="62" t="str">
        <f>'6桁'!K197</f>
        <v>★</v>
      </c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全国標準卸価格!R197="","",IF(ISNUMBER(全国標準卸価格!R197),IF(入力!$C$11=1,ROUNDDOWN(全国標準卸価格!R197*地区別掛け率!R197%,-入力!$C$10),IF(入力!$C$11=2,ROUNDUP(全国標準卸価格!R197*地区別掛け率!R197%,-入力!$C$10),IF(入力!$C$11=3,ROUND(全国標準卸価格!R197*地区別掛け率!R197%,-入力!$C$10),""))),全国標準卸価格!R197))</f>
        <v/>
      </c>
      <c r="S197" s="201">
        <f>'6桁'!S197</f>
        <v>0</v>
      </c>
      <c r="T197" s="5" t="str">
        <f>IF(全国標準卸価格!T197="","",IF(ISNUMBER(全国標準卸価格!T197),IF(入力!$C$11=1,ROUNDDOWN(全国標準卸価格!T197*地区別掛け率!T197%,-入力!$C$10),IF(入力!$C$11=2,ROUNDUP(全国標準卸価格!T197*地区別掛け率!T197%,-入力!$C$10),IF(入力!$C$11=3,ROUND(全国標準卸価格!T197*地区別掛け率!T197%,-入力!$C$10),""))),全国標準卸価格!T197))</f>
        <v/>
      </c>
      <c r="U197" s="201">
        <f>'6桁'!U197</f>
        <v>0</v>
      </c>
      <c r="V197" s="5">
        <f>IF(全国標準卸価格!V197="","",IF(ISNUMBER(全国標準卸価格!V197),IF(入力!$C$11=1,ROUNDDOWN(全国標準卸価格!V197*地区別掛け率!V197%,-入力!$C$10),IF(入力!$C$11=2,ROUNDUP(全国標準卸価格!V197*地区別掛け率!V197%,-入力!$C$10),IF(入力!$C$11=3,ROUND(全国標準卸価格!V197*地区別掛け率!V197%,-入力!$C$10),""))),全国標準卸価格!V197))</f>
        <v>18100</v>
      </c>
      <c r="W197" s="62">
        <f>'6桁'!W197</f>
        <v>0</v>
      </c>
      <c r="X197" s="5" t="str">
        <f>IF(全国標準卸価格!X197="","",IF(ISNUMBER(全国標準卸価格!X197),IF(入力!$C$11=1,ROUNDDOWN(全国標準卸価格!X197*地区別掛け率!X197%,-入力!$C$10),IF(入力!$C$11=2,ROUNDUP(全国標準卸価格!X197*地区別掛け率!X197%,-入力!$C$10),IF(入力!$C$11=3,ROUND(全国標準卸価格!X197*地区別掛け率!X197%,-入力!$C$10),""))),全国標準卸価格!X197))</f>
        <v/>
      </c>
      <c r="Y197" s="62">
        <f>'6桁'!Y197</f>
        <v>0</v>
      </c>
      <c r="Z197" s="5" t="str">
        <f>IF(全国標準卸価格!Z197="","",IF(ISNUMBER(全国標準卸価格!Z197),IF(入力!$C$11=1,ROUNDDOWN(全国標準卸価格!Z197*地区別掛け率!Z197%,-入力!$C$10),IF(入力!$C$11=2,ROUNDUP(全国標準卸価格!Z197*地区別掛け率!Z197%,-入力!$C$10),IF(入力!$C$11=3,ROUND(全国標準卸価格!Z197*地区別掛け率!Z197%,-入力!$C$10),""))),全国標準卸価格!Z197))</f>
        <v/>
      </c>
      <c r="AA197" s="62">
        <f>'6桁'!AA197</f>
        <v>0</v>
      </c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全国標準卸価格!F198="","",IF(ISNUMBER(全国標準卸価格!F198),IF(入力!$C$11=1,ROUNDDOWN(全国標準卸価格!F198*地区別掛け率!F198%,-入力!$C$10),IF(入力!$C$11=2,ROUNDUP(全国標準卸価格!F198*地区別掛け率!F198%,-入力!$C$10),IF(入力!$C$11=3,ROUND(全国標準卸価格!F198*地区別掛け率!F198%,-入力!$C$10),""))),全国標準卸価格!F198))</f>
        <v/>
      </c>
      <c r="G198" s="62">
        <f>'6桁'!G198</f>
        <v>0</v>
      </c>
      <c r="H198" s="5" t="str">
        <f>IF(全国標準卸価格!H198="","",IF(ISNUMBER(全国標準卸価格!H198),IF(入力!$C$11=1,ROUNDDOWN(全国標準卸価格!H198*地区別掛け率!H198%,-入力!$C$10),IF(入力!$C$11=2,ROUNDUP(全国標準卸価格!H198*地区別掛け率!H198%,-入力!$C$10),IF(入力!$C$11=3,ROUND(全国標準卸価格!H198*地区別掛け率!H198%,-入力!$C$10),""))),全国標準卸価格!H198))</f>
        <v/>
      </c>
      <c r="I198" s="62">
        <f>'6桁'!I198</f>
        <v>0</v>
      </c>
      <c r="J198" s="139">
        <f>IF(全国標準卸価格!J198="","",IF(ISNUMBER(全国標準卸価格!J198),IF(入力!$C$11=1,ROUNDDOWN(全国標準卸価格!J198*地区別掛け率!J198%,-入力!$C$10),IF(入力!$C$11=2,ROUNDUP(全国標準卸価格!J198*地区別掛け率!J198%,-入力!$C$10),IF(入力!$C$11=3,ROUND(全国標準卸価格!J198*地区別掛け率!J198%,-入力!$C$10),""))),全国標準卸価格!J198))</f>
        <v>37700</v>
      </c>
      <c r="K198" s="62">
        <f>'6桁'!K198</f>
        <v>0</v>
      </c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全国標準卸価格!R198="","",IF(ISNUMBER(全国標準卸価格!R198),IF(入力!$C$11=1,ROUNDDOWN(全国標準卸価格!R198*地区別掛け率!R198%,-入力!$C$10),IF(入力!$C$11=2,ROUNDUP(全国標準卸価格!R198*地区別掛け率!R198%,-入力!$C$10),IF(入力!$C$11=3,ROUND(全国標準卸価格!R198*地区別掛け率!R198%,-入力!$C$10),""))),全国標準卸価格!R198))</f>
        <v/>
      </c>
      <c r="S198" s="201">
        <f>'6桁'!S198</f>
        <v>0</v>
      </c>
      <c r="T198" s="5" t="str">
        <f>IF(全国標準卸価格!T198="","",IF(ISNUMBER(全国標準卸価格!T198),IF(入力!$C$11=1,ROUNDDOWN(全国標準卸価格!T198*地区別掛け率!T198%,-入力!$C$10),IF(入力!$C$11=2,ROUNDUP(全国標準卸価格!T198*地区別掛け率!T198%,-入力!$C$10),IF(入力!$C$11=3,ROUND(全国標準卸価格!T198*地区別掛け率!T198%,-入力!$C$10),""))),全国標準卸価格!T198))</f>
        <v/>
      </c>
      <c r="U198" s="201">
        <f>'6桁'!U198</f>
        <v>0</v>
      </c>
      <c r="V198" s="5">
        <f>IF(全国標準卸価格!V198="","",IF(ISNUMBER(全国標準卸価格!V198),IF(入力!$C$11=1,ROUNDDOWN(全国標準卸価格!V198*地区別掛け率!V198%,-入力!$C$10),IF(入力!$C$11=2,ROUNDUP(全国標準卸価格!V198*地区別掛け率!V198%,-入力!$C$10),IF(入力!$C$11=3,ROUND(全国標準卸価格!V198*地区別掛け率!V198%,-入力!$C$10),""))),全国標準卸価格!V198))</f>
        <v>21400</v>
      </c>
      <c r="W198" s="62">
        <f>'6桁'!W198</f>
        <v>0</v>
      </c>
      <c r="X198" s="5" t="str">
        <f>IF(全国標準卸価格!X198="","",IF(ISNUMBER(全国標準卸価格!X198),IF(入力!$C$11=1,ROUNDDOWN(全国標準卸価格!X198*地区別掛け率!X198%,-入力!$C$10),IF(入力!$C$11=2,ROUNDUP(全国標準卸価格!X198*地区別掛け率!X198%,-入力!$C$10),IF(入力!$C$11=3,ROUND(全国標準卸価格!X198*地区別掛け率!X198%,-入力!$C$10),""))),全国標準卸価格!X198))</f>
        <v/>
      </c>
      <c r="Y198" s="62">
        <f>'6桁'!Y198</f>
        <v>0</v>
      </c>
      <c r="Z198" s="5" t="str">
        <f>IF(全国標準卸価格!Z198="","",IF(ISNUMBER(全国標準卸価格!Z198),IF(入力!$C$11=1,ROUNDDOWN(全国標準卸価格!Z198*地区別掛け率!Z198%,-入力!$C$10),IF(入力!$C$11=2,ROUNDUP(全国標準卸価格!Z198*地区別掛け率!Z198%,-入力!$C$10),IF(入力!$C$11=3,ROUND(全国標準卸価格!Z198*地区別掛け率!Z198%,-入力!$C$10),""))),全国標準卸価格!Z198))</f>
        <v/>
      </c>
      <c r="AA198" s="62">
        <f>'6桁'!AA198</f>
        <v>0</v>
      </c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全国標準卸価格!F199="","",IF(ISNUMBER(全国標準卸価格!F199),IF(入力!$C$11=1,ROUNDDOWN(全国標準卸価格!F199*地区別掛け率!F199%,-入力!$C$10),IF(入力!$C$11=2,ROUNDUP(全国標準卸価格!F199*地区別掛け率!F199%,-入力!$C$10),IF(入力!$C$11=3,ROUND(全国標準卸価格!F199*地区別掛け率!F199%,-入力!$C$10),""))),全国標準卸価格!F199))</f>
        <v/>
      </c>
      <c r="G199" s="62">
        <f>'6桁'!G199</f>
        <v>0</v>
      </c>
      <c r="H199" s="5" t="str">
        <f>IF(全国標準卸価格!H199="","",IF(ISNUMBER(全国標準卸価格!H199),IF(入力!$C$11=1,ROUNDDOWN(全国標準卸価格!H199*地区別掛け率!H199%,-入力!$C$10),IF(入力!$C$11=2,ROUNDUP(全国標準卸価格!H199*地区別掛け率!H199%,-入力!$C$10),IF(入力!$C$11=3,ROUND(全国標準卸価格!H199*地区別掛け率!H199%,-入力!$C$10),""))),全国標準卸価格!H199))</f>
        <v/>
      </c>
      <c r="I199" s="62">
        <f>'6桁'!I199</f>
        <v>0</v>
      </c>
      <c r="J199" s="139">
        <f>IF(全国標準卸価格!J199="","",IF(ISNUMBER(全国標準卸価格!J199),IF(入力!$C$11=1,ROUNDDOWN(全国標準卸価格!J199*地区別掛け率!J199%,-入力!$C$10),IF(入力!$C$11=2,ROUNDUP(全国標準卸価格!J199*地区別掛け率!J199%,-入力!$C$10),IF(入力!$C$11=3,ROUND(全国標準卸価格!J199*地区別掛け率!J199%,-入力!$C$10),""))),全国標準卸価格!J199))</f>
        <v>38700</v>
      </c>
      <c r="K199" s="62" t="str">
        <f>'6桁'!K199</f>
        <v>★</v>
      </c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全国標準卸価格!R199="","",IF(ISNUMBER(全国標準卸価格!R199),IF(入力!$C$11=1,ROUNDDOWN(全国標準卸価格!R199*地区別掛け率!R199%,-入力!$C$10),IF(入力!$C$11=2,ROUNDUP(全国標準卸価格!R199*地区別掛け率!R199%,-入力!$C$10),IF(入力!$C$11=3,ROUND(全国標準卸価格!R199*地区別掛け率!R199%,-入力!$C$10),""))),全国標準卸価格!R199))</f>
        <v/>
      </c>
      <c r="S199" s="201">
        <f>'6桁'!S199</f>
        <v>0</v>
      </c>
      <c r="T199" s="5" t="str">
        <f>IF(全国標準卸価格!T199="","",IF(ISNUMBER(全国標準卸価格!T199),IF(入力!$C$11=1,ROUNDDOWN(全国標準卸価格!T199*地区別掛け率!T199%,-入力!$C$10),IF(入力!$C$11=2,ROUNDUP(全国標準卸価格!T199*地区別掛け率!T199%,-入力!$C$10),IF(入力!$C$11=3,ROUND(全国標準卸価格!T199*地区別掛け率!T199%,-入力!$C$10),""))),全国標準卸価格!T199))</f>
        <v/>
      </c>
      <c r="U199" s="201">
        <f>'6桁'!U199</f>
        <v>0</v>
      </c>
      <c r="V199" s="5">
        <f>IF(全国標準卸価格!V199="","",IF(ISNUMBER(全国標準卸価格!V199),IF(入力!$C$11=1,ROUNDDOWN(全国標準卸価格!V199*地区別掛け率!V199%,-入力!$C$10),IF(入力!$C$11=2,ROUNDUP(全国標準卸価格!V199*地区別掛け率!V199%,-入力!$C$10),IF(入力!$C$11=3,ROUND(全国標準卸価格!V199*地区別掛け率!V199%,-入力!$C$10),""))),全国標準卸価格!V199))</f>
        <v>24700</v>
      </c>
      <c r="W199" s="62">
        <f>'6桁'!W199</f>
        <v>0</v>
      </c>
      <c r="X199" s="5" t="str">
        <f>IF(全国標準卸価格!X199="","",IF(ISNUMBER(全国標準卸価格!X199),IF(入力!$C$11=1,ROUNDDOWN(全国標準卸価格!X199*地区別掛け率!X199%,-入力!$C$10),IF(入力!$C$11=2,ROUNDUP(全国標準卸価格!X199*地区別掛け率!X199%,-入力!$C$10),IF(入力!$C$11=3,ROUND(全国標準卸価格!X199*地区別掛け率!X199%,-入力!$C$10),""))),全国標準卸価格!X199))</f>
        <v/>
      </c>
      <c r="Y199" s="62">
        <f>'6桁'!Y199</f>
        <v>0</v>
      </c>
      <c r="Z199" s="5" t="str">
        <f>IF(全国標準卸価格!Z199="","",IF(ISNUMBER(全国標準卸価格!Z199),IF(入力!$C$11=1,ROUNDDOWN(全国標準卸価格!Z199*地区別掛け率!Z199%,-入力!$C$10),IF(入力!$C$11=2,ROUNDUP(全国標準卸価格!Z199*地区別掛け率!Z199%,-入力!$C$10),IF(入力!$C$11=3,ROUND(全国標準卸価格!Z199*地区別掛け率!Z199%,-入力!$C$10),""))),全国標準卸価格!Z199))</f>
        <v/>
      </c>
      <c r="AA199" s="62">
        <f>'6桁'!AA199</f>
        <v>0</v>
      </c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全国標準卸価格!F200="","",IF(ISNUMBER(全国標準卸価格!F200),IF(入力!$C$11=1,ROUNDDOWN(全国標準卸価格!F200*地区別掛け率!F200%,-入力!$C$10),IF(入力!$C$11=2,ROUNDUP(全国標準卸価格!F200*地区別掛け率!F200%,-入力!$C$10),IF(入力!$C$11=3,ROUND(全国標準卸価格!F200*地区別掛け率!F200%,-入力!$C$10),""))),全国標準卸価格!F200))</f>
        <v/>
      </c>
      <c r="G200" s="62">
        <f>'6桁'!G200</f>
        <v>0</v>
      </c>
      <c r="H200" s="5" t="str">
        <f>IF(全国標準卸価格!H200="","",IF(ISNUMBER(全国標準卸価格!H200),IF(入力!$C$11=1,ROUNDDOWN(全国標準卸価格!H200*地区別掛け率!H200%,-入力!$C$10),IF(入力!$C$11=2,ROUNDUP(全国標準卸価格!H200*地区別掛け率!H200%,-入力!$C$10),IF(入力!$C$11=3,ROUND(全国標準卸価格!H200*地区別掛け率!H200%,-入力!$C$10),""))),全国標準卸価格!H200))</f>
        <v/>
      </c>
      <c r="I200" s="62">
        <f>'6桁'!I200</f>
        <v>0</v>
      </c>
      <c r="J200" s="139">
        <f>IF(全国標準卸価格!J200="","",IF(ISNUMBER(全国標準卸価格!J200),IF(入力!$C$11=1,ROUNDDOWN(全国標準卸価格!J200*地区別掛け率!J200%,-入力!$C$10),IF(入力!$C$11=2,ROUNDUP(全国標準卸価格!J200*地区別掛け率!J200%,-入力!$C$10),IF(入力!$C$11=3,ROUND(全国標準卸価格!J200*地区別掛け率!J200%,-入力!$C$10),""))),全国標準卸価格!J200))</f>
        <v>40800</v>
      </c>
      <c r="K200" s="62">
        <f>'6桁'!K200</f>
        <v>0</v>
      </c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全国標準卸価格!R200="","",IF(ISNUMBER(全国標準卸価格!R200),IF(入力!$C$11=1,ROUNDDOWN(全国標準卸価格!R200*地区別掛け率!R200%,-入力!$C$10),IF(入力!$C$11=2,ROUNDUP(全国標準卸価格!R200*地区別掛け率!R200%,-入力!$C$10),IF(入力!$C$11=3,ROUND(全国標準卸価格!R200*地区別掛け率!R200%,-入力!$C$10),""))),全国標準卸価格!R200))</f>
        <v/>
      </c>
      <c r="S200" s="207">
        <f>'6桁'!S200</f>
        <v>0</v>
      </c>
      <c r="T200" s="16" t="str">
        <f>IF(全国標準卸価格!T200="","",IF(ISNUMBER(全国標準卸価格!T200),IF(入力!$C$11=1,ROUNDDOWN(全国標準卸価格!T200*地区別掛け率!T200%,-入力!$C$10),IF(入力!$C$11=2,ROUNDUP(全国標準卸価格!T200*地区別掛け率!T200%,-入力!$C$10),IF(入力!$C$11=3,ROUND(全国標準卸価格!T200*地区別掛け率!T200%,-入力!$C$10),""))),全国標準卸価格!T200))</f>
        <v/>
      </c>
      <c r="U200" s="207">
        <f>'6桁'!U200</f>
        <v>0</v>
      </c>
      <c r="V200" s="16">
        <f>IF(全国標準卸価格!V200="","",IF(ISNUMBER(全国標準卸価格!V200),IF(入力!$C$11=1,ROUNDDOWN(全国標準卸価格!V200*地区別掛け率!V200%,-入力!$C$10),IF(入力!$C$11=2,ROUNDUP(全国標準卸価格!V200*地区別掛け率!V200%,-入力!$C$10),IF(入力!$C$11=3,ROUND(全国標準卸価格!V200*地区別掛け率!V200%,-入力!$C$10),""))),全国標準卸価格!V200))</f>
        <v>26500</v>
      </c>
      <c r="W200" s="68">
        <f>'6桁'!W200</f>
        <v>0</v>
      </c>
      <c r="X200" s="16" t="str">
        <f>IF(全国標準卸価格!X200="","",IF(ISNUMBER(全国標準卸価格!X200),IF(入力!$C$11=1,ROUNDDOWN(全国標準卸価格!X200*地区別掛け率!X200%,-入力!$C$10),IF(入力!$C$11=2,ROUNDUP(全国標準卸価格!X200*地区別掛け率!X200%,-入力!$C$10),IF(入力!$C$11=3,ROUND(全国標準卸価格!X200*地区別掛け率!X200%,-入力!$C$10),""))),全国標準卸価格!X200))</f>
        <v/>
      </c>
      <c r="Y200" s="68">
        <f>'6桁'!Y200</f>
        <v>0</v>
      </c>
      <c r="Z200" s="16" t="str">
        <f>IF(全国標準卸価格!Z200="","",IF(ISNUMBER(全国標準卸価格!Z200),IF(入力!$C$11=1,ROUNDDOWN(全国標準卸価格!Z200*地区別掛け率!Z200%,-入力!$C$10),IF(入力!$C$11=2,ROUNDUP(全国標準卸価格!Z200*地区別掛け率!Z200%,-入力!$C$10),IF(入力!$C$11=3,ROUND(全国標準卸価格!Z200*地区別掛け率!Z200%,-入力!$C$10),""))),全国標準卸価格!Z200))</f>
        <v/>
      </c>
      <c r="AA200" s="68">
        <f>'6桁'!AA200</f>
        <v>0</v>
      </c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全国標準卸価格!F201="","",IF(ISNUMBER(全国標準卸価格!F201),IF(入力!$C$11=1,ROUNDDOWN(全国標準卸価格!F201*地区別掛け率!F201%,-入力!$C$10),IF(入力!$C$11=2,ROUNDUP(全国標準卸価格!F201*地区別掛け率!F201%,-入力!$C$10),IF(入力!$C$11=3,ROUND(全国標準卸価格!F201*地区別掛け率!F201%,-入力!$C$10),""))),全国標準卸価格!F201))</f>
        <v/>
      </c>
      <c r="G201" s="62">
        <f>'6桁'!G201</f>
        <v>0</v>
      </c>
      <c r="H201" s="5" t="str">
        <f>IF(全国標準卸価格!H201="","",IF(ISNUMBER(全国標準卸価格!H201),IF(入力!$C$11=1,ROUNDDOWN(全国標準卸価格!H201*地区別掛け率!H201%,-入力!$C$10),IF(入力!$C$11=2,ROUNDUP(全国標準卸価格!H201*地区別掛け率!H201%,-入力!$C$10),IF(入力!$C$11=3,ROUND(全国標準卸価格!H201*地区別掛け率!H201%,-入力!$C$10),""))),全国標準卸価格!H201))</f>
        <v/>
      </c>
      <c r="I201" s="62">
        <f>'6桁'!I201</f>
        <v>0</v>
      </c>
      <c r="J201" s="139">
        <f>IF(全国標準卸価格!J201="","",IF(ISNUMBER(全国標準卸価格!J201),IF(入力!$C$11=1,ROUNDDOWN(全国標準卸価格!J201*地区別掛け率!J201%,-入力!$C$10),IF(入力!$C$11=2,ROUNDUP(全国標準卸価格!J201*地区別掛け率!J201%,-入力!$C$10),IF(入力!$C$11=3,ROUND(全国標準卸価格!J201*地区別掛け率!J201%,-入力!$C$10),""))),全国標準卸価格!J201))</f>
        <v>41800</v>
      </c>
      <c r="K201" s="62">
        <f>'6桁'!K201</f>
        <v>0</v>
      </c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全国標準卸価格!F202="","",IF(ISNUMBER(全国標準卸価格!F202),IF(入力!$C$11=1,ROUNDDOWN(全国標準卸価格!F202*地区別掛け率!F202%,-入力!$C$10),IF(入力!$C$11=2,ROUNDUP(全国標準卸価格!F202*地区別掛け率!F202%,-入力!$C$10),IF(入力!$C$11=3,ROUND(全国標準卸価格!F202*地区別掛け率!F202%,-入力!$C$10),""))),全国標準卸価格!F202))</f>
        <v/>
      </c>
      <c r="G202" s="62">
        <f>'6桁'!G202</f>
        <v>0</v>
      </c>
      <c r="H202" s="5" t="str">
        <f>IF(全国標準卸価格!H202="","",IF(ISNUMBER(全国標準卸価格!H202),IF(入力!$C$11=1,ROUNDDOWN(全国標準卸価格!H202*地区別掛け率!H202%,-入力!$C$10),IF(入力!$C$11=2,ROUNDUP(全国標準卸価格!H202*地区別掛け率!H202%,-入力!$C$10),IF(入力!$C$11=3,ROUND(全国標準卸価格!H202*地区別掛け率!H202%,-入力!$C$10),""))),全国標準卸価格!H202))</f>
        <v/>
      </c>
      <c r="I202" s="62">
        <f>'6桁'!I202</f>
        <v>0</v>
      </c>
      <c r="J202" s="139">
        <f>IF(全国標準卸価格!J202="","",IF(ISNUMBER(全国標準卸価格!J202),IF(入力!$C$11=1,ROUNDDOWN(全国標準卸価格!J202*地区別掛け率!J202%,-入力!$C$10),IF(入力!$C$11=2,ROUNDUP(全国標準卸価格!J202*地区別掛け率!J202%,-入力!$C$10),IF(入力!$C$11=3,ROUND(全国標準卸価格!J202*地区別掛け率!J202%,-入力!$C$10),""))),全国標準卸価格!J202))</f>
        <v>43800</v>
      </c>
      <c r="K202" s="62">
        <f>'6桁'!K202</f>
        <v>0</v>
      </c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全国標準卸価格!F203="","",IF(ISNUMBER(全国標準卸価格!F203),IF(入力!$C$11=1,ROUNDDOWN(全国標準卸価格!F203*地区別掛け率!F203%,-入力!$C$10),IF(入力!$C$11=2,ROUNDUP(全国標準卸価格!F203*地区別掛け率!F203%,-入力!$C$10),IF(入力!$C$11=3,ROUND(全国標準卸価格!F203*地区別掛け率!F203%,-入力!$C$10),""))),全国標準卸価格!F203))</f>
        <v/>
      </c>
      <c r="G203" s="62">
        <f>'6桁'!G203</f>
        <v>0</v>
      </c>
      <c r="H203" s="5" t="str">
        <f>IF(全国標準卸価格!H203="","",IF(ISNUMBER(全国標準卸価格!H203),IF(入力!$C$11=1,ROUNDDOWN(全国標準卸価格!H203*地区別掛け率!H203%,-入力!$C$10),IF(入力!$C$11=2,ROUNDUP(全国標準卸価格!H203*地区別掛け率!H203%,-入力!$C$10),IF(入力!$C$11=3,ROUND(全国標準卸価格!H203*地区別掛け率!H203%,-入力!$C$10),""))),全国標準卸価格!H203))</f>
        <v/>
      </c>
      <c r="I203" s="62">
        <f>'6桁'!I203</f>
        <v>0</v>
      </c>
      <c r="J203" s="139">
        <f>IF(全国標準卸価格!J203="","",IF(ISNUMBER(全国標準卸価格!J203),IF(入力!$C$11=1,ROUNDDOWN(全国標準卸価格!J203*地区別掛け率!J203%,-入力!$C$10),IF(入力!$C$11=2,ROUNDUP(全国標準卸価格!J203*地区別掛け率!J203%,-入力!$C$10),IF(入力!$C$11=3,ROUND(全国標準卸価格!J203*地区別掛け率!J203%,-入力!$C$10),""))),全国標準卸価格!J203))</f>
        <v>34100</v>
      </c>
      <c r="K203" s="62">
        <f>'6桁'!K203</f>
        <v>0</v>
      </c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f>IF(全国標準卸価格!F204="","",IF(ISNUMBER(全国標準卸価格!F204),IF(入力!$C$11=1,ROUNDDOWN(全国標準卸価格!F204*地区別掛け率!F204%,-入力!$C$10),IF(入力!$C$11=2,ROUNDUP(全国標準卸価格!F204*地区別掛け率!F204%,-入力!$C$10),IF(入力!$C$11=3,ROUND(全国標準卸価格!F204*地区別掛け率!F204%,-入力!$C$10),""))),全国標準卸価格!F204))</f>
        <v>49400</v>
      </c>
      <c r="G204" s="62">
        <f>'6桁'!G204</f>
        <v>0</v>
      </c>
      <c r="H204" s="5" t="str">
        <f>IF(全国標準卸価格!H204="","",IF(ISNUMBER(全国標準卸価格!H204),IF(入力!$C$11=1,ROUNDDOWN(全国標準卸価格!H204*地区別掛け率!H204%,-入力!$C$10),IF(入力!$C$11=2,ROUNDUP(全国標準卸価格!H204*地区別掛け率!H204%,-入力!$C$10),IF(入力!$C$11=3,ROUND(全国標準卸価格!H204*地区別掛け率!H204%,-入力!$C$10),""))),全国標準卸価格!H204))</f>
        <v/>
      </c>
      <c r="I204" s="62">
        <f>'6桁'!I204</f>
        <v>0</v>
      </c>
      <c r="J204" s="139">
        <f>IF(全国標準卸価格!J204="","",IF(ISNUMBER(全国標準卸価格!J204),IF(入力!$C$11=1,ROUNDDOWN(全国標準卸価格!J204*地区別掛け率!J204%,-入力!$C$10),IF(入力!$C$11=2,ROUNDUP(全国標準卸価格!J204*地区別掛け率!J204%,-入力!$C$10),IF(入力!$C$11=3,ROUND(全国標準卸価格!J204*地区別掛け率!J204%,-入力!$C$10),""))),全国標準卸価格!J204))</f>
        <v>36700</v>
      </c>
      <c r="K204" s="62">
        <f>'6桁'!K204</f>
        <v>0</v>
      </c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全国標準卸価格!F205="","",IF(ISNUMBER(全国標準卸価格!F205),IF(入力!$C$11=1,ROUNDDOWN(全国標準卸価格!F205*地区別掛け率!F205%,-入力!$C$10),IF(入力!$C$11=2,ROUNDUP(全国標準卸価格!F205*地区別掛け率!F205%,-入力!$C$10),IF(入力!$C$11=3,ROUND(全国標準卸価格!F205*地区別掛け率!F205%,-入力!$C$10),""))),全国標準卸価格!F205))</f>
        <v/>
      </c>
      <c r="G205" s="62">
        <f>'6桁'!G205</f>
        <v>0</v>
      </c>
      <c r="H205" s="5" t="str">
        <f>IF(全国標準卸価格!H205="","",IF(ISNUMBER(全国標準卸価格!H205),IF(入力!$C$11=1,ROUNDDOWN(全国標準卸価格!H205*地区別掛け率!H205%,-入力!$C$10),IF(入力!$C$11=2,ROUNDUP(全国標準卸価格!H205*地区別掛け率!H205%,-入力!$C$10),IF(入力!$C$11=3,ROUND(全国標準卸価格!H205*地区別掛け率!H205%,-入力!$C$10),""))),全国標準卸価格!H205))</f>
        <v/>
      </c>
      <c r="I205" s="62">
        <f>'6桁'!I205</f>
        <v>0</v>
      </c>
      <c r="J205" s="139">
        <f>IF(全国標準卸価格!J205="","",IF(ISNUMBER(全国標準卸価格!J205),IF(入力!$C$11=1,ROUNDDOWN(全国標準卸価格!J205*地区別掛け率!J205%,-入力!$C$10),IF(入力!$C$11=2,ROUNDUP(全国標準卸価格!J205*地区別掛け率!J205%,-入力!$C$10),IF(入力!$C$11=3,ROUND(全国標準卸価格!J205*地区別掛け率!J205%,-入力!$C$10),""))),全国標準卸価格!J205))</f>
        <v>40100</v>
      </c>
      <c r="K205" s="62">
        <f>'6桁'!K205</f>
        <v>0</v>
      </c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全国標準卸価格!F206="","",IF(ISNUMBER(全国標準卸価格!F206),IF(入力!$C$11=1,ROUNDDOWN(全国標準卸価格!F206*地区別掛け率!F206%,-入力!$C$10),IF(入力!$C$11=2,ROUNDUP(全国標準卸価格!F206*地区別掛け率!F206%,-入力!$C$10),IF(入力!$C$11=3,ROUND(全国標準卸価格!F206*地区別掛け率!F206%,-入力!$C$10),""))),全国標準卸価格!F206))</f>
        <v/>
      </c>
      <c r="G206" s="162">
        <f>'6桁'!G206</f>
        <v>0</v>
      </c>
      <c r="H206" s="161" t="str">
        <f>IF(全国標準卸価格!H206="","",IF(ISNUMBER(全国標準卸価格!H206),IF(入力!$C$11=1,ROUNDDOWN(全国標準卸価格!H206*地区別掛け率!H206%,-入力!$C$10),IF(入力!$C$11=2,ROUNDUP(全国標準卸価格!H206*地区別掛け率!H206%,-入力!$C$10),IF(入力!$C$11=3,ROUND(全国標準卸価格!H206*地区別掛け率!H206%,-入力!$C$10),""))),全国標準卸価格!H206))</f>
        <v/>
      </c>
      <c r="I206" s="162">
        <f>'6桁'!I206</f>
        <v>0</v>
      </c>
      <c r="J206" s="358">
        <f>IF(全国標準卸価格!J206="","",IF(ISNUMBER(全国標準卸価格!J206),IF(入力!$C$11=1,ROUNDDOWN(全国標準卸価格!J206*地区別掛け率!J206%,-入力!$C$10),IF(入力!$C$11=2,ROUNDUP(全国標準卸価格!J206*地区別掛け率!J206%,-入力!$C$10),IF(入力!$C$11=3,ROUND(全国標準卸価格!J206*地区別掛け率!J206%,-入力!$C$10),""))),全国標準卸価格!J206))</f>
        <v>33800</v>
      </c>
      <c r="K206" s="162">
        <f>'6桁'!K206</f>
        <v>0</v>
      </c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f>IF(全国標準卸価格!F220="","",IF(ISNUMBER(全国標準卸価格!F220),IF(入力!$C$11=1,ROUNDDOWN(全国標準卸価格!F220*地区別掛け率!F220%,-入力!$C$10),IF(入力!$C$11=2,ROUNDUP(全国標準卸価格!F220*地区別掛け率!F220%,-入力!$C$10),IF(入力!$C$11=3,ROUND(全国標準卸価格!F220*地区別掛け率!F220%,-入力!$C$10),""))),全国標準卸価格!F220))</f>
        <v>26400</v>
      </c>
      <c r="G220" s="57">
        <f>'6桁'!G220</f>
        <v>0</v>
      </c>
      <c r="H220" s="56" t="str">
        <f>IF(全国標準卸価格!H220="","",IF(ISNUMBER(全国標準卸価格!H220),IF(入力!$C$11=1,ROUNDDOWN(全国標準卸価格!H220*地区別掛け率!H220%,-入力!$C$10),IF(入力!$C$11=2,ROUNDUP(全国標準卸価格!H220*地区別掛け率!H220%,-入力!$C$10),IF(入力!$C$11=3,ROUND(全国標準卸価格!H220*地区別掛け率!H220%,-入力!$C$10),""))),全国標準卸価格!H220))</f>
        <v/>
      </c>
      <c r="I220" s="57">
        <f>'6桁'!I220</f>
        <v>0</v>
      </c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f>IF(全国標準卸価格!F221="","",IF(ISNUMBER(全国標準卸価格!F221),IF(入力!$C$11=1,ROUNDDOWN(全国標準卸価格!F221*地区別掛け率!F221%,-入力!$C$10),IF(入力!$C$11=2,ROUNDUP(全国標準卸価格!F221*地区別掛け率!F221%,-入力!$C$10),IF(入力!$C$11=3,ROUND(全国標準卸価格!F221*地区別掛け率!F221%,-入力!$C$10),""))),全国標準卸価格!F221))</f>
        <v>27400</v>
      </c>
      <c r="G221" s="122">
        <f>'6桁'!G221</f>
        <v>0</v>
      </c>
      <c r="H221" s="118" t="str">
        <f>IF(全国標準卸価格!H221="","",IF(ISNUMBER(全国標準卸価格!H221),IF(入力!$C$11=1,ROUNDDOWN(全国標準卸価格!H221*地区別掛け率!H221%,-入力!$C$10),IF(入力!$C$11=2,ROUNDUP(全国標準卸価格!H221*地区別掛け率!H221%,-入力!$C$10),IF(入力!$C$11=3,ROUND(全国標準卸価格!H221*地区別掛け率!H221%,-入力!$C$10),""))),全国標準卸価格!H221))</f>
        <v/>
      </c>
      <c r="I221" s="122">
        <f>'6桁'!I221</f>
        <v>0</v>
      </c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全国標準卸価格!F222="","",IF(ISNUMBER(全国標準卸価格!F222),IF(入力!$C$11=1,ROUNDDOWN(全国標準卸価格!F222*地区別掛け率!F222%,-入力!$C$10),IF(入力!$C$11=2,ROUNDUP(全国標準卸価格!F222*地区別掛け率!F222%,-入力!$C$10),IF(入力!$C$11=3,ROUND(全国標準卸価格!F222*地区別掛け率!F222%,-入力!$C$10),""))),全国標準卸価格!F222))</f>
        <v/>
      </c>
      <c r="G222" s="122">
        <f>'6桁'!G222</f>
        <v>0</v>
      </c>
      <c r="H222" s="118">
        <f>IF(全国標準卸価格!H222="","",IF(ISNUMBER(全国標準卸価格!H222),IF(入力!$C$11=1,ROUNDDOWN(全国標準卸価格!H222*地区別掛け率!H222%,-入力!$C$10),IF(入力!$C$11=2,ROUNDUP(全国標準卸価格!H222*地区別掛け率!H222%,-入力!$C$10),IF(入力!$C$11=3,ROUND(全国標準卸価格!H222*地区別掛け率!H222%,-入力!$C$10),""))),全国標準卸価格!H222))</f>
        <v>31400</v>
      </c>
      <c r="I222" s="122" t="str">
        <f>'6桁'!I222</f>
        <v>※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全国標準卸価格!F223="","",IF(ISNUMBER(全国標準卸価格!F223),IF(入力!$C$11=1,ROUNDDOWN(全国標準卸価格!F223*地区別掛け率!F223%,-入力!$C$10),IF(入力!$C$11=2,ROUNDUP(全国標準卸価格!F223*地区別掛け率!F223%,-入力!$C$10),IF(入力!$C$11=3,ROUND(全国標準卸価格!F223*地区別掛け率!F223%,-入力!$C$10),""))),全国標準卸価格!F223))</f>
        <v/>
      </c>
      <c r="G223" s="72">
        <f>'6桁'!G223</f>
        <v>0</v>
      </c>
      <c r="H223" s="77">
        <f>IF(全国標準卸価格!H223="","",IF(ISNUMBER(全国標準卸価格!H223),IF(入力!$C$11=1,ROUNDDOWN(全国標準卸価格!H223*地区別掛け率!H223%,-入力!$C$10),IF(入力!$C$11=2,ROUNDUP(全国標準卸価格!H223*地区別掛け率!H223%,-入力!$C$10),IF(入力!$C$11=3,ROUND(全国標準卸価格!H223*地区別掛け率!H223%,-入力!$C$10),""))),全国標準卸価格!H223))</f>
        <v>26900</v>
      </c>
      <c r="I223" s="72" t="str">
        <f>'6桁'!I223</f>
        <v>※◎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全国標準卸価格!F224="","",IF(ISNUMBER(全国標準卸価格!F224),IF(入力!$C$11=1,ROUNDDOWN(全国標準卸価格!F224*地区別掛け率!F224%,-入力!$C$10),IF(入力!$C$11=2,ROUNDUP(全国標準卸価格!F224*地区別掛け率!F224%,-入力!$C$10),IF(入力!$C$11=3,ROUND(全国標準卸価格!F224*地区別掛け率!F224%,-入力!$C$10),""))),全国標準卸価格!F224))</f>
        <v/>
      </c>
      <c r="G224" s="73">
        <f>'6桁'!G224</f>
        <v>0</v>
      </c>
      <c r="H224" s="63">
        <f>IF(全国標準卸価格!H224="","",IF(ISNUMBER(全国標準卸価格!H224),IF(入力!$C$11=1,ROUNDDOWN(全国標準卸価格!H224*地区別掛け率!H224%,-入力!$C$10),IF(入力!$C$11=2,ROUNDUP(全国標準卸価格!H224*地区別掛け率!H224%,-入力!$C$10),IF(入力!$C$11=3,ROUND(全国標準卸価格!H224*地区別掛け率!H224%,-入力!$C$10),""))),全国標準卸価格!H224))</f>
        <v>28800</v>
      </c>
      <c r="I224" s="73" t="str">
        <f>'6桁'!I224</f>
        <v>◎</v>
      </c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全国標準卸価格!F233="","",IF(ISNUMBER(全国標準卸価格!F233),IF(入力!$C$11=1,ROUNDDOWN(全国標準卸価格!F233*地区別掛け率!F233%,-入力!$C$10),IF(入力!$C$11=2,ROUNDUP(全国標準卸価格!F233*地区別掛け率!F233%,-入力!$C$10),IF(入力!$C$11=3,ROUND(全国標準卸価格!F233*地区別掛け率!F233%,-入力!$C$10),""))),全国標準卸価格!F233))</f>
        <v/>
      </c>
      <c r="G233" s="359">
        <f>'6桁'!G233</f>
        <v>0</v>
      </c>
      <c r="H233" s="4" t="str">
        <f>IF(全国標準卸価格!H233="","",IF(ISNUMBER(全国標準卸価格!H233),IF(入力!$C$11=1,ROUNDDOWN(全国標準卸価格!H233*地区別掛け率!H233%,-入力!$C$10),IF(入力!$C$11=2,ROUNDUP(全国標準卸価格!H233*地区別掛け率!H233%,-入力!$C$10),IF(入力!$C$11=3,ROUND(全国標準卸価格!H233*地区別掛け率!H233%,-入力!$C$10),""))),全国標準卸価格!H233))</f>
        <v/>
      </c>
      <c r="I233" s="359">
        <f>'6桁'!I233</f>
        <v>0</v>
      </c>
      <c r="J233" s="419" t="str">
        <f>IF(全国標準卸価格!J233="","",IF(ISNUMBER(全国標準卸価格!J233),IF(入力!$C$11=1,ROUNDDOWN(全国標準卸価格!J233*地区別掛け率!J233%,-入力!$C$10),IF(入力!$C$11=2,ROUNDUP(全国標準卸価格!J233*地区別掛け率!J233%,-入力!$C$10),IF(入力!$C$11=3,ROUND(全国標準卸価格!J233*地区別掛け率!J233%,-入力!$C$10),""))),全国標準卸価格!J233))</f>
        <v>価格設定なし</v>
      </c>
      <c r="K233" s="61" t="str">
        <f>'6桁'!K233</f>
        <v>⑩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f>IF(全国標準卸価格!R233="","",IF(ISNUMBER(全国標準卸価格!R233),IF(入力!$C$11=1,ROUNDDOWN(全国標準卸価格!R233*地区別掛け率!R233%,-入力!$C$10),IF(入力!$C$11=2,ROUNDUP(全国標準卸価格!R233*地区別掛け率!R233%,-入力!$C$10),IF(入力!$C$11=3,ROUND(全国標準卸価格!R233*地区別掛け率!R233%,-入力!$C$10),""))),全国標準卸価格!R233))</f>
        <v>12900</v>
      </c>
      <c r="S233" s="230" t="str">
        <f>'6桁'!S233</f>
        <v>◎</v>
      </c>
      <c r="T233" s="4" t="str">
        <f>IF(全国標準卸価格!T233="","",IF(ISNUMBER(全国標準卸価格!T233),IF(入力!$C$11=1,ROUNDDOWN(全国標準卸価格!T233*地区別掛け率!T233%,-入力!$C$10),IF(入力!$C$11=2,ROUNDUP(全国標準卸価格!T233*地区別掛け率!T233%,-入力!$C$10),IF(入力!$C$11=3,ROUND(全国標準卸価格!T233*地区別掛け率!T233%,-入力!$C$10),""))),全国標準卸価格!T233))</f>
        <v/>
      </c>
      <c r="U233" s="230">
        <f>'6桁'!U233</f>
        <v>0</v>
      </c>
      <c r="V233" s="4" t="str">
        <f>IF(全国標準卸価格!V233="","",IF(ISNUMBER(全国標準卸価格!V233),IF(入力!$C$11=1,ROUNDDOWN(全国標準卸価格!V233*地区別掛け率!V233%,-入力!$C$10),IF(入力!$C$11=2,ROUNDUP(全国標準卸価格!V233*地区別掛け率!V233%,-入力!$C$10),IF(入力!$C$11=3,ROUND(全国標準卸価格!V233*地区別掛け率!V233%,-入力!$C$10),""))),全国標準卸価格!V233))</f>
        <v/>
      </c>
      <c r="W233" s="198">
        <f>'6桁'!W233</f>
        <v>0</v>
      </c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>
        <f>IF(全国標準卸価格!F234="","",IF(ISNUMBER(全国標準卸価格!F234),IF(入力!$C$11=1,ROUNDDOWN(全国標準卸価格!F234*地区別掛け率!F234%,-入力!$C$10),IF(入力!$C$11=2,ROUNDUP(全国標準卸価格!F234*地区別掛け率!F234%,-入力!$C$10),IF(入力!$C$11=3,ROUND(全国標準卸価格!F234*地区別掛け率!F234%,-入力!$C$10),""))),全国標準卸価格!F234))</f>
        <v>41000</v>
      </c>
      <c r="G234" s="185">
        <f>'6桁'!G234</f>
        <v>0</v>
      </c>
      <c r="H234" s="33" t="str">
        <f>IF(全国標準卸価格!H234="","",IF(ISNUMBER(全国標準卸価格!H234),IF(入力!$C$11=1,ROUNDDOWN(全国標準卸価格!H234*地区別掛け率!H234%,-入力!$C$10),IF(入力!$C$11=2,ROUNDUP(全国標準卸価格!H234*地区別掛け率!H234%,-入力!$C$10),IF(入力!$C$11=3,ROUND(全国標準卸価格!H234*地区別掛け率!H234%,-入力!$C$10),""))),全国標準卸価格!H234))</f>
        <v/>
      </c>
      <c r="I234" s="185">
        <f>'6桁'!I234</f>
        <v>0</v>
      </c>
      <c r="J234" s="421" t="str">
        <f>IF(全国標準卸価格!J234="","",IF(ISNUMBER(全国標準卸価格!J234),IF(入力!$C$11=1,ROUNDDOWN(全国標準卸価格!J234*地区別掛け率!J234%,-入力!$C$10),IF(入力!$C$11=2,ROUNDUP(全国標準卸価格!J234*地区別掛け率!J234%,-入力!$C$10),IF(入力!$C$11=3,ROUND(全国標準卸価格!J234*地区別掛け率!J234%,-入力!$C$10),""))),全国標準卸価格!J234))</f>
        <v/>
      </c>
      <c r="K234" s="58">
        <f>'6桁'!K234</f>
        <v>0</v>
      </c>
      <c r="M234" s="451"/>
      <c r="N234" s="439"/>
      <c r="O234" s="440"/>
      <c r="P234" s="435" t="s">
        <v>397</v>
      </c>
      <c r="Q234" s="436"/>
      <c r="R234" s="5">
        <f>IF(全国標準卸価格!R234="","",IF(ISNUMBER(全国標準卸価格!R234),IF(入力!$C$11=1,ROUNDDOWN(全国標準卸価格!R234*地区別掛け率!R234%,-入力!$C$10),IF(入力!$C$11=2,ROUNDUP(全国標準卸価格!R234*地区別掛け率!R234%,-入力!$C$10),IF(入力!$C$11=3,ROUND(全国標準卸価格!R234*地区別掛け率!R234%,-入力!$C$10),""))),全国標準卸価格!R234))</f>
        <v>13200</v>
      </c>
      <c r="S234" s="231" t="str">
        <f>'6桁'!S234</f>
        <v>◎</v>
      </c>
      <c r="T234" s="5" t="str">
        <f>IF(全国標準卸価格!T234="","",IF(ISNUMBER(全国標準卸価格!T234),IF(入力!$C$11=1,ROUNDDOWN(全国標準卸価格!T234*地区別掛け率!T234%,-入力!$C$10),IF(入力!$C$11=2,ROUNDUP(全国標準卸価格!T234*地区別掛け率!T234%,-入力!$C$10),IF(入力!$C$11=3,ROUND(全国標準卸価格!T234*地区別掛け率!T234%,-入力!$C$10),""))),全国標準卸価格!T234))</f>
        <v/>
      </c>
      <c r="U234" s="231">
        <f>'6桁'!U234</f>
        <v>0</v>
      </c>
      <c r="V234" s="5" t="str">
        <f>IF(全国標準卸価格!V234="","",IF(ISNUMBER(全国標準卸価格!V234),IF(入力!$C$11=1,ROUNDDOWN(全国標準卸価格!V234*地区別掛け率!V234%,-入力!$C$10),IF(入力!$C$11=2,ROUNDUP(全国標準卸価格!V234*地区別掛け率!V234%,-入力!$C$10),IF(入力!$C$11=3,ROUND(全国標準卸価格!V234*地区別掛け率!V234%,-入力!$C$10),""))),全国標準卸価格!V234))</f>
        <v/>
      </c>
      <c r="W234" s="201">
        <f>'6桁'!W234</f>
        <v>0</v>
      </c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全国標準卸価格!F235="","",IF(ISNUMBER(全国標準卸価格!F235),IF(入力!$C$11=1,ROUNDDOWN(全国標準卸価格!F235*地区別掛け率!F235%,-入力!$C$10),IF(入力!$C$11=2,ROUNDUP(全国標準卸価格!F235*地区別掛け率!F235%,-入力!$C$10),IF(入力!$C$11=3,ROUND(全国標準卸価格!F235*地区別掛け率!F235%,-入力!$C$10),""))),全国標準卸価格!F235))</f>
        <v/>
      </c>
      <c r="G235" s="361">
        <f>'6桁'!G235</f>
        <v>0</v>
      </c>
      <c r="H235" s="77" t="str">
        <f>IF(全国標準卸価格!H235="","",IF(ISNUMBER(全国標準卸価格!H235),IF(入力!$C$11=1,ROUNDDOWN(全国標準卸価格!H235*地区別掛け率!H235%,-入力!$C$10),IF(入力!$C$11=2,ROUNDUP(全国標準卸価格!H235*地区別掛け率!H235%,-入力!$C$10),IF(入力!$C$11=3,ROUND(全国標準卸価格!H235*地区別掛け率!H235%,-入力!$C$10),""))),全国標準卸価格!H235))</f>
        <v/>
      </c>
      <c r="I235" s="361">
        <f>'6桁'!I235</f>
        <v>0</v>
      </c>
      <c r="J235" s="420" t="str">
        <f>IF(全国標準卸価格!J235="","",IF(ISNUMBER(全国標準卸価格!J235),IF(入力!$C$11=1,ROUNDDOWN(全国標準卸価格!J235*地区別掛け率!J235%,-入力!$C$10),IF(入力!$C$11=2,ROUNDUP(全国標準卸価格!J235*地区別掛け率!J235%,-入力!$C$10),IF(入力!$C$11=3,ROUND(全国標準卸価格!J235*地区別掛け率!J235%,-入力!$C$10),""))),全国標準卸価格!J235))</f>
        <v>価格設定なし</v>
      </c>
      <c r="K235" s="72" t="str">
        <f>'6桁'!K235</f>
        <v>⑨</v>
      </c>
      <c r="M235" s="451"/>
      <c r="N235" s="435" t="s">
        <v>14</v>
      </c>
      <c r="O235" s="436"/>
      <c r="P235" s="435" t="s">
        <v>487</v>
      </c>
      <c r="Q235" s="436"/>
      <c r="R235" s="5">
        <f>IF(全国標準卸価格!R235="","",IF(ISNUMBER(全国標準卸価格!R235),IF(入力!$C$11=1,ROUNDDOWN(全国標準卸価格!R235*地区別掛け率!R235%,-入力!$C$10),IF(入力!$C$11=2,ROUNDUP(全国標準卸価格!R235*地区別掛け率!R235%,-入力!$C$10),IF(入力!$C$11=3,ROUND(全国標準卸価格!R235*地区別掛け率!R235%,-入力!$C$10),""))),全国標準卸価格!R235))</f>
        <v>15600</v>
      </c>
      <c r="S235" s="231">
        <f>'6桁'!S235</f>
        <v>0</v>
      </c>
      <c r="T235" s="5" t="str">
        <f>IF(全国標準卸価格!T235="","",IF(ISNUMBER(全国標準卸価格!T235),IF(入力!$C$11=1,ROUNDDOWN(全国標準卸価格!T235*地区別掛け率!T235%,-入力!$C$10),IF(入力!$C$11=2,ROUNDUP(全国標準卸価格!T235*地区別掛け率!T235%,-入力!$C$10),IF(入力!$C$11=3,ROUND(全国標準卸価格!T235*地区別掛け率!T235%,-入力!$C$10),""))),全国標準卸価格!T235))</f>
        <v/>
      </c>
      <c r="U235" s="231">
        <f>'6桁'!U235</f>
        <v>0</v>
      </c>
      <c r="V235" s="5" t="str">
        <f>IF(全国標準卸価格!V235="","",IF(ISNUMBER(全国標準卸価格!V235),IF(入力!$C$11=1,ROUNDDOWN(全国標準卸価格!V235*地区別掛け率!V235%,-入力!$C$10),IF(入力!$C$11=2,ROUNDUP(全国標準卸価格!V235*地区別掛け率!V235%,-入力!$C$10),IF(入力!$C$11=3,ROUND(全国標準卸価格!V235*地区別掛け率!V235%,-入力!$C$10),""))),全国標準卸価格!V235))</f>
        <v/>
      </c>
      <c r="W235" s="201">
        <f>'6桁'!W235</f>
        <v>0</v>
      </c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f>IF(全国標準卸価格!F236="","",IF(ISNUMBER(全国標準卸価格!F236),IF(入力!$C$11=1,ROUNDDOWN(全国標準卸価格!F236*地区別掛け率!F236%,-入力!$C$10),IF(入力!$C$11=2,ROUNDUP(全国標準卸価格!F236*地区別掛け率!F236%,-入力!$C$10),IF(入力!$C$11=3,ROUND(全国標準卸価格!F236*地区別掛け率!F236%,-入力!$C$10),""))),全国標準卸価格!F236))</f>
        <v>30000</v>
      </c>
      <c r="G236" s="362">
        <f>'6桁'!G236</f>
        <v>0</v>
      </c>
      <c r="H236" s="32" t="str">
        <f>IF(全国標準卸価格!H236="","",IF(ISNUMBER(全国標準卸価格!H236),IF(入力!$C$11=1,ROUNDDOWN(全国標準卸価格!H236*地区別掛け率!H236%,-入力!$C$10),IF(入力!$C$11=2,ROUNDUP(全国標準卸価格!H236*地区別掛け率!H236%,-入力!$C$10),IF(入力!$C$11=3,ROUND(全国標準卸価格!H236*地区別掛け率!H236%,-入力!$C$10),""))),全国標準卸価格!H236))</f>
        <v/>
      </c>
      <c r="I236" s="362">
        <f>'6桁'!I236</f>
        <v>0</v>
      </c>
      <c r="J236" s="422" t="str">
        <f>IF(全国標準卸価格!J236="","",IF(ISNUMBER(全国標準卸価格!J236),IF(入力!$C$11=1,ROUNDDOWN(全国標準卸価格!J236*地区別掛け率!J236%,-入力!$C$10),IF(入力!$C$11=2,ROUNDUP(全国標準卸価格!J236*地区別掛け率!J236%,-入力!$C$10),IF(入力!$C$11=3,ROUND(全国標準卸価格!J236*地区別掛け率!J236%,-入力!$C$10),""))),全国標準卸価格!J236))</f>
        <v/>
      </c>
      <c r="K236" s="67">
        <f>'6桁'!K236</f>
        <v>0</v>
      </c>
      <c r="M236" s="451"/>
      <c r="N236" s="443" t="s">
        <v>15</v>
      </c>
      <c r="O236" s="444"/>
      <c r="P236" s="435" t="s">
        <v>409</v>
      </c>
      <c r="Q236" s="436"/>
      <c r="R236" s="5">
        <f>IF(全国標準卸価格!R236="","",IF(ISNUMBER(全国標準卸価格!R236),IF(入力!$C$11=1,ROUNDDOWN(全国標準卸価格!R236*地区別掛け率!R236%,-入力!$C$10),IF(入力!$C$11=2,ROUNDUP(全国標準卸価格!R236*地区別掛け率!R236%,-入力!$C$10),IF(入力!$C$11=3,ROUND(全国標準卸価格!R236*地区別掛け率!R236%,-入力!$C$10),""))),全国標準卸価格!R236))</f>
        <v>15600</v>
      </c>
      <c r="S236" s="231" t="str">
        <f>'6桁'!S236</f>
        <v>◎</v>
      </c>
      <c r="T236" s="5" t="str">
        <f>IF(全国標準卸価格!T236="","",IF(ISNUMBER(全国標準卸価格!T236),IF(入力!$C$11=1,ROUNDDOWN(全国標準卸価格!T236*地区別掛け率!T236%,-入力!$C$10),IF(入力!$C$11=2,ROUNDUP(全国標準卸価格!T236*地区別掛け率!T236%,-入力!$C$10),IF(入力!$C$11=3,ROUND(全国標準卸価格!T236*地区別掛け率!T236%,-入力!$C$10),""))),全国標準卸価格!T236))</f>
        <v/>
      </c>
      <c r="U236" s="231">
        <f>'6桁'!U236</f>
        <v>0</v>
      </c>
      <c r="V236" s="5" t="str">
        <f>IF(全国標準卸価格!V236="","",IF(ISNUMBER(全国標準卸価格!V236),IF(入力!$C$11=1,ROUNDDOWN(全国標準卸価格!V236*地区別掛け率!V236%,-入力!$C$10),IF(入力!$C$11=2,ROUNDUP(全国標準卸価格!V236*地区別掛け率!V236%,-入力!$C$10),IF(入力!$C$11=3,ROUND(全国標準卸価格!V236*地区別掛け率!V236%,-入力!$C$10),""))),全国標準卸価格!V236))</f>
        <v/>
      </c>
      <c r="W236" s="201">
        <f>'6桁'!W236</f>
        <v>0</v>
      </c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>
        <f>IF(全国標準卸価格!F237="","",IF(ISNUMBER(全国標準卸価格!F237),IF(入力!$C$11=1,ROUNDDOWN(全国標準卸価格!F237*地区別掛け率!F237%,-入力!$C$10),IF(入力!$C$11=2,ROUNDUP(全国標準卸価格!F237*地区別掛け率!F237%,-入力!$C$10),IF(入力!$C$11=3,ROUND(全国標準卸価格!F237*地区別掛け率!F237%,-入力!$C$10),""))),全国標準卸価格!F237))</f>
        <v>31800</v>
      </c>
      <c r="G237" s="148">
        <f>'6桁'!G237</f>
        <v>0</v>
      </c>
      <c r="H237" s="5" t="str">
        <f>IF(全国標準卸価格!H237="","",IF(ISNUMBER(全国標準卸価格!H237),IF(入力!$C$11=1,ROUNDDOWN(全国標準卸価格!H237*地区別掛け率!H237%,-入力!$C$10),IF(入力!$C$11=2,ROUNDUP(全国標準卸価格!H237*地区別掛け率!H237%,-入力!$C$10),IF(入力!$C$11=3,ROUND(全国標準卸価格!H237*地区別掛け率!H237%,-入力!$C$10),""))),全国標準卸価格!H237))</f>
        <v/>
      </c>
      <c r="I237" s="148">
        <f>'6桁'!I237</f>
        <v>0</v>
      </c>
      <c r="J237" s="423" t="str">
        <f>IF(全国標準卸価格!J237="","",IF(ISNUMBER(全国標準卸価格!J237),IF(入力!$C$11=1,ROUNDDOWN(全国標準卸価格!J237*地区別掛け率!J237%,-入力!$C$10),IF(入力!$C$11=2,ROUNDUP(全国標準卸価格!J237*地区別掛け率!J237%,-入力!$C$10),IF(入力!$C$11=3,ROUND(全国標準卸価格!J237*地区別掛け率!J237%,-入力!$C$10),""))),全国標準卸価格!J237))</f>
        <v/>
      </c>
      <c r="K237" s="62">
        <f>'6桁'!K237</f>
        <v>0</v>
      </c>
      <c r="M237" s="451"/>
      <c r="N237" s="439"/>
      <c r="O237" s="440"/>
      <c r="P237" s="435" t="s">
        <v>486</v>
      </c>
      <c r="Q237" s="436"/>
      <c r="R237" s="5">
        <f>IF(全国標準卸価格!R237="","",IF(ISNUMBER(全国標準卸価格!R237),IF(入力!$C$11=1,ROUNDDOWN(全国標準卸価格!R237*地区別掛け率!R237%,-入力!$C$10),IF(入力!$C$11=2,ROUNDUP(全国標準卸価格!R237*地区別掛け率!R237%,-入力!$C$10),IF(入力!$C$11=3,ROUND(全国標準卸価格!R237*地区別掛け率!R237%,-入力!$C$10),""))),全国標準卸価格!R237))</f>
        <v>16400</v>
      </c>
      <c r="S237" s="231" t="str">
        <f>'6桁'!S237</f>
        <v>◎</v>
      </c>
      <c r="T237" s="5" t="str">
        <f>IF(全国標準卸価格!T237="","",IF(ISNUMBER(全国標準卸価格!T237),IF(入力!$C$11=1,ROUNDDOWN(全国標準卸価格!T237*地区別掛け率!T237%,-入力!$C$10),IF(入力!$C$11=2,ROUNDUP(全国標準卸価格!T237*地区別掛け率!T237%,-入力!$C$10),IF(入力!$C$11=3,ROUND(全国標準卸価格!T237*地区別掛け率!T237%,-入力!$C$10),""))),全国標準卸価格!T237))</f>
        <v/>
      </c>
      <c r="U237" s="231">
        <f>'6桁'!U237</f>
        <v>0</v>
      </c>
      <c r="V237" s="5" t="str">
        <f>IF(全国標準卸価格!V237="","",IF(ISNUMBER(全国標準卸価格!V237),IF(入力!$C$11=1,ROUNDDOWN(全国標準卸価格!V237*地区別掛け率!V237%,-入力!$C$10),IF(入力!$C$11=2,ROUNDUP(全国標準卸価格!V237*地区別掛け率!V237%,-入力!$C$10),IF(入力!$C$11=3,ROUND(全国標準卸価格!V237*地区別掛け率!V237%,-入力!$C$10),""))),全国標準卸価格!V237))</f>
        <v/>
      </c>
      <c r="W237" s="201">
        <f>'6桁'!W237</f>
        <v>0</v>
      </c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>
        <f>IF(全国標準卸価格!F238="","",IF(ISNUMBER(全国標準卸価格!F238),IF(入力!$C$11=1,ROUNDDOWN(全国標準卸価格!F238*地区別掛け率!F238%,-入力!$C$10),IF(入力!$C$11=2,ROUNDUP(全国標準卸価格!F238*地区別掛け率!F238%,-入力!$C$10),IF(入力!$C$11=3,ROUND(全国標準卸価格!F238*地区別掛け率!F238%,-入力!$C$10),""))),全国標準卸価格!F238))</f>
        <v>33400</v>
      </c>
      <c r="G238" s="148">
        <f>'6桁'!G238</f>
        <v>0</v>
      </c>
      <c r="H238" s="5" t="str">
        <f>IF(全国標準卸価格!H238="","",IF(ISNUMBER(全国標準卸価格!H238),IF(入力!$C$11=1,ROUNDDOWN(全国標準卸価格!H238*地区別掛け率!H238%,-入力!$C$10),IF(入力!$C$11=2,ROUNDUP(全国標準卸価格!H238*地区別掛け率!H238%,-入力!$C$10),IF(入力!$C$11=3,ROUND(全国標準卸価格!H238*地区別掛け率!H238%,-入力!$C$10),""))),全国標準卸価格!H238))</f>
        <v/>
      </c>
      <c r="I238" s="62">
        <f>'6桁'!I238</f>
        <v>0</v>
      </c>
      <c r="J238" s="423" t="str">
        <f>IF(全国標準卸価格!J238="","",IF(ISNUMBER(全国標準卸価格!J238),IF(入力!$C$11=1,ROUNDDOWN(全国標準卸価格!J238*地区別掛け率!J238%,-入力!$C$10),IF(入力!$C$11=2,ROUNDUP(全国標準卸価格!J238*地区別掛け率!J238%,-入力!$C$10),IF(入力!$C$11=3,ROUND(全国標準卸価格!J238*地区別掛け率!J238%,-入力!$C$10),""))),全国標準卸価格!J238))</f>
        <v/>
      </c>
      <c r="K238" s="62">
        <f>'6桁'!K238</f>
        <v>0</v>
      </c>
      <c r="M238" s="452"/>
      <c r="N238" s="437" t="s">
        <v>405</v>
      </c>
      <c r="O238" s="438"/>
      <c r="P238" s="437" t="s">
        <v>403</v>
      </c>
      <c r="Q238" s="438"/>
      <c r="R238" s="33" t="str">
        <f>IF(全国標準卸価格!R238="","",IF(ISNUMBER(全国標準卸価格!R238),IF(入力!$C$11=1,ROUNDDOWN(全国標準卸価格!R238*地区別掛け率!R238%,-入力!$C$10),IF(入力!$C$11=2,ROUNDUP(全国標準卸価格!R238*地区別掛け率!R238%,-入力!$C$10),IF(入力!$C$11=3,ROUND(全国標準卸価格!R238*地区別掛け率!R238%,-入力!$C$10),""))),全国標準卸価格!R238))</f>
        <v/>
      </c>
      <c r="S238" s="232">
        <f>'6桁'!S238</f>
        <v>0</v>
      </c>
      <c r="T238" s="33" t="str">
        <f>IF(全国標準卸価格!T238="","",IF(ISNUMBER(全国標準卸価格!T238),IF(入力!$C$11=1,ROUNDDOWN(全国標準卸価格!T238*地区別掛け率!T238%,-入力!$C$10),IF(入力!$C$11=2,ROUNDUP(全国標準卸価格!T238*地区別掛け率!T238%,-入力!$C$10),IF(入力!$C$11=3,ROUND(全国標準卸価格!T238*地区別掛け率!T238%,-入力!$C$10),""))),全国標準卸価格!T238))</f>
        <v/>
      </c>
      <c r="U238" s="232">
        <f>'6桁'!U238</f>
        <v>0</v>
      </c>
      <c r="V238" s="33">
        <f>IF(全国標準卸価格!V238="","",IF(ISNUMBER(全国標準卸価格!V238),IF(入力!$C$11=1,ROUNDDOWN(全国標準卸価格!V238*地区別掛け率!V238%,-入力!$C$10),IF(入力!$C$11=2,ROUNDUP(全国標準卸価格!V238*地区別掛け率!V238%,-入力!$C$10),IF(入力!$C$11=3,ROUND(全国標準卸価格!V238*地区別掛け率!V238%,-入力!$C$10),""))),全国標準卸価格!V238))</f>
        <v>18400</v>
      </c>
      <c r="W238" s="202">
        <f>'6桁'!W238</f>
        <v>0</v>
      </c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f>IF(全国標準卸価格!F239="","",IF(ISNUMBER(全国標準卸価格!F239),IF(入力!$C$11=1,ROUNDDOWN(全国標準卸価格!F239*地区別掛け率!F239%,-入力!$C$10),IF(入力!$C$11=2,ROUNDUP(全国標準卸価格!F239*地区別掛け率!F239%,-入力!$C$10),IF(入力!$C$11=3,ROUND(全国標準卸価格!F239*地区別掛け率!F239%,-入力!$C$10),""))),全国標準卸価格!F239))</f>
        <v>25500</v>
      </c>
      <c r="G239" s="148" t="str">
        <f>'6桁'!G239</f>
        <v>◎</v>
      </c>
      <c r="H239" s="5" t="str">
        <f>IF(全国標準卸価格!H239="","",IF(ISNUMBER(全国標準卸価格!H239),IF(入力!$C$11=1,ROUNDDOWN(全国標準卸価格!H239*地区別掛け率!H239%,-入力!$C$10),IF(入力!$C$11=2,ROUNDUP(全国標準卸価格!H239*地区別掛け率!H239%,-入力!$C$10),IF(入力!$C$11=3,ROUND(全国標準卸価格!H239*地区別掛け率!H239%,-入力!$C$10),""))),全国標準卸価格!H239))</f>
        <v/>
      </c>
      <c r="I239" s="62">
        <f>'6桁'!I239</f>
        <v>0</v>
      </c>
      <c r="J239" s="423" t="str">
        <f>IF(全国標準卸価格!J239="","",IF(ISNUMBER(全国標準卸価格!J239),IF(入力!$C$11=1,ROUNDDOWN(全国標準卸価格!J239*地区別掛け率!J239%,-入力!$C$10),IF(入力!$C$11=2,ROUNDUP(全国標準卸価格!J239*地区別掛け率!J239%,-入力!$C$10),IF(入力!$C$11=3,ROUND(全国標準卸価格!J239*地区別掛け率!J239%,-入力!$C$10),""))),全国標準卸価格!J239))</f>
        <v/>
      </c>
      <c r="K239" s="62">
        <f>'6桁'!K239</f>
        <v>0</v>
      </c>
      <c r="M239" s="450">
        <v>12</v>
      </c>
      <c r="N239" s="441" t="s">
        <v>5</v>
      </c>
      <c r="O239" s="442"/>
      <c r="P239" s="439" t="s">
        <v>410</v>
      </c>
      <c r="Q239" s="440"/>
      <c r="R239" s="32">
        <f>IF(全国標準卸価格!R239="","",IF(ISNUMBER(全国標準卸価格!R239),IF(入力!$C$11=1,ROUNDDOWN(全国標準卸価格!R239*地区別掛け率!R239%,-入力!$C$10),IF(入力!$C$11=2,ROUNDUP(全国標準卸価格!R239*地区別掛け率!R239%,-入力!$C$10),IF(入力!$C$11=3,ROUND(全国標準卸価格!R239*地区別掛け率!R239%,-入力!$C$10),""))),全国標準卸価格!R239))</f>
        <v>10200</v>
      </c>
      <c r="S239" s="311" t="str">
        <f>'6桁'!S239</f>
        <v>◎</v>
      </c>
      <c r="T239" s="32">
        <f>IF(全国標準卸価格!T239="","",IF(ISNUMBER(全国標準卸価格!T239),IF(入力!$C$11=1,ROUNDDOWN(全国標準卸価格!T239*地区別掛け率!T239%,-入力!$C$10),IF(入力!$C$11=2,ROUNDUP(全国標準卸価格!T239*地区別掛け率!T239%,-入力!$C$10),IF(入力!$C$11=3,ROUND(全国標準卸価格!T239*地区別掛け率!T239%,-入力!$C$10),""))),全国標準卸価格!T239))</f>
        <v>9900</v>
      </c>
      <c r="U239" s="363" t="str">
        <f>'6桁'!U239</f>
        <v>※</v>
      </c>
      <c r="V239" s="32" t="str">
        <f>IF(全国標準卸価格!V239="","",IF(ISNUMBER(全国標準卸価格!V239),IF(入力!$C$11=1,ROUNDDOWN(全国標準卸価格!V239*地区別掛け率!V239%,-入力!$C$10),IF(入力!$C$11=2,ROUNDUP(全国標準卸価格!V239*地区別掛け率!V239%,-入力!$C$10),IF(入力!$C$11=3,ROUND(全国標準卸価格!V239*地区別掛け率!V239%,-入力!$C$10),""))),全国標準卸価格!V239))</f>
        <v/>
      </c>
      <c r="W239" s="211">
        <f>'6桁'!W239</f>
        <v>0</v>
      </c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全国標準卸価格!F240="","",IF(ISNUMBER(全国標準卸価格!F240),IF(入力!$C$11=1,ROUNDDOWN(全国標準卸価格!F240*地区別掛け率!F240%,-入力!$C$10),IF(入力!$C$11=2,ROUNDUP(全国標準卸価格!F240*地区別掛け率!F240%,-入力!$C$10),IF(入力!$C$11=3,ROUND(全国標準卸価格!F240*地区別掛け率!F240%,-入力!$C$10),""))),全国標準卸価格!F240))</f>
        <v/>
      </c>
      <c r="G240" s="148">
        <f>'6桁'!G240</f>
        <v>0</v>
      </c>
      <c r="H240" s="5">
        <f>IF(全国標準卸価格!H240="","",IF(ISNUMBER(全国標準卸価格!H240),IF(入力!$C$11=1,ROUNDDOWN(全国標準卸価格!H240*地区別掛け率!H240%,-入力!$C$10),IF(入力!$C$11=2,ROUNDUP(全国標準卸価格!H240*地区別掛け率!H240%,-入力!$C$10),IF(入力!$C$11=3,ROUND(全国標準卸価格!H240*地区別掛け率!H240%,-入力!$C$10),""))),全国標準卸価格!H240))</f>
        <v>25700</v>
      </c>
      <c r="I240" s="148" t="str">
        <f>'6桁'!I240</f>
        <v>※◎</v>
      </c>
      <c r="J240" s="423" t="str">
        <f>IF(全国標準卸価格!J240="","",IF(ISNUMBER(全国標準卸価格!J240),IF(入力!$C$11=1,ROUNDDOWN(全国標準卸価格!J240*地区別掛け率!J240%,-入力!$C$10),IF(入力!$C$11=2,ROUNDUP(全国標準卸価格!J240*地区別掛け率!J240%,-入力!$C$10),IF(入力!$C$11=3,ROUND(全国標準卸価格!J240*地区別掛け率!J240%,-入力!$C$10),""))),全国標準卸価格!J240))</f>
        <v/>
      </c>
      <c r="K240" s="62">
        <f>'6桁'!K240</f>
        <v>0</v>
      </c>
      <c r="M240" s="451"/>
      <c r="N240" s="439"/>
      <c r="O240" s="440"/>
      <c r="P240" s="435" t="s">
        <v>411</v>
      </c>
      <c r="Q240" s="436"/>
      <c r="R240" s="5">
        <f>IF(全国標準卸価格!R240="","",IF(ISNUMBER(全国標準卸価格!R240),IF(入力!$C$11=1,ROUNDDOWN(全国標準卸価格!R240*地区別掛け率!R240%,-入力!$C$10),IF(入力!$C$11=2,ROUNDUP(全国標準卸価格!R240*地区別掛け率!R240%,-入力!$C$10),IF(入力!$C$11=3,ROUND(全国標準卸価格!R240*地区別掛け率!R240%,-入力!$C$10),""))),全国標準卸価格!R240))</f>
        <v>12700</v>
      </c>
      <c r="S240" s="231" t="str">
        <f>'6桁'!S240</f>
        <v>◎</v>
      </c>
      <c r="T240" s="5">
        <f>IF(全国標準卸価格!T240="","",IF(ISNUMBER(全国標準卸価格!T240),IF(入力!$C$11=1,ROUNDDOWN(全国標準卸価格!T240*地区別掛け率!T240%,-入力!$C$10),IF(入力!$C$11=2,ROUNDUP(全国標準卸価格!T240*地区別掛け率!T240%,-入力!$C$10),IF(入力!$C$11=3,ROUND(全国標準卸価格!T240*地区別掛け率!T240%,-入力!$C$10),""))),全国標準卸価格!T240))</f>
        <v>12800</v>
      </c>
      <c r="U240" s="201" t="str">
        <f>'6桁'!U240</f>
        <v>※</v>
      </c>
      <c r="V240" s="5" t="str">
        <f>IF(全国標準卸価格!V240="","",IF(ISNUMBER(全国標準卸価格!V240),IF(入力!$C$11=1,ROUNDDOWN(全国標準卸価格!V240*地区別掛け率!V240%,-入力!$C$10),IF(入力!$C$11=2,ROUNDUP(全国標準卸価格!V240*地区別掛け率!V240%,-入力!$C$10),IF(入力!$C$11=3,ROUND(全国標準卸価格!V240*地区別掛け率!V240%,-入力!$C$10),""))),全国標準卸価格!V240))</f>
        <v/>
      </c>
      <c r="W240" s="201">
        <f>'6桁'!W240</f>
        <v>0</v>
      </c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f>IF(全国標準卸価格!F241="","",IF(ISNUMBER(全国標準卸価格!F241),IF(入力!$C$11=1,ROUNDDOWN(全国標準卸価格!F241*地区別掛け率!F241%,-入力!$C$10),IF(入力!$C$11=2,ROUNDUP(全国標準卸価格!F241*地区別掛け率!F241%,-入力!$C$10),IF(入力!$C$11=3,ROUND(全国標準卸価格!F241*地区別掛け率!F241%,-入力!$C$10),""))),全国標準卸価格!F241))</f>
        <v>26000</v>
      </c>
      <c r="G241" s="185" t="str">
        <f>'6桁'!G241</f>
        <v>◎</v>
      </c>
      <c r="H241" s="33" t="str">
        <f>IF(全国標準卸価格!H241="","",IF(ISNUMBER(全国標準卸価格!H241),IF(入力!$C$11=1,ROUNDDOWN(全国標準卸価格!H241*地区別掛け率!H241%,-入力!$C$10),IF(入力!$C$11=2,ROUNDUP(全国標準卸価格!H241*地区別掛け率!H241%,-入力!$C$10),IF(入力!$C$11=3,ROUND(全国標準卸価格!H241*地区別掛け率!H241%,-入力!$C$10),""))),全国標準卸価格!H241))</f>
        <v/>
      </c>
      <c r="I241" s="185">
        <f>'6桁'!I241</f>
        <v>0</v>
      </c>
      <c r="J241" s="421" t="str">
        <f>IF(全国標準卸価格!J241="","",IF(ISNUMBER(全国標準卸価格!J241),IF(入力!$C$11=1,ROUNDDOWN(全国標準卸価格!J241*地区別掛け率!J241%,-入力!$C$10),IF(入力!$C$11=2,ROUNDUP(全国標準卸価格!J241*地区別掛け率!J241%,-入力!$C$10),IF(入力!$C$11=3,ROUND(全国標準卸価格!J241*地区別掛け率!J241%,-入力!$C$10),""))),全国標準卸価格!J241))</f>
        <v>価格設定なし</v>
      </c>
      <c r="K241" s="58" t="str">
        <f>'6桁'!K241</f>
        <v>⑨</v>
      </c>
      <c r="M241" s="451"/>
      <c r="N241" s="435" t="s">
        <v>406</v>
      </c>
      <c r="O241" s="436"/>
      <c r="P241" s="435" t="s">
        <v>488</v>
      </c>
      <c r="Q241" s="436"/>
      <c r="R241" s="5">
        <f>IF(全国標準卸価格!R241="","",IF(ISNUMBER(全国標準卸価格!R241),IF(入力!$C$11=1,ROUNDDOWN(全国標準卸価格!R241*地区別掛け率!R241%,-入力!$C$10),IF(入力!$C$11=2,ROUNDUP(全国標準卸価格!R241*地区別掛け率!R241%,-入力!$C$10),IF(入力!$C$11=3,ROUND(全国標準卸価格!R241*地区別掛け率!R241%,-入力!$C$10),""))),全国標準卸価格!R241))</f>
        <v>14900</v>
      </c>
      <c r="S241" s="231">
        <f>'6桁'!S241</f>
        <v>0</v>
      </c>
      <c r="T241" s="5" t="str">
        <f>IF(全国標準卸価格!T241="","",IF(ISNUMBER(全国標準卸価格!T241),IF(入力!$C$11=1,ROUNDDOWN(全国標準卸価格!T241*地区別掛け率!T241%,-入力!$C$10),IF(入力!$C$11=2,ROUNDUP(全国標準卸価格!T241*地区別掛け率!T241%,-入力!$C$10),IF(入力!$C$11=3,ROUND(全国標準卸価格!T241*地区別掛け率!T241%,-入力!$C$10),""))),全国標準卸価格!T241))</f>
        <v/>
      </c>
      <c r="U241" s="364">
        <f>'6桁'!U241</f>
        <v>0</v>
      </c>
      <c r="V241" s="5" t="str">
        <f>IF(全国標準卸価格!V241="","",IF(ISNUMBER(全国標準卸価格!V241),IF(入力!$C$11=1,ROUNDDOWN(全国標準卸価格!V241*地区別掛け率!V241%,-入力!$C$10),IF(入力!$C$11=2,ROUNDUP(全国標準卸価格!V241*地区別掛け率!V241%,-入力!$C$10),IF(入力!$C$11=3,ROUND(全国標準卸価格!V241*地区別掛け率!V241%,-入力!$C$10),""))),全国標準卸価格!V241))</f>
        <v/>
      </c>
      <c r="W241" s="201">
        <f>'6桁'!W241</f>
        <v>0</v>
      </c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>
        <f>IF(全国標準卸価格!F242="","",IF(ISNUMBER(全国標準卸価格!F242),IF(入力!$C$11=1,ROUNDDOWN(全国標準卸価格!F242*地区別掛け率!F242%,-入力!$C$10),IF(入力!$C$11=2,ROUNDUP(全国標準卸価格!F242*地区別掛け率!F242%,-入力!$C$10),IF(入力!$C$11=3,ROUND(全国標準卸価格!F242*地区別掛け率!F242%,-入力!$C$10),""))),全国標準卸価格!F242))</f>
        <v>16100</v>
      </c>
      <c r="G242" s="184">
        <f>'6桁'!G242</f>
        <v>0</v>
      </c>
      <c r="H242" s="6">
        <f>IF(全国標準卸価格!H242="","",IF(ISNUMBER(全国標準卸価格!H242),IF(入力!$C$11=1,ROUNDDOWN(全国標準卸価格!H242*地区別掛け率!H242%,-入力!$C$10),IF(入力!$C$11=2,ROUNDUP(全国標準卸価格!H242*地区別掛け率!H242%,-入力!$C$10),IF(入力!$C$11=3,ROUND(全国標準卸価格!H242*地区別掛け率!H242%,-入力!$C$10),""))),全国標準卸価格!H242))</f>
        <v>16300</v>
      </c>
      <c r="I242" s="184" t="str">
        <f>'6桁'!I242</f>
        <v>※</v>
      </c>
      <c r="J242" s="6" t="str">
        <f>IF(全国標準卸価格!J242="","",IF(ISNUMBER(全国標準卸価格!J242),IF(入力!$C$11=1,ROUNDDOWN(全国標準卸価格!J242*地区別掛け率!J242%,-入力!$C$10),IF(入力!$C$11=2,ROUNDUP(全国標準卸価格!J242*地区別掛け率!J242%,-入力!$C$10),IF(入力!$C$11=3,ROUND(全国標準卸価格!J242*地区別掛け率!J242%,-入力!$C$10),""))),全国標準卸価格!J242))</f>
        <v/>
      </c>
      <c r="K242" s="70">
        <f>'6桁'!K242</f>
        <v>0</v>
      </c>
      <c r="M242" s="453"/>
      <c r="N242" s="456" t="s">
        <v>407</v>
      </c>
      <c r="O242" s="457"/>
      <c r="P242" s="456" t="s">
        <v>402</v>
      </c>
      <c r="Q242" s="457"/>
      <c r="R242" s="16" t="str">
        <f>IF(全国標準卸価格!R242="","",IF(ISNUMBER(全国標準卸価格!R242),IF(入力!$C$11=1,ROUNDDOWN(全国標準卸価格!R242*地区別掛け率!R242%,-入力!$C$10),IF(入力!$C$11=2,ROUNDUP(全国標準卸価格!R242*地区別掛け率!R242%,-入力!$C$10),IF(入力!$C$11=3,ROUND(全国標準卸価格!R242*地区別掛け率!R242%,-入力!$C$10),""))),全国標準卸価格!R242))</f>
        <v/>
      </c>
      <c r="S242" s="233">
        <f>'6桁'!S242</f>
        <v>0</v>
      </c>
      <c r="T242" s="16">
        <f>IF(全国標準卸価格!T242="","",IF(ISNUMBER(全国標準卸価格!T242),IF(入力!$C$11=1,ROUNDDOWN(全国標準卸価格!T242*地区別掛け率!T242%,-入力!$C$10),IF(入力!$C$11=2,ROUNDUP(全国標準卸価格!T242*地区別掛け率!T242%,-入力!$C$10),IF(入力!$C$11=3,ROUND(全国標準卸価格!T242*地区別掛け率!T242%,-入力!$C$10),""))),全国標準卸価格!T242))</f>
        <v>9900</v>
      </c>
      <c r="U242" s="233" t="str">
        <f>'6桁'!U242</f>
        <v>※</v>
      </c>
      <c r="V242" s="16" t="str">
        <f>IF(全国標準卸価格!V242="","",IF(ISNUMBER(全国標準卸価格!V242),IF(入力!$C$11=1,ROUNDDOWN(全国標準卸価格!V242*地区別掛け率!V242%,-入力!$C$10),IF(入力!$C$11=2,ROUNDUP(全国標準卸価格!V242*地区別掛け率!V242%,-入力!$C$10),IF(入力!$C$11=3,ROUND(全国標準卸価格!V242*地区別掛け率!V242%,-入力!$C$10),""))),全国標準卸価格!V242))</f>
        <v/>
      </c>
      <c r="W242" s="207">
        <f>'6桁'!W242</f>
        <v>0</v>
      </c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f>IF(全国標準卸価格!F243="","",IF(ISNUMBER(全国標準卸価格!F243),IF(入力!$C$11=1,ROUNDDOWN(全国標準卸価格!F243*地区別掛け率!F243%,-入力!$C$10),IF(入力!$C$11=2,ROUNDUP(全国標準卸価格!F243*地区別掛け率!F243%,-入力!$C$10),IF(入力!$C$11=3,ROUND(全国標準卸価格!F243*地区別掛け率!F243%,-入力!$C$10),""))),全国標準卸価格!F243))</f>
        <v>17600</v>
      </c>
      <c r="G243" s="148" t="str">
        <f>'6桁'!G243</f>
        <v>◎</v>
      </c>
      <c r="H243" s="5" t="str">
        <f>IF(全国標準卸価格!H243="","",IF(ISNUMBER(全国標準卸価格!H243),IF(入力!$C$11=1,ROUNDDOWN(全国標準卸価格!H243*地区別掛け率!H243%,-入力!$C$10),IF(入力!$C$11=2,ROUNDUP(全国標準卸価格!H243*地区別掛け率!H243%,-入力!$C$10),IF(入力!$C$11=3,ROUND(全国標準卸価格!H243*地区別掛け率!H243%,-入力!$C$10),""))),全国標準卸価格!H243))</f>
        <v/>
      </c>
      <c r="I243" s="148">
        <f>'6桁'!I243</f>
        <v>0</v>
      </c>
      <c r="J243" s="5" t="str">
        <f>IF(全国標準卸価格!J243="","",IF(ISNUMBER(全国標準卸価格!J243),IF(入力!$C$11=1,ROUNDDOWN(全国標準卸価格!J243*地区別掛け率!J243%,-入力!$C$10),IF(入力!$C$11=2,ROUNDUP(全国標準卸価格!J243*地区別掛け率!J243%,-入力!$C$10),IF(入力!$C$11=3,ROUND(全国標準卸価格!J243*地区別掛け率!J243%,-入力!$C$10),""))),全国標準卸価格!J243))</f>
        <v/>
      </c>
      <c r="K243" s="62">
        <f>'6桁'!K243</f>
        <v>0</v>
      </c>
      <c r="M243" s="447" t="s">
        <v>870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f>IF(全国標準卸価格!F244="","",IF(ISNUMBER(全国標準卸価格!F244),IF(入力!$C$11=1,ROUNDDOWN(全国標準卸価格!F244*地区別掛け率!F244%,-入力!$C$10),IF(入力!$C$11=2,ROUNDUP(全国標準卸価格!F244*地区別掛け率!F244%,-入力!$C$10),IF(入力!$C$11=3,ROUND(全国標準卸価格!F244*地区別掛け率!F244%,-入力!$C$10),""))),全国標準卸価格!F244))</f>
        <v>18200</v>
      </c>
      <c r="G244" s="148" t="str">
        <f>'6桁'!G244</f>
        <v>◎</v>
      </c>
      <c r="H244" s="5">
        <f>IF(全国標準卸価格!H244="","",IF(ISNUMBER(全国標準卸価格!H244),IF(入力!$C$11=1,ROUNDDOWN(全国標準卸価格!H244*地区別掛け率!H244%,-入力!$C$10),IF(入力!$C$11=2,ROUNDUP(全国標準卸価格!H244*地区別掛け率!H244%,-入力!$C$10),IF(入力!$C$11=3,ROUND(全国標準卸価格!H244*地区別掛け率!H244%,-入力!$C$10),""))),全国標準卸価格!H244))</f>
        <v>18300</v>
      </c>
      <c r="I244" s="148" t="str">
        <f>'6桁'!I244</f>
        <v>※</v>
      </c>
      <c r="J244" s="5" t="str">
        <f>IF(全国標準卸価格!J244="","",IF(ISNUMBER(全国標準卸価格!J244),IF(入力!$C$11=1,ROUNDDOWN(全国標準卸価格!J244*地区別掛け率!J244%,-入力!$C$10),IF(入力!$C$11=2,ROUNDUP(全国標準卸価格!J244*地区別掛け率!J244%,-入力!$C$10),IF(入力!$C$11=3,ROUND(全国標準卸価格!J244*地区別掛け率!J244%,-入力!$C$10),""))),全国標準卸価格!J244))</f>
        <v/>
      </c>
      <c r="K244" s="62">
        <f>'6桁'!K244</f>
        <v>0</v>
      </c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f>IF(全国標準卸価格!F245="","",IF(ISNUMBER(全国標準卸価格!F245),IF(入力!$C$11=1,ROUNDDOWN(全国標準卸価格!F245*地区別掛け率!F245%,-入力!$C$10),IF(入力!$C$11=2,ROUNDUP(全国標準卸価格!F245*地区別掛け率!F245%,-入力!$C$10),IF(入力!$C$11=3,ROUND(全国標準卸価格!F245*地区別掛け率!F245%,-入力!$C$10),""))),全国標準卸価格!F245))</f>
        <v>20200</v>
      </c>
      <c r="G245" s="148" t="str">
        <f>'6桁'!G245</f>
        <v>◎</v>
      </c>
      <c r="H245" s="5" t="str">
        <f>IF(全国標準卸価格!H245="","",IF(ISNUMBER(全国標準卸価格!H245),IF(入力!$C$11=1,ROUNDDOWN(全国標準卸価格!H245*地区別掛け率!H245%,-入力!$C$10),IF(入力!$C$11=2,ROUNDUP(全国標準卸価格!H245*地区別掛け率!H245%,-入力!$C$10),IF(入力!$C$11=3,ROUND(全国標準卸価格!H245*地区別掛け率!H245%,-入力!$C$10),""))),全国標準卸価格!H245))</f>
        <v/>
      </c>
      <c r="I245" s="148">
        <f>'6桁'!I245</f>
        <v>0</v>
      </c>
      <c r="J245" s="5" t="str">
        <f>IF(全国標準卸価格!J245="","",IF(ISNUMBER(全国標準卸価格!J245),IF(入力!$C$11=1,ROUNDDOWN(全国標準卸価格!J245*地区別掛け率!J245%,-入力!$C$10),IF(入力!$C$11=2,ROUNDUP(全国標準卸価格!J245*地区別掛け率!J245%,-入力!$C$10),IF(入力!$C$11=3,ROUND(全国標準卸価格!J245*地区別掛け率!J245%,-入力!$C$10),""))),全国標準卸価格!J245))</f>
        <v/>
      </c>
      <c r="K245" s="62">
        <f>'6桁'!K245</f>
        <v>0</v>
      </c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f>IF(全国標準卸価格!F246="","",IF(ISNUMBER(全国標準卸価格!F246),IF(入力!$C$11=1,ROUNDDOWN(全国標準卸価格!F246*地区別掛け率!F246%,-入力!$C$10),IF(入力!$C$11=2,ROUNDUP(全国標準卸価格!F246*地区別掛け率!F246%,-入力!$C$10),IF(入力!$C$11=3,ROUND(全国標準卸価格!F246*地区別掛け率!F246%,-入力!$C$10),""))),全国標準卸価格!F246))</f>
        <v>21100</v>
      </c>
      <c r="G246" s="148" t="str">
        <f>'6桁'!G246</f>
        <v>◎</v>
      </c>
      <c r="H246" s="5" t="str">
        <f>IF(全国標準卸価格!H246="","",IF(ISNUMBER(全国標準卸価格!H246),IF(入力!$C$11=1,ROUNDDOWN(全国標準卸価格!H246*地区別掛け率!H246%,-入力!$C$10),IF(入力!$C$11=2,ROUNDUP(全国標準卸価格!H246*地区別掛け率!H246%,-入力!$C$10),IF(入力!$C$11=3,ROUND(全国標準卸価格!H246*地区別掛け率!H246%,-入力!$C$10),""))),全国標準卸価格!H246))</f>
        <v/>
      </c>
      <c r="I246" s="148">
        <f>'6桁'!I246</f>
        <v>0</v>
      </c>
      <c r="J246" s="5" t="str">
        <f>IF(全国標準卸価格!J246="","",IF(ISNUMBER(全国標準卸価格!J246),IF(入力!$C$11=1,ROUNDDOWN(全国標準卸価格!J246*地区別掛け率!J246%,-入力!$C$10),IF(入力!$C$11=2,ROUNDUP(全国標準卸価格!J246*地区別掛け率!J246%,-入力!$C$10),IF(入力!$C$11=3,ROUND(全国標準卸価格!J246*地区別掛け率!J246%,-入力!$C$10),""))),全国標準卸価格!J246))</f>
        <v/>
      </c>
      <c r="K246" s="62">
        <f>'6桁'!K246</f>
        <v>0</v>
      </c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f>IF(全国標準卸価格!F247="","",IF(ISNUMBER(全国標準卸価格!F247),IF(入力!$C$11=1,ROUNDDOWN(全国標準卸価格!F247*地区別掛け率!F247%,-入力!$C$10),IF(入力!$C$11=2,ROUNDUP(全国標準卸価格!F247*地区別掛け率!F247%,-入力!$C$10),IF(入力!$C$11=3,ROUND(全国標準卸価格!F247*地区別掛け率!F247%,-入力!$C$10),""))),全国標準卸価格!F247))</f>
        <v>20600</v>
      </c>
      <c r="G247" s="148" t="str">
        <f>'6桁'!G247</f>
        <v>◎</v>
      </c>
      <c r="H247" s="5">
        <f>IF(全国標準卸価格!H247="","",IF(ISNUMBER(全国標準卸価格!H247),IF(入力!$C$11=1,ROUNDDOWN(全国標準卸価格!H247*地区別掛け率!H247%,-入力!$C$10),IF(入力!$C$11=2,ROUNDUP(全国標準卸価格!H247*地区別掛け率!H247%,-入力!$C$10),IF(入力!$C$11=3,ROUND(全国標準卸価格!H247*地区別掛け率!H247%,-入力!$C$10),""))),全国標準卸価格!H247))</f>
        <v>20200</v>
      </c>
      <c r="I247" s="62" t="str">
        <f>'6桁'!I247</f>
        <v>※</v>
      </c>
      <c r="J247" s="5" t="str">
        <f>IF(全国標準卸価格!J247="","",IF(ISNUMBER(全国標準卸価格!J247),IF(入力!$C$11=1,ROUNDDOWN(全国標準卸価格!J247*地区別掛け率!J247%,-入力!$C$10),IF(入力!$C$11=2,ROUNDUP(全国標準卸価格!J247*地区別掛け率!J247%,-入力!$C$10),IF(入力!$C$11=3,ROUND(全国標準卸価格!J247*地区別掛け率!J247%,-入力!$C$10),""))),全国標準卸価格!J247))</f>
        <v/>
      </c>
      <c r="K247" s="62">
        <f>'6桁'!K247</f>
        <v>0</v>
      </c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f>IF(全国標準卸価格!F248="","",IF(ISNUMBER(全国標準卸価格!F248),IF(入力!$C$11=1,ROUNDDOWN(全国標準卸価格!F248*地区別掛け率!F248%,-入力!$C$10),IF(入力!$C$11=2,ROUNDUP(全国標準卸価格!F248*地区別掛け率!F248%,-入力!$C$10),IF(入力!$C$11=3,ROUND(全国標準卸価格!F248*地区別掛け率!F248%,-入力!$C$10),""))),全国標準卸価格!F248))</f>
        <v>21600</v>
      </c>
      <c r="G248" s="148" t="str">
        <f>'6桁'!G248</f>
        <v>◎</v>
      </c>
      <c r="H248" s="317" t="str">
        <f>IF(全国標準卸価格!H248="","",IF(ISNUMBER(全国標準卸価格!H248),IF(入力!$C$11=1,ROUNDDOWN(全国標準卸価格!H248*地区別掛け率!H248%,-入力!$C$10),IF(入力!$C$11=2,ROUNDUP(全国標準卸価格!H248*地区別掛け率!H248%,-入力!$C$10),IF(入力!$C$11=3,ROUND(全国標準卸価格!H248*地区別掛け率!H248%,-入力!$C$10),""))),全国標準卸価格!H248))</f>
        <v/>
      </c>
      <c r="I248" s="318">
        <f>'6桁'!I248</f>
        <v>0</v>
      </c>
      <c r="J248" s="139" t="str">
        <f>IF(全国標準卸価格!J248="","",IF(ISNUMBER(全国標準卸価格!J248),IF(入力!$C$11=1,ROUNDDOWN(全国標準卸価格!J248*地区別掛け率!J248%,-入力!$C$10),IF(入力!$C$11=2,ROUNDUP(全国標準卸価格!J248*地区別掛け率!J248%,-入力!$C$10),IF(入力!$C$11=3,ROUND(全国標準卸価格!J248*地区別掛け率!J248%,-入力!$C$10),""))),全国標準卸価格!J248))</f>
        <v/>
      </c>
      <c r="K248" s="138">
        <f>'6桁'!K248</f>
        <v>0</v>
      </c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>
        <f>IF(全国標準卸価格!F249="","",IF(ISNUMBER(全国標準卸価格!F249),IF(入力!$C$11=1,ROUNDDOWN(全国標準卸価格!F249*地区別掛け率!F249%,-入力!$C$10),IF(入力!$C$11=2,ROUNDUP(全国標準卸価格!F249*地区別掛け率!F249%,-入力!$C$10),IF(入力!$C$11=3,ROUND(全国標準卸価格!F249*地区別掛け率!F249%,-入力!$C$10),""))),全国標準卸価格!F249))</f>
        <v>25300</v>
      </c>
      <c r="G249" s="268">
        <f>'6桁'!G249</f>
        <v>0</v>
      </c>
      <c r="H249" s="245" t="str">
        <f>IF(全国標準卸価格!H249="","",IF(ISNUMBER(全国標準卸価格!H249),IF(入力!$C$11=1,ROUNDDOWN(全国標準卸価格!H249*地区別掛け率!H249%,-入力!$C$10),IF(入力!$C$11=2,ROUNDUP(全国標準卸価格!H249*地区別掛け率!H249%,-入力!$C$10),IF(入力!$C$11=3,ROUND(全国標準卸価格!H249*地区別掛け率!H249%,-入力!$C$10),""))),全国標準卸価格!H249))</f>
        <v/>
      </c>
      <c r="I249" s="149">
        <f>'6桁'!I249</f>
        <v>0</v>
      </c>
      <c r="J249" s="268" t="str">
        <f>IF(全国標準卸価格!J249="","",IF(ISNUMBER(全国標準卸価格!J249),IF(入力!$C$11=1,ROUNDDOWN(全国標準卸価格!J249*地区別掛け率!J249%,-入力!$C$10),IF(入力!$C$11=2,ROUNDUP(全国標準卸価格!J249*地区別掛け率!J249%,-入力!$C$10),IF(入力!$C$11=3,ROUND(全国標準卸価格!J249*地区別掛け率!J249%,-入力!$C$10),""))),全国標準卸価格!J249))</f>
        <v/>
      </c>
      <c r="K249" s="149">
        <f>'6桁'!K249</f>
        <v>0</v>
      </c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407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全国標準卸価格!F257="","",IF(ISNUMBER(全国標準卸価格!F257),IF(入力!$C$11=1,ROUNDDOWN(全国標準卸価格!F257*地区別掛け率!F257%,-入力!$C$10),IF(入力!$C$11=2,ROUNDUP(全国標準卸価格!F257*地区別掛け率!F257%,-入力!$C$10),IF(入力!$C$11=3,ROUND(全国標準卸価格!F257*地区別掛け率!F257%,-入力!$C$10),""))),全国標準卸価格!F257))</f>
        <v/>
      </c>
      <c r="G257" s="110">
        <f>'6桁'!G257</f>
        <v>0</v>
      </c>
      <c r="H257" s="4" t="str">
        <f>IF(全国標準卸価格!H257="","",IF(ISNUMBER(全国標準卸価格!H257),IF(入力!$C$11=1,ROUNDDOWN(全国標準卸価格!H257*地区別掛け率!H257%,-入力!$C$10),IF(入力!$C$11=2,ROUNDUP(全国標準卸価格!H257*地区別掛け率!H257%,-入力!$C$10),IF(入力!$C$11=3,ROUND(全国標準卸価格!H257*地区別掛け率!H257%,-入力!$C$10),""))),全国標準卸価格!H257))</f>
        <v/>
      </c>
      <c r="I257" s="110">
        <f>'6桁'!I257</f>
        <v>0</v>
      </c>
      <c r="J257" s="4" t="str">
        <f>IF(全国標準卸価格!J257="","",IF(ISNUMBER(全国標準卸価格!J257),IF(入力!$C$11=1,ROUNDDOWN(全国標準卸価格!J257*地区別掛け率!J257%,-入力!$C$10),IF(入力!$C$11=2,ROUNDUP(全国標準卸価格!J257*地区別掛け率!J257%,-入力!$C$10),IF(入力!$C$11=3,ROUND(全国標準卸価格!J257*地区別掛け率!J257%,-入力!$C$10),""))),全国標準卸価格!J257))</f>
        <v/>
      </c>
      <c r="K257" s="61">
        <f>'6桁'!K257</f>
        <v>0</v>
      </c>
      <c r="L257" s="4">
        <f>IF(全国標準卸価格!L257="","",IF(ISNUMBER(全国標準卸価格!L257),IF(入力!$C$11=1,ROUNDDOWN(全国標準卸価格!L257*地区別掛け率!L257%,-入力!$C$10),IF(入力!$C$11=2,ROUNDUP(全国標準卸価格!L257*地区別掛け率!L257%,-入力!$C$10),IF(入力!$C$11=3,ROUND(全国標準卸価格!L257*地区別掛け率!L257%,-入力!$C$10),""))),全国標準卸価格!L257))</f>
        <v>33800</v>
      </c>
      <c r="M257" s="189" t="str">
        <f>'6桁'!M257</f>
        <v>※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全国標準卸価格!T257="","",IF(ISNUMBER(全国標準卸価格!T257),IF(入力!$C$11=1,ROUNDDOWN(全国標準卸価格!T257*地区別掛け率!T257%,-入力!$C$10),IF(入力!$C$11=2,ROUNDUP(全国標準卸価格!T257*地区別掛け率!T257%,-入力!$C$10),IF(入力!$C$11=3,ROUND(全国標準卸価格!T257*地区別掛け率!T257%,-入力!$C$10),""))),全国標準卸価格!T257))</f>
        <v/>
      </c>
      <c r="U257" s="61">
        <f>'6桁'!U257</f>
        <v>0</v>
      </c>
      <c r="V257" s="4" t="str">
        <f>IF(全国標準卸価格!V257="","",IF(ISNUMBER(全国標準卸価格!V257),IF(入力!$C$11=1,ROUNDDOWN(全国標準卸価格!V257*地区別掛け率!V257%,-入力!$C$10),IF(入力!$C$11=2,ROUNDUP(全国標準卸価格!V257*地区別掛け率!V257%,-入力!$C$10),IF(入力!$C$11=3,ROUND(全国標準卸価格!V257*地区別掛け率!V257%,-入力!$C$10),""))),全国標準卸価格!V257))</f>
        <v/>
      </c>
      <c r="W257" s="61">
        <f>'6桁'!W257</f>
        <v>0</v>
      </c>
      <c r="X257" s="4" t="str">
        <f>IF(全国標準卸価格!X257="","",IF(ISNUMBER(全国標準卸価格!X257),IF(入力!$C$11=1,ROUNDDOWN(全国標準卸価格!X257*地区別掛け率!X257%,-入力!$C$10),IF(入力!$C$11=2,ROUNDUP(全国標準卸価格!X257*地区別掛け率!X257%,-入力!$C$10),IF(入力!$C$11=3,ROUND(全国標準卸価格!X257*地区別掛け率!X257%,-入力!$C$10),""))),全国標準卸価格!X257))</f>
        <v/>
      </c>
      <c r="Y257" s="61">
        <f>'6桁'!Y257</f>
        <v>0</v>
      </c>
      <c r="Z257" s="4">
        <f>IF(全国標準卸価格!Z257="","",IF(ISNUMBER(全国標準卸価格!Z257),IF(入力!$C$11=1,ROUNDDOWN(全国標準卸価格!Z257*地区別掛け率!Z257%,-入力!$C$10),IF(入力!$C$11=2,ROUNDUP(全国標準卸価格!Z257*地区別掛け率!Z257%,-入力!$C$10),IF(入力!$C$11=3,ROUND(全国標準卸価格!Z257*地区別掛け率!Z257%,-入力!$C$10),""))),全国標準卸価格!Z257))</f>
        <v>20700</v>
      </c>
      <c r="AA257" s="368" t="str">
        <f>'6桁'!AA257</f>
        <v>※</v>
      </c>
    </row>
    <row r="258" spans="2:27" ht="30" customHeight="1">
      <c r="B258" s="497"/>
      <c r="C258" s="388" t="s">
        <v>85</v>
      </c>
      <c r="D258" s="435" t="s">
        <v>389</v>
      </c>
      <c r="E258" s="489"/>
      <c r="F258" s="5">
        <f>IF(全国標準卸価格!F258="","",IF(ISNUMBER(全国標準卸価格!F258),IF(入力!$C$11=1,ROUNDDOWN(全国標準卸価格!F258*地区別掛け率!F258%,-入力!$C$10),IF(入力!$C$11=2,ROUNDUP(全国標準卸価格!F258*地区別掛け率!F258%,-入力!$C$10),IF(入力!$C$11=3,ROUND(全国標準卸価格!F258*地区別掛け率!F258%,-入力!$C$10),""))),全国標準卸価格!F258))</f>
        <v>37300</v>
      </c>
      <c r="G258" s="111">
        <f>'6桁'!G258</f>
        <v>0</v>
      </c>
      <c r="H258" s="5" t="str">
        <f>IF(全国標準卸価格!H258="","",IF(ISNUMBER(全国標準卸価格!H258),IF(入力!$C$11=1,ROUNDDOWN(全国標準卸価格!H258*地区別掛け率!H258%,-入力!$C$10),IF(入力!$C$11=2,ROUNDUP(全国標準卸価格!H258*地区別掛け率!H258%,-入力!$C$10),IF(入力!$C$11=3,ROUND(全国標準卸価格!H258*地区別掛け率!H258%,-入力!$C$10),""))),全国標準卸価格!H258))</f>
        <v/>
      </c>
      <c r="I258" s="111">
        <f>'6桁'!I258</f>
        <v>0</v>
      </c>
      <c r="J258" s="5" t="str">
        <f>IF(全国標準卸価格!J258="","",IF(ISNUMBER(全国標準卸価格!J258),IF(入力!$C$11=1,ROUNDDOWN(全国標準卸価格!J258*地区別掛け率!J258%,-入力!$C$10),IF(入力!$C$11=2,ROUNDUP(全国標準卸価格!J258*地区別掛け率!J258%,-入力!$C$10),IF(入力!$C$11=3,ROUND(全国標準卸価格!J258*地区別掛け率!J258%,-入力!$C$10),""))),全国標準卸価格!J258))</f>
        <v/>
      </c>
      <c r="K258" s="62">
        <f>'6桁'!K258</f>
        <v>0</v>
      </c>
      <c r="L258" s="5" t="str">
        <f>IF(全国標準卸価格!L258="","",IF(ISNUMBER(全国標準卸価格!L258),IF(入力!$C$11=1,ROUNDDOWN(全国標準卸価格!L258*地区別掛け率!L258%,-入力!$C$10),IF(入力!$C$11=2,ROUNDUP(全国標準卸価格!L258*地区別掛け率!L258%,-入力!$C$10),IF(入力!$C$11=3,ROUND(全国標準卸価格!L258*地区別掛け率!L258%,-入力!$C$10),""))),全国標準卸価格!L258))</f>
        <v/>
      </c>
      <c r="M258" s="62">
        <f>'6桁'!M258</f>
        <v>0</v>
      </c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全国標準卸価格!T258="","",IF(ISNUMBER(全国標準卸価格!T258),IF(入力!$C$11=1,ROUNDDOWN(全国標準卸価格!T258*地区別掛け率!T258%,-入力!$C$10),IF(入力!$C$11=2,ROUNDUP(全国標準卸価格!T258*地区別掛け率!T258%,-入力!$C$10),IF(入力!$C$11=3,ROUND(全国標準卸価格!T258*地区別掛け率!T258%,-入力!$C$10),""))),全国標準卸価格!T258))</f>
        <v/>
      </c>
      <c r="U258" s="59">
        <f>'6桁'!U258</f>
        <v>0</v>
      </c>
      <c r="V258" s="5" t="str">
        <f>IF(全国標準卸価格!V258="","",IF(ISNUMBER(全国標準卸価格!V258),IF(入力!$C$11=1,ROUNDDOWN(全国標準卸価格!V258*地区別掛け率!V258%,-入力!$C$10),IF(入力!$C$11=2,ROUNDUP(全国標準卸価格!V258*地区別掛け率!V258%,-入力!$C$10),IF(入力!$C$11=3,ROUND(全国標準卸価格!V258*地区別掛け率!V258%,-入力!$C$10),""))),全国標準卸価格!V258))</f>
        <v/>
      </c>
      <c r="W258" s="59">
        <f>'6桁'!W258</f>
        <v>0</v>
      </c>
      <c r="X258" s="5" t="str">
        <f>IF(全国標準卸価格!X258="","",IF(ISNUMBER(全国標準卸価格!X258),IF(入力!$C$11=1,ROUNDDOWN(全国標準卸価格!X258*地区別掛け率!X258%,-入力!$C$10),IF(入力!$C$11=2,ROUNDUP(全国標準卸価格!X258*地区別掛け率!X258%,-入力!$C$10),IF(入力!$C$11=3,ROUND(全国標準卸価格!X258*地区別掛け率!X258%,-入力!$C$10),""))),全国標準卸価格!X258))</f>
        <v/>
      </c>
      <c r="Y258" s="59">
        <f>'6桁'!Y258</f>
        <v>0</v>
      </c>
      <c r="Z258" s="5">
        <f>IF(全国標準卸価格!Z258="","",IF(ISNUMBER(全国標準卸価格!Z258),IF(入力!$C$11=1,ROUNDDOWN(全国標準卸価格!Z258*地区別掛け率!Z258%,-入力!$C$10),IF(入力!$C$11=2,ROUNDUP(全国標準卸価格!Z258*地区別掛け率!Z258%,-入力!$C$10),IF(入力!$C$11=3,ROUND(全国標準卸価格!Z258*地区別掛け率!Z258%,-入力!$C$10),""))),全国標準卸価格!Z258))</f>
        <v>24200</v>
      </c>
      <c r="AA258" s="190" t="str">
        <f>'6桁'!AA258</f>
        <v>※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全国標準卸価格!F259="","",IF(ISNUMBER(全国標準卸価格!F259),IF(入力!$C$11=1,ROUNDDOWN(全国標準卸価格!F259*地区別掛け率!F259%,-入力!$C$10),IF(入力!$C$11=2,ROUNDUP(全国標準卸価格!F259*地区別掛け率!F259%,-入力!$C$10),IF(入力!$C$11=3,ROUND(全国標準卸価格!F259*地区別掛け率!F259%,-入力!$C$10),""))),全国標準卸価格!F259))</f>
        <v/>
      </c>
      <c r="G259" s="112">
        <f>'6桁'!G259</f>
        <v>0</v>
      </c>
      <c r="H259" s="5">
        <f>IF(全国標準卸価格!H259="","",IF(ISNUMBER(全国標準卸価格!H259),IF(入力!$C$11=1,ROUNDDOWN(全国標準卸価格!H259*地区別掛け率!H259%,-入力!$C$10),IF(入力!$C$11=2,ROUNDUP(全国標準卸価格!H259*地区別掛け率!H259%,-入力!$C$10),IF(入力!$C$11=3,ROUND(全国標準卸価格!H259*地区別掛け率!H259%,-入力!$C$10),""))),全国標準卸価格!H259))</f>
        <v>25400</v>
      </c>
      <c r="I259" s="112">
        <f>'6桁'!I259</f>
        <v>0</v>
      </c>
      <c r="J259" s="5" t="str">
        <f>IF(全国標準卸価格!J259="","",IF(ISNUMBER(全国標準卸価格!J259),IF(入力!$C$11=1,ROUNDDOWN(全国標準卸価格!J259*地区別掛け率!J259%,-入力!$C$10),IF(入力!$C$11=2,ROUNDUP(全国標準卸価格!J259*地区別掛け率!J259%,-入力!$C$10),IF(入力!$C$11=3,ROUND(全国標準卸価格!J259*地区別掛け率!J259%,-入力!$C$10),""))),全国標準卸価格!J259))</f>
        <v/>
      </c>
      <c r="K259" s="62">
        <f>'6桁'!K259</f>
        <v>0</v>
      </c>
      <c r="L259" s="5" t="str">
        <f>IF(全国標準卸価格!L259="","",IF(ISNUMBER(全国標準卸価格!L259),IF(入力!$C$11=1,ROUNDDOWN(全国標準卸価格!L259*地区別掛け率!L259%,-入力!$C$10),IF(入力!$C$11=2,ROUNDUP(全国標準卸価格!L259*地区別掛け率!L259%,-入力!$C$10),IF(入力!$C$11=3,ROUND(全国標準卸価格!L259*地区別掛け率!L259%,-入力!$C$10),""))),全国標準卸価格!L259))</f>
        <v/>
      </c>
      <c r="M259" s="62">
        <f>'6桁'!M259</f>
        <v>0</v>
      </c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全国標準卸価格!T259="","",IF(ISNUMBER(全国標準卸価格!T259),IF(入力!$C$11=1,ROUNDDOWN(全国標準卸価格!T259*地区別掛け率!T259%,-入力!$C$10),IF(入力!$C$11=2,ROUNDUP(全国標準卸価格!T259*地区別掛け率!T259%,-入力!$C$10),IF(入力!$C$11=3,ROUND(全国標準卸価格!T259*地区別掛け率!T259%,-入力!$C$10),""))),全国標準卸価格!T259))</f>
        <v/>
      </c>
      <c r="U259" s="58">
        <f>'6桁'!U259</f>
        <v>0</v>
      </c>
      <c r="V259" s="33" t="str">
        <f>IF(全国標準卸価格!V259="","",IF(ISNUMBER(全国標準卸価格!V259),IF(入力!$C$11=1,ROUNDDOWN(全国標準卸価格!V259*地区別掛け率!V259%,-入力!$C$10),IF(入力!$C$11=2,ROUNDUP(全国標準卸価格!V259*地区別掛け率!V259%,-入力!$C$10),IF(入力!$C$11=3,ROUND(全国標準卸価格!V259*地区別掛け率!V259%,-入力!$C$10),""))),全国標準卸価格!V259))</f>
        <v/>
      </c>
      <c r="W259" s="58">
        <f>'6桁'!W259</f>
        <v>0</v>
      </c>
      <c r="X259" s="33">
        <f>IF(全国標準卸価格!X259="","",IF(ISNUMBER(全国標準卸価格!X259),IF(入力!$C$11=1,ROUNDDOWN(全国標準卸価格!X259*地区別掛け率!X259%,-入力!$C$10),IF(入力!$C$11=2,ROUNDUP(全国標準卸価格!X259*地区別掛け率!X259%,-入力!$C$10),IF(入力!$C$11=3,ROUND(全国標準卸価格!X259*地区別掛け率!X259%,-入力!$C$10),""))),全国標準卸価格!X259))</f>
        <v>25100</v>
      </c>
      <c r="Y259" s="58">
        <f>'6桁'!Y259</f>
        <v>0</v>
      </c>
      <c r="Z259" s="33" t="str">
        <f>IF(全国標準卸価格!Z259="","",IF(ISNUMBER(全国標準卸価格!Z259),IF(入力!$C$11=1,ROUNDDOWN(全国標準卸価格!Z259*地区別掛け率!Z259%,-入力!$C$10),IF(入力!$C$11=2,ROUNDUP(全国標準卸価格!Z259*地区別掛け率!Z259%,-入力!$C$10),IF(入力!$C$11=3,ROUND(全国標準卸価格!Z259*地区別掛け率!Z259%,-入力!$C$10),""))),全国標準卸価格!Z259))</f>
        <v/>
      </c>
      <c r="AA259" s="58">
        <f>'6桁'!AA259</f>
        <v>0</v>
      </c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全国標準卸価格!F260="","",IF(ISNUMBER(全国標準卸価格!F260),IF(入力!$C$11=1,ROUNDDOWN(全国標準卸価格!F260*地区別掛け率!F260%,-入力!$C$10),IF(入力!$C$11=2,ROUNDUP(全国標準卸価格!F260*地区別掛け率!F260%,-入力!$C$10),IF(入力!$C$11=3,ROUND(全国標準卸価格!F260*地区別掛け率!F260%,-入力!$C$10),""))),全国標準卸価格!F260))</f>
        <v/>
      </c>
      <c r="G260" s="111">
        <f>'6桁'!G260</f>
        <v>0</v>
      </c>
      <c r="H260" s="5">
        <f>IF(全国標準卸価格!H260="","",IF(ISNUMBER(全国標準卸価格!H260),IF(入力!$C$11=1,ROUNDDOWN(全国標準卸価格!H260*地区別掛け率!H260%,-入力!$C$10),IF(入力!$C$11=2,ROUNDUP(全国標準卸価格!H260*地区別掛け率!H260%,-入力!$C$10),IF(入力!$C$11=3,ROUND(全国標準卸価格!H260*地区別掛け率!H260%,-入力!$C$10),""))),全国標準卸価格!H260))</f>
        <v>30600</v>
      </c>
      <c r="I260" s="111" t="str">
        <f>'6桁'!I260</f>
        <v>SPLT02</v>
      </c>
      <c r="J260" s="5" t="str">
        <f>IF(全国標準卸価格!J260="","",IF(ISNUMBER(全国標準卸価格!J260),IF(入力!$C$11=1,ROUNDDOWN(全国標準卸価格!J260*地区別掛け率!J260%,-入力!$C$10),IF(入力!$C$11=2,ROUNDUP(全国標準卸価格!J260*地区別掛け率!J260%,-入力!$C$10),IF(入力!$C$11=3,ROUND(全国標準卸価格!J260*地区別掛け率!J260%,-入力!$C$10),""))),全国標準卸価格!J260))</f>
        <v/>
      </c>
      <c r="K260" s="62">
        <f>'6桁'!K260</f>
        <v>0</v>
      </c>
      <c r="L260" s="5" t="str">
        <f>IF(全国標準卸価格!L260="","",IF(ISNUMBER(全国標準卸価格!L260),IF(入力!$C$11=1,ROUNDDOWN(全国標準卸価格!L260*地区別掛け率!L260%,-入力!$C$10),IF(入力!$C$11=2,ROUNDUP(全国標準卸価格!L260*地区別掛け率!L260%,-入力!$C$10),IF(入力!$C$11=3,ROUND(全国標準卸価格!L260*地区別掛け率!L260%,-入力!$C$10),""))),全国標準卸価格!L260))</f>
        <v/>
      </c>
      <c r="M260" s="62">
        <f>'6桁'!M260</f>
        <v>0</v>
      </c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全国標準卸価格!T260="","",IF(ISNUMBER(全国標準卸価格!T260),IF(入力!$C$11=1,ROUNDDOWN(全国標準卸価格!T260*地区別掛け率!T260%,-入力!$C$10),IF(入力!$C$11=2,ROUNDUP(全国標準卸価格!T260*地区別掛け率!T260%,-入力!$C$10),IF(入力!$C$11=3,ROUND(全国標準卸価格!T260*地区別掛け率!T260%,-入力!$C$10),""))),全国標準卸価格!T260))</f>
        <v/>
      </c>
      <c r="U260" s="78">
        <f>'6桁'!U260</f>
        <v>0</v>
      </c>
      <c r="V260" s="32" t="str">
        <f>IF(全国標準卸価格!V260="","",IF(ISNUMBER(全国標準卸価格!V260),IF(入力!$C$11=1,ROUNDDOWN(全国標準卸価格!V260*地区別掛け率!V260%,-入力!$C$10),IF(入力!$C$11=2,ROUNDUP(全国標準卸価格!V260*地区別掛け率!V260%,-入力!$C$10),IF(入力!$C$11=3,ROUND(全国標準卸価格!V260*地区別掛け率!V260%,-入力!$C$10),""))),全国標準卸価格!V260))</f>
        <v/>
      </c>
      <c r="W260" s="78">
        <f>'6桁'!W260</f>
        <v>0</v>
      </c>
      <c r="X260" s="32">
        <f>IF(全国標準卸価格!X260="","",IF(ISNUMBER(全国標準卸価格!X260),IF(入力!$C$11=1,ROUNDDOWN(全国標準卸価格!X260*地区別掛け率!X260%,-入力!$C$10),IF(入力!$C$11=2,ROUNDUP(全国標準卸価格!X260*地区別掛け率!X260%,-入力!$C$10),IF(入力!$C$11=3,ROUND(全国標準卸価格!X260*地区別掛け率!X260%,-入力!$C$10),""))),全国標準卸価格!X260))</f>
        <v>25500</v>
      </c>
      <c r="Y260" s="78">
        <f>'6桁'!Y260</f>
        <v>0</v>
      </c>
      <c r="Z260" s="32" t="str">
        <f>IF(全国標準卸価格!Z260="","",IF(ISNUMBER(全国標準卸価格!Z260),IF(入力!$C$11=1,ROUNDDOWN(全国標準卸価格!Z260*地区別掛け率!Z260%,-入力!$C$10),IF(入力!$C$11=2,ROUNDUP(全国標準卸価格!Z260*地区別掛け率!Z260%,-入力!$C$10),IF(入力!$C$11=3,ROUND(全国標準卸価格!Z260*地区別掛け率!Z260%,-入力!$C$10),""))),全国標準卸価格!Z260))</f>
        <v/>
      </c>
      <c r="AA260" s="78">
        <f>'6桁'!AA260</f>
        <v>0</v>
      </c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>
        <f>IF(全国標準卸価格!F261="","",IF(ISNUMBER(全国標準卸価格!F261),IF(入力!$C$11=1,ROUNDDOWN(全国標準卸価格!F261*地区別掛け率!F261%,-入力!$C$10),IF(入力!$C$11=2,ROUNDUP(全国標準卸価格!F261*地区別掛け率!F261%,-入力!$C$10),IF(入力!$C$11=3,ROUND(全国標準卸価格!F261*地区別掛け率!F261%,-入力!$C$10),""))),全国標準卸価格!F261))</f>
        <v>32900</v>
      </c>
      <c r="G261" s="111">
        <f>'6桁'!G261</f>
        <v>0</v>
      </c>
      <c r="H261" s="5" t="str">
        <f>IF(全国標準卸価格!H261="","",IF(ISNUMBER(全国標準卸価格!H261),IF(入力!$C$11=1,ROUNDDOWN(全国標準卸価格!H261*地区別掛け率!H261%,-入力!$C$10),IF(入力!$C$11=2,ROUNDUP(全国標準卸価格!H261*地区別掛け率!H261%,-入力!$C$10),IF(入力!$C$11=3,ROUND(全国標準卸価格!H261*地区別掛け率!H261%,-入力!$C$10),""))),全国標準卸価格!H261))</f>
        <v/>
      </c>
      <c r="I261" s="111">
        <f>'6桁'!I261</f>
        <v>0</v>
      </c>
      <c r="J261" s="5" t="str">
        <f>IF(全国標準卸価格!J261="","",IF(ISNUMBER(全国標準卸価格!J261),IF(入力!$C$11=1,ROUNDDOWN(全国標準卸価格!J261*地区別掛け率!J261%,-入力!$C$10),IF(入力!$C$11=2,ROUNDUP(全国標準卸価格!J261*地区別掛け率!J261%,-入力!$C$10),IF(入力!$C$11=3,ROUND(全国標準卸価格!J261*地区別掛け率!J261%,-入力!$C$10),""))),全国標準卸価格!J261))</f>
        <v/>
      </c>
      <c r="K261" s="62">
        <f>'6桁'!K261</f>
        <v>0</v>
      </c>
      <c r="L261" s="5" t="str">
        <f>IF(全国標準卸価格!L261="","",IF(ISNUMBER(全国標準卸価格!L261),IF(入力!$C$11=1,ROUNDDOWN(全国標準卸価格!L261*地区別掛け率!L261%,-入力!$C$10),IF(入力!$C$11=2,ROUNDUP(全国標準卸価格!L261*地区別掛け率!L261%,-入力!$C$10),IF(入力!$C$11=3,ROUND(全国標準卸価格!L261*地区別掛け率!L261%,-入力!$C$10),""))),全国標準卸価格!L261))</f>
        <v/>
      </c>
      <c r="M261" s="62">
        <f>'6桁'!M261</f>
        <v>0</v>
      </c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全国標準卸価格!T261="","",IF(ISNUMBER(全国標準卸価格!T261),IF(入力!$C$11=1,ROUNDDOWN(全国標準卸価格!T261*地区別掛け率!T261%,-入力!$C$10),IF(入力!$C$11=2,ROUNDUP(全国標準卸価格!T261*地区別掛け率!T261%,-入力!$C$10),IF(入力!$C$11=3,ROUND(全国標準卸価格!T261*地区別掛け率!T261%,-入力!$C$10),""))),全国標準卸価格!T261))</f>
        <v/>
      </c>
      <c r="U261" s="58">
        <f>'6桁'!U261</f>
        <v>0</v>
      </c>
      <c r="V261" s="33" t="str">
        <f>IF(全国標準卸価格!V261="","",IF(ISNUMBER(全国標準卸価格!V261),IF(入力!$C$11=1,ROUNDDOWN(全国標準卸価格!V261*地区別掛け率!V261%,-入力!$C$10),IF(入力!$C$11=2,ROUNDUP(全国標準卸価格!V261*地区別掛け率!V261%,-入力!$C$10),IF(入力!$C$11=3,ROUND(全国標準卸価格!V261*地区別掛け率!V261%,-入力!$C$10),""))),全国標準卸価格!V261))</f>
        <v/>
      </c>
      <c r="W261" s="58">
        <f>'6桁'!W261</f>
        <v>0</v>
      </c>
      <c r="X261" s="33">
        <f>IF(全国標準卸価格!X261="","",IF(ISNUMBER(全国標準卸価格!X261),IF(入力!$C$11=1,ROUNDDOWN(全国標準卸価格!X261*地区別掛け率!X261%,-入力!$C$10),IF(入力!$C$11=2,ROUNDUP(全国標準卸価格!X261*地区別掛け率!X261%,-入力!$C$10),IF(入力!$C$11=3,ROUND(全国標準卸価格!X261*地区別掛け率!X261%,-入力!$C$10),""))),全国標準卸価格!X261))</f>
        <v>29500</v>
      </c>
      <c r="Y261" s="58">
        <f>'6桁'!Y261</f>
        <v>0</v>
      </c>
      <c r="Z261" s="33" t="str">
        <f>IF(全国標準卸価格!Z261="","",IF(ISNUMBER(全国標準卸価格!Z261),IF(入力!$C$11=1,ROUNDDOWN(全国標準卸価格!Z261*地区別掛け率!Z261%,-入力!$C$10),IF(入力!$C$11=2,ROUNDUP(全国標準卸価格!Z261*地区別掛け率!Z261%,-入力!$C$10),IF(入力!$C$11=3,ROUND(全国標準卸価格!Z261*地区別掛け率!Z261%,-入力!$C$10),""))),全国標準卸価格!Z261))</f>
        <v/>
      </c>
      <c r="AA261" s="58">
        <f>'6桁'!AA261</f>
        <v>0</v>
      </c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>
        <f>IF(全国標準卸価格!F262="","",IF(ISNUMBER(全国標準卸価格!F262),IF(入力!$C$11=1,ROUNDDOWN(全国標準卸価格!F262*地区別掛け率!F262%,-入力!$C$10),IF(入力!$C$11=2,ROUNDUP(全国標準卸価格!F262*地区別掛け率!F262%,-入力!$C$10),IF(入力!$C$11=3,ROUND(全国標準卸価格!F262*地区別掛け率!F262%,-入力!$C$10),""))),全国標準卸価格!F262))</f>
        <v>37900</v>
      </c>
      <c r="G262" s="111">
        <f>'6桁'!G262</f>
        <v>0</v>
      </c>
      <c r="H262" s="5" t="str">
        <f>IF(全国標準卸価格!H262="","",IF(ISNUMBER(全国標準卸価格!H262),IF(入力!$C$11=1,ROUNDDOWN(全国標準卸価格!H262*地区別掛け率!H262%,-入力!$C$10),IF(入力!$C$11=2,ROUNDUP(全国標準卸価格!H262*地区別掛け率!H262%,-入力!$C$10),IF(入力!$C$11=3,ROUND(全国標準卸価格!H262*地区別掛け率!H262%,-入力!$C$10),""))),全国標準卸価格!H262))</f>
        <v/>
      </c>
      <c r="I262" s="111">
        <f>'6桁'!I262</f>
        <v>0</v>
      </c>
      <c r="J262" s="5" t="str">
        <f>IF(全国標準卸価格!J262="","",IF(ISNUMBER(全国標準卸価格!J262),IF(入力!$C$11=1,ROUNDDOWN(全国標準卸価格!J262*地区別掛け率!J262%,-入力!$C$10),IF(入力!$C$11=2,ROUNDUP(全国標準卸価格!J262*地区別掛け率!J262%,-入力!$C$10),IF(入力!$C$11=3,ROUND(全国標準卸価格!J262*地区別掛け率!J262%,-入力!$C$10),""))),全国標準卸価格!J262))</f>
        <v/>
      </c>
      <c r="K262" s="62">
        <f>'6桁'!K262</f>
        <v>0</v>
      </c>
      <c r="L262" s="5" t="str">
        <f>IF(全国標準卸価格!L262="","",IF(ISNUMBER(全国標準卸価格!L262),IF(入力!$C$11=1,ROUNDDOWN(全国標準卸価格!L262*地区別掛け率!L262%,-入力!$C$10),IF(入力!$C$11=2,ROUNDUP(全国標準卸価格!L262*地区別掛け率!L262%,-入力!$C$10),IF(入力!$C$11=3,ROUND(全国標準卸価格!L262*地区別掛け率!L262%,-入力!$C$10),""))),全国標準卸価格!L262))</f>
        <v/>
      </c>
      <c r="M262" s="62">
        <f>'6桁'!M262</f>
        <v>0</v>
      </c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全国標準卸価格!T262="","",IF(ISNUMBER(全国標準卸価格!T262),IF(入力!$C$11=1,ROUNDDOWN(全国標準卸価格!T262*地区別掛け率!T262%,-入力!$C$10),IF(入力!$C$11=2,ROUNDUP(全国標準卸価格!T262*地区別掛け率!T262%,-入力!$C$10),IF(入力!$C$11=3,ROUND(全国標準卸価格!T262*地区別掛け率!T262%,-入力!$C$10),""))),全国標準卸価格!T262))</f>
        <v/>
      </c>
      <c r="U262" s="78">
        <f>'6桁'!U262</f>
        <v>0</v>
      </c>
      <c r="V262" s="32" t="str">
        <f>IF(全国標準卸価格!V262="","",IF(ISNUMBER(全国標準卸価格!V262),IF(入力!$C$11=1,ROUNDDOWN(全国標準卸価格!V262*地区別掛け率!V262%,-入力!$C$10),IF(入力!$C$11=2,ROUNDUP(全国標準卸価格!V262*地区別掛け率!V262%,-入力!$C$10),IF(入力!$C$11=3,ROUND(全国標準卸価格!V262*地区別掛け率!V262%,-入力!$C$10),""))),全国標準卸価格!V262))</f>
        <v/>
      </c>
      <c r="W262" s="78">
        <f>'6桁'!W262</f>
        <v>0</v>
      </c>
      <c r="X262" s="32">
        <f>IF(全国標準卸価格!X262="","",IF(ISNUMBER(全国標準卸価格!X262),IF(入力!$C$11=1,ROUNDDOWN(全国標準卸価格!X262*地区別掛け率!X262%,-入力!$C$10),IF(入力!$C$11=2,ROUNDUP(全国標準卸価格!X262*地区別掛け率!X262%,-入力!$C$10),IF(入力!$C$11=3,ROUND(全国標準卸価格!X262*地区別掛け率!X262%,-入力!$C$10),""))),全国標準卸価格!X262))</f>
        <v>34400</v>
      </c>
      <c r="Y262" s="78" t="str">
        <f>'6桁'!Y262</f>
        <v>※</v>
      </c>
      <c r="Z262" s="32" t="str">
        <f>IF(全国標準卸価格!Z262="","",IF(ISNUMBER(全国標準卸価格!Z262),IF(入力!$C$11=1,ROUNDDOWN(全国標準卸価格!Z262*地区別掛け率!Z262%,-入力!$C$10),IF(入力!$C$11=2,ROUNDUP(全国標準卸価格!Z262*地区別掛け率!Z262%,-入力!$C$10),IF(入力!$C$11=3,ROUND(全国標準卸価格!Z262*地区別掛け率!Z262%,-入力!$C$10),""))),全国標準卸価格!Z262))</f>
        <v/>
      </c>
      <c r="AA262" s="78">
        <f>'6桁'!AA262</f>
        <v>0</v>
      </c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>
        <f>IF(全国標準卸価格!F263="","",IF(ISNUMBER(全国標準卸価格!F263),IF(入力!$C$11=1,ROUNDDOWN(全国標準卸価格!F263*地区別掛け率!F263%,-入力!$C$10),IF(入力!$C$11=2,ROUNDUP(全国標準卸価格!F263*地区別掛け率!F263%,-入力!$C$10),IF(入力!$C$11=3,ROUND(全国標準卸価格!F263*地区別掛け率!F263%,-入力!$C$10),""))),全国標準卸価格!F263))</f>
        <v>32500</v>
      </c>
      <c r="G263" s="111">
        <f>'6桁'!G263</f>
        <v>0</v>
      </c>
      <c r="H263" s="5" t="str">
        <f>IF(全国標準卸価格!H263="","",IF(ISNUMBER(全国標準卸価格!H263),IF(入力!$C$11=1,ROUNDDOWN(全国標準卸価格!H263*地区別掛け率!H263%,-入力!$C$10),IF(入力!$C$11=2,ROUNDUP(全国標準卸価格!H263*地区別掛け率!H263%,-入力!$C$10),IF(入力!$C$11=3,ROUND(全国標準卸価格!H263*地区別掛け率!H263%,-入力!$C$10),""))),全国標準卸価格!H263))</f>
        <v/>
      </c>
      <c r="I263" s="111">
        <f>'6桁'!I263</f>
        <v>0</v>
      </c>
      <c r="J263" s="5" t="str">
        <f>IF(全国標準卸価格!J263="","",IF(ISNUMBER(全国標準卸価格!J263),IF(入力!$C$11=1,ROUNDDOWN(全国標準卸価格!J263*地区別掛け率!J263%,-入力!$C$10),IF(入力!$C$11=2,ROUNDUP(全国標準卸価格!J263*地区別掛け率!J263%,-入力!$C$10),IF(入力!$C$11=3,ROUND(全国標準卸価格!J263*地区別掛け率!J263%,-入力!$C$10),""))),全国標準卸価格!J263))</f>
        <v/>
      </c>
      <c r="K263" s="62">
        <f>'6桁'!K263</f>
        <v>0</v>
      </c>
      <c r="L263" s="5" t="str">
        <f>IF(全国標準卸価格!L263="","",IF(ISNUMBER(全国標準卸価格!L263),IF(入力!$C$11=1,ROUNDDOWN(全国標準卸価格!L263*地区別掛け率!L263%,-入力!$C$10),IF(入力!$C$11=2,ROUNDUP(全国標準卸価格!L263*地区別掛け率!L263%,-入力!$C$10),IF(入力!$C$11=3,ROUND(全国標準卸価格!L263*地区別掛け率!L263%,-入力!$C$10),""))),全国標準卸価格!L263))</f>
        <v/>
      </c>
      <c r="M263" s="62">
        <f>'6桁'!M263</f>
        <v>0</v>
      </c>
      <c r="N263" s="127"/>
      <c r="O263" s="497"/>
      <c r="P263" s="501" t="s">
        <v>419</v>
      </c>
      <c r="Q263" s="502"/>
      <c r="R263" s="501" t="s">
        <v>433</v>
      </c>
      <c r="S263" s="502"/>
      <c r="T263" s="5">
        <f>IF(全国標準卸価格!T263="","",IF(ISNUMBER(全国標準卸価格!T263),IF(入力!$C$11=1,ROUNDDOWN(全国標準卸価格!T263*地区別掛け率!T263%,-入力!$C$10),IF(入力!$C$11=2,ROUNDUP(全国標準卸価格!T263*地区別掛け率!T263%,-入力!$C$10),IF(入力!$C$11=3,ROUND(全国標準卸価格!T263*地区別掛け率!T263%,-入力!$C$10),""))),全国標準卸価格!T263))</f>
        <v>37500</v>
      </c>
      <c r="U263" s="62">
        <f>'6桁'!U263</f>
        <v>0</v>
      </c>
      <c r="V263" s="5" t="str">
        <f>IF(全国標準卸価格!V263="","",IF(ISNUMBER(全国標準卸価格!V263),IF(入力!$C$11=1,ROUNDDOWN(全国標準卸価格!V263*地区別掛け率!V263%,-入力!$C$10),IF(入力!$C$11=2,ROUNDUP(全国標準卸価格!V263*地区別掛け率!V263%,-入力!$C$10),IF(入力!$C$11=3,ROUND(全国標準卸価格!V263*地区別掛け率!V263%,-入力!$C$10),""))),全国標準卸価格!V263))</f>
        <v/>
      </c>
      <c r="W263" s="62">
        <f>'6桁'!W263</f>
        <v>0</v>
      </c>
      <c r="X263" s="5" t="str">
        <f>IF(全国標準卸価格!X263="","",IF(ISNUMBER(全国標準卸価格!X263),IF(入力!$C$11=1,ROUNDDOWN(全国標準卸価格!X263*地区別掛け率!X263%,-入力!$C$10),IF(入力!$C$11=2,ROUNDUP(全国標準卸価格!X263*地区別掛け率!X263%,-入力!$C$10),IF(入力!$C$11=3,ROUND(全国標準卸価格!X263*地区別掛け率!X263%,-入力!$C$10),""))),全国標準卸価格!X263))</f>
        <v/>
      </c>
      <c r="Y263" s="62">
        <f>'6桁'!Y263</f>
        <v>0</v>
      </c>
      <c r="Z263" s="5" t="str">
        <f>IF(全国標準卸価格!Z263="","",IF(ISNUMBER(全国標準卸価格!Z263),IF(入力!$C$11=1,ROUNDDOWN(全国標準卸価格!Z263*地区別掛け率!Z263%,-入力!$C$10),IF(入力!$C$11=2,ROUNDUP(全国標準卸価格!Z263*地区別掛け率!Z263%,-入力!$C$10),IF(入力!$C$11=3,ROUND(全国標準卸価格!Z263*地区別掛け率!Z263%,-入力!$C$10),""))),全国標準卸価格!Z263))</f>
        <v/>
      </c>
      <c r="AA263" s="62">
        <f>'6桁'!AA263</f>
        <v>0</v>
      </c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f>IF(全国標準卸価格!F264="","",IF(ISNUMBER(全国標準卸価格!F264),IF(入力!$C$11=1,ROUNDDOWN(全国標準卸価格!F264*地区別掛け率!F264%,-入力!$C$10),IF(入力!$C$11=2,ROUNDUP(全国標準卸価格!F264*地区別掛け率!F264%,-入力!$C$10),IF(入力!$C$11=3,ROUND(全国標準卸価格!F264*地区別掛け率!F264%,-入力!$C$10),""))),全国標準卸価格!F264))</f>
        <v>38200</v>
      </c>
      <c r="G264" s="111">
        <f>'6桁'!G264</f>
        <v>0</v>
      </c>
      <c r="H264" s="5" t="str">
        <f>IF(全国標準卸価格!H264="","",IF(ISNUMBER(全国標準卸価格!H264),IF(入力!$C$11=1,ROUNDDOWN(全国標準卸価格!H264*地区別掛け率!H264%,-入力!$C$10),IF(入力!$C$11=2,ROUNDUP(全国標準卸価格!H264*地区別掛け率!H264%,-入力!$C$10),IF(入力!$C$11=3,ROUND(全国標準卸価格!H264*地区別掛け率!H264%,-入力!$C$10),""))),全国標準卸価格!H264))</f>
        <v/>
      </c>
      <c r="I264" s="111">
        <f>'6桁'!I264</f>
        <v>0</v>
      </c>
      <c r="J264" s="5" t="str">
        <f>IF(全国標準卸価格!J264="","",IF(ISNUMBER(全国標準卸価格!J264),IF(入力!$C$11=1,ROUNDDOWN(全国標準卸価格!J264*地区別掛け率!J264%,-入力!$C$10),IF(入力!$C$11=2,ROUNDUP(全国標準卸価格!J264*地区別掛け率!J264%,-入力!$C$10),IF(入力!$C$11=3,ROUND(全国標準卸価格!J264*地区別掛け率!J264%,-入力!$C$10),""))),全国標準卸価格!J264))</f>
        <v/>
      </c>
      <c r="K264" s="59">
        <f>'6桁'!K264</f>
        <v>0</v>
      </c>
      <c r="L264" s="5" t="str">
        <f>IF(全国標準卸価格!L264="","",IF(ISNUMBER(全国標準卸価格!L264),IF(入力!$C$11=1,ROUNDDOWN(全国標準卸価格!L264*地区別掛け率!L264%,-入力!$C$10),IF(入力!$C$11=2,ROUNDUP(全国標準卸価格!L264*地区別掛け率!L264%,-入力!$C$10),IF(入力!$C$11=3,ROUND(全国標準卸価格!L264*地区別掛け率!L264%,-入力!$C$10),""))),全国標準卸価格!L264))</f>
        <v/>
      </c>
      <c r="M264" s="62">
        <f>'6桁'!M264</f>
        <v>0</v>
      </c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全国標準卸価格!T264="","",IF(ISNUMBER(全国標準卸価格!T264),IF(入力!$C$11=1,ROUNDDOWN(全国標準卸価格!T264*地区別掛け率!T264%,-入力!$C$10),IF(入力!$C$11=2,ROUNDUP(全国標準卸価格!T264*地区別掛け率!T264%,-入力!$C$10),IF(入力!$C$11=3,ROUND(全国標準卸価格!T264*地区別掛け率!T264%,-入力!$C$10),""))),全国標準卸価格!T264))</f>
        <v/>
      </c>
      <c r="U264" s="59">
        <f>'6桁'!U264</f>
        <v>0</v>
      </c>
      <c r="V264" s="5">
        <f>IF(全国標準卸価格!V264="","",IF(ISNUMBER(全国標準卸価格!V264),IF(入力!$C$11=1,ROUNDDOWN(全国標準卸価格!V264*地区別掛け率!V264%,-入力!$C$10),IF(入力!$C$11=2,ROUNDUP(全国標準卸価格!V264*地区別掛け率!V264%,-入力!$C$10),IF(入力!$C$11=3,ROUND(全国標準卸価格!V264*地区別掛け率!V264%,-入力!$C$10),""))),全国標準卸価格!V264))</f>
        <v>38200</v>
      </c>
      <c r="W264" s="59" t="str">
        <f>'6桁'!W264</f>
        <v>LT03</v>
      </c>
      <c r="X264" s="5" t="str">
        <f>IF(全国標準卸価格!X264="","",IF(ISNUMBER(全国標準卸価格!X264),IF(入力!$C$11=1,ROUNDDOWN(全国標準卸価格!X264*地区別掛け率!X264%,-入力!$C$10),IF(入力!$C$11=2,ROUNDUP(全国標準卸価格!X264*地区別掛け率!X264%,-入力!$C$10),IF(入力!$C$11=3,ROUND(全国標準卸価格!X264*地区別掛け率!X264%,-入力!$C$10),""))),全国標準卸価格!X264))</f>
        <v/>
      </c>
      <c r="Y264" s="59">
        <f>'6桁'!Y264</f>
        <v>0</v>
      </c>
      <c r="Z264" s="5" t="str">
        <f>IF(全国標準卸価格!Z264="","",IF(ISNUMBER(全国標準卸価格!Z264),IF(入力!$C$11=1,ROUNDDOWN(全国標準卸価格!Z264*地区別掛け率!Z264%,-入力!$C$10),IF(入力!$C$11=2,ROUNDUP(全国標準卸価格!Z264*地区別掛け率!Z264%,-入力!$C$10),IF(入力!$C$11=3,ROUND(全国標準卸価格!Z264*地区別掛け率!Z264%,-入力!$C$10),""))),全国標準卸価格!Z264))</f>
        <v/>
      </c>
      <c r="AA264" s="59">
        <f>'6桁'!AA264</f>
        <v>0</v>
      </c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>
        <f>IF(全国標準卸価格!F265="","",IF(ISNUMBER(全国標準卸価格!F265),IF(入力!$C$11=1,ROUNDDOWN(全国標準卸価格!F265*地区別掛け率!F265%,-入力!$C$10),IF(入力!$C$11=2,ROUNDUP(全国標準卸価格!F265*地区別掛け率!F265%,-入力!$C$10),IF(入力!$C$11=3,ROUND(全国標準卸価格!F265*地区別掛け率!F265%,-入力!$C$10),""))),全国標準卸価格!F265))</f>
        <v>29700</v>
      </c>
      <c r="G265" s="111">
        <f>'6桁'!G265</f>
        <v>0</v>
      </c>
      <c r="H265" s="5" t="str">
        <f>IF(全国標準卸価格!H265="","",IF(ISNUMBER(全国標準卸価格!H265),IF(入力!$C$11=1,ROUNDDOWN(全国標準卸価格!H265*地区別掛け率!H265%,-入力!$C$10),IF(入力!$C$11=2,ROUNDUP(全国標準卸価格!H265*地区別掛け率!H265%,-入力!$C$10),IF(入力!$C$11=3,ROUND(全国標準卸価格!H265*地区別掛け率!H265%,-入力!$C$10),""))),全国標準卸価格!H265))</f>
        <v/>
      </c>
      <c r="I265" s="111">
        <f>'6桁'!I265</f>
        <v>0</v>
      </c>
      <c r="J265" s="5" t="str">
        <f>IF(全国標準卸価格!J265="","",IF(ISNUMBER(全国標準卸価格!J265),IF(入力!$C$11=1,ROUNDDOWN(全国標準卸価格!J265*地区別掛け率!J265%,-入力!$C$10),IF(入力!$C$11=2,ROUNDUP(全国標準卸価格!J265*地区別掛け率!J265%,-入力!$C$10),IF(入力!$C$11=3,ROUND(全国標準卸価格!J265*地区別掛け率!J265%,-入力!$C$10),""))),全国標準卸価格!J265))</f>
        <v/>
      </c>
      <c r="K265" s="62">
        <f>'6桁'!K265</f>
        <v>0</v>
      </c>
      <c r="L265" s="5" t="str">
        <f>IF(全国標準卸価格!L265="","",IF(ISNUMBER(全国標準卸価格!L265),IF(入力!$C$11=1,ROUNDDOWN(全国標準卸価格!L265*地区別掛け率!L265%,-入力!$C$10),IF(入力!$C$11=2,ROUNDUP(全国標準卸価格!L265*地区別掛け率!L265%,-入力!$C$10),IF(入力!$C$11=3,ROUND(全国標準卸価格!L265*地区別掛け率!L265%,-入力!$C$10),""))),全国標準卸価格!L265))</f>
        <v/>
      </c>
      <c r="M265" s="62">
        <f>'6桁'!M265</f>
        <v>0</v>
      </c>
      <c r="N265" s="127"/>
      <c r="O265" s="497"/>
      <c r="P265" s="501" t="s">
        <v>421</v>
      </c>
      <c r="Q265" s="502"/>
      <c r="R265" s="501" t="s">
        <v>463</v>
      </c>
      <c r="S265" s="502"/>
      <c r="T265" s="5">
        <f>IF(全国標準卸価格!T265="","",IF(ISNUMBER(全国標準卸価格!T265),IF(入力!$C$11=1,ROUNDDOWN(全国標準卸価格!T265*地区別掛け率!T265%,-入力!$C$10),IF(入力!$C$11=2,ROUNDUP(全国標準卸価格!T265*地区別掛け率!T265%,-入力!$C$10),IF(入力!$C$11=3,ROUND(全国標準卸価格!T265*地区別掛け率!T265%,-入力!$C$10),""))),全国標準卸価格!T265))</f>
        <v>34100</v>
      </c>
      <c r="U265" s="62">
        <f>'6桁'!U265</f>
        <v>0</v>
      </c>
      <c r="V265" s="5" t="str">
        <f>IF(全国標準卸価格!V265="","",IF(ISNUMBER(全国標準卸価格!V265),IF(入力!$C$11=1,ROUNDDOWN(全国標準卸価格!V265*地区別掛け率!V265%,-入力!$C$10),IF(入力!$C$11=2,ROUNDUP(全国標準卸価格!V265*地区別掛け率!V265%,-入力!$C$10),IF(入力!$C$11=3,ROUND(全国標準卸価格!V265*地区別掛け率!V265%,-入力!$C$10),""))),全国標準卸価格!V265))</f>
        <v/>
      </c>
      <c r="W265" s="62">
        <f>'6桁'!W265</f>
        <v>0</v>
      </c>
      <c r="X265" s="5" t="str">
        <f>IF(全国標準卸価格!X265="","",IF(ISNUMBER(全国標準卸価格!X265),IF(入力!$C$11=1,ROUNDDOWN(全国標準卸価格!X265*地区別掛け率!X265%,-入力!$C$10),IF(入力!$C$11=2,ROUNDUP(全国標準卸価格!X265*地区別掛け率!X265%,-入力!$C$10),IF(入力!$C$11=3,ROUND(全国標準卸価格!X265*地区別掛け率!X265%,-入力!$C$10),""))),全国標準卸価格!X265))</f>
        <v/>
      </c>
      <c r="Y265" s="62">
        <f>'6桁'!Y265</f>
        <v>0</v>
      </c>
      <c r="Z265" s="5" t="str">
        <f>IF(全国標準卸価格!Z265="","",IF(ISNUMBER(全国標準卸価格!Z265),IF(入力!$C$11=1,ROUNDDOWN(全国標準卸価格!Z265*地区別掛け率!Z265%,-入力!$C$10),IF(入力!$C$11=2,ROUNDUP(全国標準卸価格!Z265*地区別掛け率!Z265%,-入力!$C$10),IF(入力!$C$11=3,ROUND(全国標準卸価格!Z265*地区別掛け率!Z265%,-入力!$C$10),""))),全国標準卸価格!Z265))</f>
        <v/>
      </c>
      <c r="AA265" s="62">
        <f>'6桁'!AA265</f>
        <v>0</v>
      </c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>
        <f>IF(全国標準卸価格!F266="","",IF(ISNUMBER(全国標準卸価格!F266),IF(入力!$C$11=1,ROUNDDOWN(全国標準卸価格!F266*地区別掛け率!F266%,-入力!$C$10),IF(入力!$C$11=2,ROUNDUP(全国標準卸価格!F266*地区別掛け率!F266%,-入力!$C$10),IF(入力!$C$11=3,ROUND(全国標準卸価格!F266*地区別掛け率!F266%,-入力!$C$10),""))),全国標準卸価格!F266))</f>
        <v>31200</v>
      </c>
      <c r="G266" s="111">
        <f>'6桁'!G266</f>
        <v>0</v>
      </c>
      <c r="H266" s="5" t="str">
        <f>IF(全国標準卸価格!H266="","",IF(ISNUMBER(全国標準卸価格!H266),IF(入力!$C$11=1,ROUNDDOWN(全国標準卸価格!H266*地区別掛け率!H266%,-入力!$C$10),IF(入力!$C$11=2,ROUNDUP(全国標準卸価格!H266*地区別掛け率!H266%,-入力!$C$10),IF(入力!$C$11=3,ROUND(全国標準卸価格!H266*地区別掛け率!H266%,-入力!$C$10),""))),全国標準卸価格!H266))</f>
        <v/>
      </c>
      <c r="I266" s="111">
        <f>'6桁'!I266</f>
        <v>0</v>
      </c>
      <c r="J266" s="5" t="str">
        <f>IF(全国標準卸価格!J266="","",IF(ISNUMBER(全国標準卸価格!J266),IF(入力!$C$11=1,ROUNDDOWN(全国標準卸価格!J266*地区別掛け率!J266%,-入力!$C$10),IF(入力!$C$11=2,ROUNDUP(全国標準卸価格!J266*地区別掛け率!J266%,-入力!$C$10),IF(入力!$C$11=3,ROUND(全国標準卸価格!J266*地区別掛け率!J266%,-入力!$C$10),""))),全国標準卸価格!J266))</f>
        <v/>
      </c>
      <c r="K266" s="62">
        <f>'6桁'!K266</f>
        <v>0</v>
      </c>
      <c r="L266" s="5" t="str">
        <f>IF(全国標準卸価格!L266="","",IF(ISNUMBER(全国標準卸価格!L266),IF(入力!$C$11=1,ROUNDDOWN(全国標準卸価格!L266*地区別掛け率!L266%,-入力!$C$10),IF(入力!$C$11=2,ROUNDUP(全国標準卸価格!L266*地区別掛け率!L266%,-入力!$C$10),IF(入力!$C$11=3,ROUND(全国標準卸価格!L266*地区別掛け率!L266%,-入力!$C$10),""))),全国標準卸価格!L266))</f>
        <v/>
      </c>
      <c r="M266" s="62">
        <f>'6桁'!M266</f>
        <v>0</v>
      </c>
      <c r="N266" s="127"/>
      <c r="O266" s="497"/>
      <c r="P266" s="501" t="s">
        <v>422</v>
      </c>
      <c r="Q266" s="502"/>
      <c r="R266" s="501" t="s">
        <v>464</v>
      </c>
      <c r="S266" s="502"/>
      <c r="T266" s="5">
        <f>IF(全国標準卸価格!T266="","",IF(ISNUMBER(全国標準卸価格!T266),IF(入力!$C$11=1,ROUNDDOWN(全国標準卸価格!T266*地区別掛け率!T266%,-入力!$C$10),IF(入力!$C$11=2,ROUNDUP(全国標準卸価格!T266*地区別掛け率!T266%,-入力!$C$10),IF(入力!$C$11=3,ROUND(全国標準卸価格!T266*地区別掛け率!T266%,-入力!$C$10),""))),全国標準卸価格!T266))</f>
        <v>36200</v>
      </c>
      <c r="U266" s="59">
        <f>'6桁'!U266</f>
        <v>0</v>
      </c>
      <c r="V266" s="5" t="str">
        <f>IF(全国標準卸価格!V266="","",IF(ISNUMBER(全国標準卸価格!V266),IF(入力!$C$11=1,ROUNDDOWN(全国標準卸価格!V266*地区別掛け率!V266%,-入力!$C$10),IF(入力!$C$11=2,ROUNDUP(全国標準卸価格!V266*地区別掛け率!V266%,-入力!$C$10),IF(入力!$C$11=3,ROUND(全国標準卸価格!V266*地区別掛け率!V266%,-入力!$C$10),""))),全国標準卸価格!V266))</f>
        <v/>
      </c>
      <c r="W266" s="59">
        <f>'6桁'!W266</f>
        <v>0</v>
      </c>
      <c r="X266" s="5" t="str">
        <f>IF(全国標準卸価格!X266="","",IF(ISNUMBER(全国標準卸価格!X266),IF(入力!$C$11=1,ROUNDDOWN(全国標準卸価格!X266*地区別掛け率!X266%,-入力!$C$10),IF(入力!$C$11=2,ROUNDUP(全国標準卸価格!X266*地区別掛け率!X266%,-入力!$C$10),IF(入力!$C$11=3,ROUND(全国標準卸価格!X266*地区別掛け率!X266%,-入力!$C$10),""))),全国標準卸価格!X266))</f>
        <v/>
      </c>
      <c r="Y266" s="59">
        <f>'6桁'!Y266</f>
        <v>0</v>
      </c>
      <c r="Z266" s="5" t="str">
        <f>IF(全国標準卸価格!Z266="","",IF(ISNUMBER(全国標準卸価格!Z266),IF(入力!$C$11=1,ROUNDDOWN(全国標準卸価格!Z266*地区別掛け率!Z266%,-入力!$C$10),IF(入力!$C$11=2,ROUNDUP(全国標準卸価格!Z266*地区別掛け率!Z266%,-入力!$C$10),IF(入力!$C$11=3,ROUND(全国標準卸価格!Z266*地区別掛け率!Z266%,-入力!$C$10),""))),全国標準卸価格!Z266))</f>
        <v/>
      </c>
      <c r="AA266" s="59">
        <f>'6桁'!AA266</f>
        <v>0</v>
      </c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>
        <f>IF(全国標準卸価格!F267="","",IF(ISNUMBER(全国標準卸価格!F267),IF(入力!$C$11=1,ROUNDDOWN(全国標準卸価格!F267*地区別掛け率!F267%,-入力!$C$10),IF(入力!$C$11=2,ROUNDUP(全国標準卸価格!F267*地区別掛け率!F267%,-入力!$C$10),IF(入力!$C$11=3,ROUND(全国標準卸価格!F267*地区別掛け率!F267%,-入力!$C$10),""))),全国標準卸価格!F267))</f>
        <v>31300</v>
      </c>
      <c r="G267" s="111">
        <f>'6桁'!G267</f>
        <v>0</v>
      </c>
      <c r="H267" s="5" t="str">
        <f>IF(全国標準卸価格!H267="","",IF(ISNUMBER(全国標準卸価格!H267),IF(入力!$C$11=1,ROUNDDOWN(全国標準卸価格!H267*地区別掛け率!H267%,-入力!$C$10),IF(入力!$C$11=2,ROUNDUP(全国標準卸価格!H267*地区別掛け率!H267%,-入力!$C$10),IF(入力!$C$11=3,ROUND(全国標準卸価格!H267*地区別掛け率!H267%,-入力!$C$10),""))),全国標準卸価格!H267))</f>
        <v/>
      </c>
      <c r="I267" s="111">
        <f>'6桁'!I267</f>
        <v>0</v>
      </c>
      <c r="J267" s="5" t="str">
        <f>IF(全国標準卸価格!J267="","",IF(ISNUMBER(全国標準卸価格!J267),IF(入力!$C$11=1,ROUNDDOWN(全国標準卸価格!J267*地区別掛け率!J267%,-入力!$C$10),IF(入力!$C$11=2,ROUNDUP(全国標準卸価格!J267*地区別掛け率!J267%,-入力!$C$10),IF(入力!$C$11=3,ROUND(全国標準卸価格!J267*地区別掛け率!J267%,-入力!$C$10),""))),全国標準卸価格!J267))</f>
        <v/>
      </c>
      <c r="K267" s="62">
        <f>'6桁'!K267</f>
        <v>0</v>
      </c>
      <c r="L267" s="5" t="str">
        <f>IF(全国標準卸価格!L267="","",IF(ISNUMBER(全国標準卸価格!L267),IF(入力!$C$11=1,ROUNDDOWN(全国標準卸価格!L267*地区別掛け率!L267%,-入力!$C$10),IF(入力!$C$11=2,ROUNDUP(全国標準卸価格!L267*地区別掛け率!L267%,-入力!$C$10),IF(入力!$C$11=3,ROUND(全国標準卸価格!L267*地区別掛け率!L267%,-入力!$C$10),""))),全国標準卸価格!L267))</f>
        <v/>
      </c>
      <c r="M267" s="62">
        <f>'6桁'!M267</f>
        <v>0</v>
      </c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全国標準卸価格!T267="","",IF(ISNUMBER(全国標準卸価格!T267),IF(入力!$C$11=1,ROUNDDOWN(全国標準卸価格!T267*地区別掛け率!T267%,-入力!$C$10),IF(入力!$C$11=2,ROUNDUP(全国標準卸価格!T267*地区別掛け率!T267%,-入力!$C$10),IF(入力!$C$11=3,ROUND(全国標準卸価格!T267*地区別掛け率!T267%,-入力!$C$10),""))),全国標準卸価格!T267))</f>
        <v/>
      </c>
      <c r="U267" s="62">
        <f>'6桁'!U267</f>
        <v>0</v>
      </c>
      <c r="V267" s="5" t="str">
        <f>IF(全国標準卸価格!V267="","",IF(ISNUMBER(全国標準卸価格!V267),IF(入力!$C$11=1,ROUNDDOWN(全国標準卸価格!V267*地区別掛け率!V267%,-入力!$C$10),IF(入力!$C$11=2,ROUNDUP(全国標準卸価格!V267*地区別掛け率!V267%,-入力!$C$10),IF(入力!$C$11=3,ROUND(全国標準卸価格!V267*地区別掛け率!V267%,-入力!$C$10),""))),全国標準卸価格!V267))</f>
        <v/>
      </c>
      <c r="W267" s="62">
        <f>'6桁'!W267</f>
        <v>0</v>
      </c>
      <c r="X267" s="5">
        <f>IF(全国標準卸価格!X267="","",IF(ISNUMBER(全国標準卸価格!X267),IF(入力!$C$11=1,ROUNDDOWN(全国標準卸価格!X267*地区別掛け率!X267%,-入力!$C$10),IF(入力!$C$11=2,ROUNDUP(全国標準卸価格!X267*地区別掛け率!X267%,-入力!$C$10),IF(入力!$C$11=3,ROUND(全国標準卸価格!X267*地区別掛け率!X267%,-入力!$C$10),""))),全国標準卸価格!X267))</f>
        <v>34700</v>
      </c>
      <c r="Y267" s="62" t="str">
        <f>'6桁'!Y267</f>
        <v>※◎</v>
      </c>
      <c r="Z267" s="5" t="str">
        <f>IF(全国標準卸価格!Z267="","",IF(ISNUMBER(全国標準卸価格!Z267),IF(入力!$C$11=1,ROUNDDOWN(全国標準卸価格!Z267*地区別掛け率!Z267%,-入力!$C$10),IF(入力!$C$11=2,ROUNDUP(全国標準卸価格!Z267*地区別掛け率!Z267%,-入力!$C$10),IF(入力!$C$11=3,ROUND(全国標準卸価格!Z267*地区別掛け率!Z267%,-入力!$C$10),""))),全国標準卸価格!Z267))</f>
        <v/>
      </c>
      <c r="AA267" s="62">
        <f>'6桁'!AA267</f>
        <v>0</v>
      </c>
    </row>
    <row r="268" spans="2:27" ht="30" customHeight="1">
      <c r="B268" s="497"/>
      <c r="C268" s="388" t="s">
        <v>443</v>
      </c>
      <c r="D268" s="435" t="s">
        <v>445</v>
      </c>
      <c r="E268" s="489"/>
      <c r="F268" s="5">
        <f>IF(全国標準卸価格!F268="","",IF(ISNUMBER(全国標準卸価格!F268),IF(入力!$C$11=1,ROUNDDOWN(全国標準卸価格!F268*地区別掛け率!F268%,-入力!$C$10),IF(入力!$C$11=2,ROUNDUP(全国標準卸価格!F268*地区別掛け率!F268%,-入力!$C$10),IF(入力!$C$11=3,ROUND(全国標準卸価格!F268*地区別掛け率!F268%,-入力!$C$10),""))),全国標準卸価格!F268))</f>
        <v>33900</v>
      </c>
      <c r="G268" s="111">
        <f>'6桁'!G268</f>
        <v>0</v>
      </c>
      <c r="H268" s="5" t="str">
        <f>IF(全国標準卸価格!H268="","",IF(ISNUMBER(全国標準卸価格!H268),IF(入力!$C$11=1,ROUNDDOWN(全国標準卸価格!H268*地区別掛け率!H268%,-入力!$C$10),IF(入力!$C$11=2,ROUNDUP(全国標準卸価格!H268*地区別掛け率!H268%,-入力!$C$10),IF(入力!$C$11=3,ROUND(全国標準卸価格!H268*地区別掛け率!H268%,-入力!$C$10),""))),全国標準卸価格!H268))</f>
        <v/>
      </c>
      <c r="I268" s="111">
        <f>'6桁'!I268</f>
        <v>0</v>
      </c>
      <c r="J268" s="5" t="str">
        <f>IF(全国標準卸価格!J268="","",IF(ISNUMBER(全国標準卸価格!J268),IF(入力!$C$11=1,ROUNDDOWN(全国標準卸価格!J268*地区別掛け率!J268%,-入力!$C$10),IF(入力!$C$11=2,ROUNDUP(全国標準卸価格!J268*地区別掛け率!J268%,-入力!$C$10),IF(入力!$C$11=3,ROUND(全国標準卸価格!J268*地区別掛け率!J268%,-入力!$C$10),""))),全国標準卸価格!J268))</f>
        <v/>
      </c>
      <c r="K268" s="62">
        <f>'6桁'!K268</f>
        <v>0</v>
      </c>
      <c r="L268" s="5" t="str">
        <f>IF(全国標準卸価格!L268="","",IF(ISNUMBER(全国標準卸価格!L268),IF(入力!$C$11=1,ROUNDDOWN(全国標準卸価格!L268*地区別掛け率!L268%,-入力!$C$10),IF(入力!$C$11=2,ROUNDUP(全国標準卸価格!L268*地区別掛け率!L268%,-入力!$C$10),IF(入力!$C$11=3,ROUND(全国標準卸価格!L268*地区別掛け率!L268%,-入力!$C$10),""))),全国標準卸価格!L268))</f>
        <v/>
      </c>
      <c r="M268" s="62">
        <f>'6桁'!M268</f>
        <v>0</v>
      </c>
      <c r="N268" s="127"/>
      <c r="O268" s="497"/>
      <c r="P268" s="507"/>
      <c r="Q268" s="508"/>
      <c r="R268" s="501" t="s">
        <v>438</v>
      </c>
      <c r="S268" s="502"/>
      <c r="T268" s="5">
        <f>IF(全国標準卸価格!T268="","",IF(ISNUMBER(全国標準卸価格!T268),IF(入力!$C$11=1,ROUNDDOWN(全国標準卸価格!T268*地区別掛け率!T268%,-入力!$C$10),IF(入力!$C$11=2,ROUNDUP(全国標準卸価格!T268*地区別掛け率!T268%,-入力!$C$10),IF(入力!$C$11=3,ROUND(全国標準卸価格!T268*地区別掛け率!T268%,-入力!$C$10),""))),全国標準卸価格!T268))</f>
        <v>37600</v>
      </c>
      <c r="U268" s="59" t="str">
        <f>'6桁'!U268</f>
        <v>◎</v>
      </c>
      <c r="V268" s="5" t="str">
        <f>IF(全国標準卸価格!V268="","",IF(ISNUMBER(全国標準卸価格!V268),IF(入力!$C$11=1,ROUNDDOWN(全国標準卸価格!V268*地区別掛け率!V268%,-入力!$C$10),IF(入力!$C$11=2,ROUNDUP(全国標準卸価格!V268*地区別掛け率!V268%,-入力!$C$10),IF(入力!$C$11=3,ROUND(全国標準卸価格!V268*地区別掛け率!V268%,-入力!$C$10),""))),全国標準卸価格!V268))</f>
        <v/>
      </c>
      <c r="W268" s="59">
        <f>'6桁'!W268</f>
        <v>0</v>
      </c>
      <c r="X268" s="5" t="str">
        <f>IF(全国標準卸価格!X268="","",IF(ISNUMBER(全国標準卸価格!X268),IF(入力!$C$11=1,ROUNDDOWN(全国標準卸価格!X268*地区別掛け率!X268%,-入力!$C$10),IF(入力!$C$11=2,ROUNDUP(全国標準卸価格!X268*地区別掛け率!X268%,-入力!$C$10),IF(入力!$C$11=3,ROUND(全国標準卸価格!X268*地区別掛け率!X268%,-入力!$C$10),""))),全国標準卸価格!X268))</f>
        <v/>
      </c>
      <c r="Y268" s="59">
        <f>'6桁'!Y268</f>
        <v>0</v>
      </c>
      <c r="Z268" s="5" t="str">
        <f>IF(全国標準卸価格!Z268="","",IF(ISNUMBER(全国標準卸価格!Z268),IF(入力!$C$11=1,ROUNDDOWN(全国標準卸価格!Z268*地区別掛け率!Z268%,-入力!$C$10),IF(入力!$C$11=2,ROUNDUP(全国標準卸価格!Z268*地区別掛け率!Z268%,-入力!$C$10),IF(入力!$C$11=3,ROUND(全国標準卸価格!Z268*地区別掛け率!Z268%,-入力!$C$10),""))),全国標準卸価格!Z268))</f>
        <v/>
      </c>
      <c r="AA268" s="59">
        <f>'6桁'!AA268</f>
        <v>0</v>
      </c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全国標準卸価格!F269="","",IF(ISNUMBER(全国標準卸価格!F269),IF(入力!$C$11=1,ROUNDDOWN(全国標準卸価格!F269*地区別掛け率!F269%,-入力!$C$10),IF(入力!$C$11=2,ROUNDUP(全国標準卸価格!F269*地区別掛け率!F269%,-入力!$C$10),IF(入力!$C$11=3,ROUND(全国標準卸価格!F269*地区別掛け率!F269%,-入力!$C$10),""))),全国標準卸価格!F269))</f>
        <v/>
      </c>
      <c r="G269" s="111">
        <f>'6桁'!G269</f>
        <v>0</v>
      </c>
      <c r="H269" s="5" t="str">
        <f>IF(全国標準卸価格!H269="","",IF(ISNUMBER(全国標準卸価格!H269),IF(入力!$C$11=1,ROUNDDOWN(全国標準卸価格!H269*地区別掛け率!H269%,-入力!$C$10),IF(入力!$C$11=2,ROUNDUP(全国標準卸価格!H269*地区別掛け率!H269%,-入力!$C$10),IF(入力!$C$11=3,ROUND(全国標準卸価格!H269*地区別掛け率!H269%,-入力!$C$10),""))),全国標準卸価格!H269))</f>
        <v/>
      </c>
      <c r="I269" s="111">
        <f>'6桁'!I269</f>
        <v>0</v>
      </c>
      <c r="J269" s="5">
        <f>IF(全国標準卸価格!J269="","",IF(ISNUMBER(全国標準卸価格!J269),IF(入力!$C$11=1,ROUNDDOWN(全国標準卸価格!J269*地区別掛け率!J269%,-入力!$C$10),IF(入力!$C$11=2,ROUNDUP(全国標準卸価格!J269*地区別掛け率!J269%,-入力!$C$10),IF(入力!$C$11=3,ROUND(全国標準卸価格!J269*地区別掛け率!J269%,-入力!$C$10),""))),全国標準卸価格!J269))</f>
        <v>33500</v>
      </c>
      <c r="K269" s="59" t="str">
        <f>'6桁'!K269</f>
        <v>※
SP LT01M</v>
      </c>
      <c r="L269" s="5" t="str">
        <f>IF(全国標準卸価格!L269="","",IF(ISNUMBER(全国標準卸価格!L269),IF(入力!$C$11=1,ROUNDDOWN(全国標準卸価格!L269*地区別掛け率!L269%,-入力!$C$10),IF(入力!$C$11=2,ROUNDUP(全国標準卸価格!L269*地区別掛け率!L269%,-入力!$C$10),IF(入力!$C$11=3,ROUND(全国標準卸価格!L269*地区別掛け率!L269%,-入力!$C$10),""))),全国標準卸価格!L269))</f>
        <v/>
      </c>
      <c r="M269" s="62">
        <f>'6桁'!M269</f>
        <v>0</v>
      </c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全国標準卸価格!T269="","",IF(ISNUMBER(全国標準卸価格!T269),IF(入力!$C$11=1,ROUNDDOWN(全国標準卸価格!T269*地区別掛け率!T269%,-入力!$C$10),IF(入力!$C$11=2,ROUNDUP(全国標準卸価格!T269*地区別掛け率!T269%,-入力!$C$10),IF(入力!$C$11=3,ROUND(全国標準卸価格!T269*地区別掛け率!T269%,-入力!$C$10),""))),全国標準卸価格!T269))</f>
        <v/>
      </c>
      <c r="U269" s="62">
        <f>'6桁'!U269</f>
        <v>0</v>
      </c>
      <c r="V269" s="5">
        <f>IF(全国標準卸価格!V269="","",IF(ISNUMBER(全国標準卸価格!V269),IF(入力!$C$11=1,ROUNDDOWN(全国標準卸価格!V269*地区別掛け率!V269%,-入力!$C$10),IF(入力!$C$11=2,ROUNDUP(全国標準卸価格!V269*地区別掛け率!V269%,-入力!$C$10),IF(入力!$C$11=3,ROUND(全国標準卸価格!V269*地区別掛け率!V269%,-入力!$C$10),""))),全国標準卸価格!V269))</f>
        <v>29500</v>
      </c>
      <c r="W269" s="59" t="str">
        <f>'6桁'!W269</f>
        <v>※◎
SPLT02</v>
      </c>
      <c r="X269" s="5" t="str">
        <f>IF(全国標準卸価格!X269="","",IF(ISNUMBER(全国標準卸価格!X269),IF(入力!$C$11=1,ROUNDDOWN(全国標準卸価格!X269*地区別掛け率!X269%,-入力!$C$10),IF(入力!$C$11=2,ROUNDUP(全国標準卸価格!X269*地区別掛け率!X269%,-入力!$C$10),IF(入力!$C$11=3,ROUND(全国標準卸価格!X269*地区別掛け率!X269%,-入力!$C$10),""))),全国標準卸価格!X269))</f>
        <v/>
      </c>
      <c r="Y269" s="62">
        <f>'6桁'!Y269</f>
        <v>0</v>
      </c>
      <c r="Z269" s="5" t="str">
        <f>IF(全国標準卸価格!Z269="","",IF(ISNUMBER(全国標準卸価格!Z269),IF(入力!$C$11=1,ROUNDDOWN(全国標準卸価格!Z269*地区別掛け率!Z269%,-入力!$C$10),IF(入力!$C$11=2,ROUNDUP(全国標準卸価格!Z269*地区別掛け率!Z269%,-入力!$C$10),IF(入力!$C$11=3,ROUND(全国標準卸価格!Z269*地区別掛け率!Z269%,-入力!$C$10),""))),全国標準卸価格!Z269))</f>
        <v/>
      </c>
      <c r="AA269" s="62">
        <f>'6桁'!AA269</f>
        <v>0</v>
      </c>
    </row>
    <row r="270" spans="2:27" ht="30" customHeight="1">
      <c r="B270" s="498"/>
      <c r="C270" s="498"/>
      <c r="D270" s="437" t="s">
        <v>448</v>
      </c>
      <c r="E270" s="549"/>
      <c r="F270" s="33">
        <f>IF(全国標準卸価格!F270="","",IF(ISNUMBER(全国標準卸価格!F270),IF(入力!$C$11=1,ROUNDDOWN(全国標準卸価格!F270*地区別掛け率!F270%,-入力!$C$10),IF(入力!$C$11=2,ROUNDUP(全国標準卸価格!F270*地区別掛け率!F270%,-入力!$C$10),IF(入力!$C$11=3,ROUND(全国標準卸価格!F270*地区別掛け率!F270%,-入力!$C$10),""))),全国標準卸価格!F270))</f>
        <v>35000</v>
      </c>
      <c r="G270" s="113">
        <f>'6桁'!G270</f>
        <v>0</v>
      </c>
      <c r="H270" s="33" t="str">
        <f>IF(全国標準卸価格!H270="","",IF(ISNUMBER(全国標準卸価格!H270),IF(入力!$C$11=1,ROUNDDOWN(全国標準卸価格!H270*地区別掛け率!H270%,-入力!$C$10),IF(入力!$C$11=2,ROUNDUP(全国標準卸価格!H270*地区別掛け率!H270%,-入力!$C$10),IF(入力!$C$11=3,ROUND(全国標準卸価格!H270*地区別掛け率!H270%,-入力!$C$10),""))),全国標準卸価格!H270))</f>
        <v/>
      </c>
      <c r="I270" s="113">
        <f>'6桁'!I270</f>
        <v>0</v>
      </c>
      <c r="J270" s="33" t="str">
        <f>IF(全国標準卸価格!J270="","",IF(ISNUMBER(全国標準卸価格!J270),IF(入力!$C$11=1,ROUNDDOWN(全国標準卸価格!J270*地区別掛け率!J270%,-入力!$C$10),IF(入力!$C$11=2,ROUNDUP(全国標準卸価格!J270*地区別掛け率!J270%,-入力!$C$10),IF(入力!$C$11=3,ROUND(全国標準卸価格!J270*地区別掛け率!J270%,-入力!$C$10),""))),全国標準卸価格!J270))</f>
        <v/>
      </c>
      <c r="K270" s="58">
        <f>'6桁'!K270</f>
        <v>0</v>
      </c>
      <c r="L270" s="33" t="str">
        <f>IF(全国標準卸価格!L270="","",IF(ISNUMBER(全国標準卸価格!L270),IF(入力!$C$11=1,ROUNDDOWN(全国標準卸価格!L270*地区別掛け率!L270%,-入力!$C$10),IF(入力!$C$11=2,ROUNDUP(全国標準卸価格!L270*地区別掛け率!L270%,-入力!$C$10),IF(入力!$C$11=3,ROUND(全国標準卸価格!L270*地区別掛け率!L270%,-入力!$C$10),""))),全国標準卸価格!L270))</f>
        <v/>
      </c>
      <c r="M270" s="58">
        <f>'6桁'!M270</f>
        <v>0</v>
      </c>
      <c r="N270" s="127"/>
      <c r="O270" s="497"/>
      <c r="P270" s="509"/>
      <c r="Q270" s="510"/>
      <c r="R270" s="501" t="s">
        <v>444</v>
      </c>
      <c r="S270" s="502"/>
      <c r="T270" s="5" t="str">
        <f>IF(全国標準卸価格!T270="","",IF(ISNUMBER(全国標準卸価格!T270),IF(入力!$C$11=1,ROUNDDOWN(全国標準卸価格!T270*地区別掛け率!T270%,-入力!$C$10),IF(入力!$C$11=2,ROUNDUP(全国標準卸価格!T270*地区別掛け率!T270%,-入力!$C$10),IF(入力!$C$11=3,ROUND(全国標準卸価格!T270*地区別掛け率!T270%,-入力!$C$10),""))),全国標準卸価格!T270))</f>
        <v/>
      </c>
      <c r="U270" s="59">
        <f>'6桁'!U270</f>
        <v>0</v>
      </c>
      <c r="V270" s="5">
        <f>IF(全国標準卸価格!V270="","",IF(ISNUMBER(全国標準卸価格!V270),IF(入力!$C$11=1,ROUNDDOWN(全国標準卸価格!V270*地区別掛け率!V270%,-入力!$C$10),IF(入力!$C$11=2,ROUNDUP(全国標準卸価格!V270*地区別掛け率!V270%,-入力!$C$10),IF(入力!$C$11=3,ROUND(全国標準卸価格!V270*地区別掛け率!V270%,-入力!$C$10),""))),全国標準卸価格!V270))</f>
        <v>33200</v>
      </c>
      <c r="W270" s="59" t="str">
        <f>'6桁'!W270</f>
        <v>※◎
LT03</v>
      </c>
      <c r="X270" s="5" t="str">
        <f>IF(全国標準卸価格!X270="","",IF(ISNUMBER(全国標準卸価格!X270),IF(入力!$C$11=1,ROUNDDOWN(全国標準卸価格!X270*地区別掛け率!X270%,-入力!$C$10),IF(入力!$C$11=2,ROUNDUP(全国標準卸価格!X270*地区別掛け率!X270%,-入力!$C$10),IF(入力!$C$11=3,ROUND(全国標準卸価格!X270*地区別掛け率!X270%,-入力!$C$10),""))),全国標準卸価格!X270))</f>
        <v/>
      </c>
      <c r="Y270" s="59">
        <f>'6桁'!Y270</f>
        <v>0</v>
      </c>
      <c r="Z270" s="5" t="str">
        <f>IF(全国標準卸価格!Z270="","",IF(ISNUMBER(全国標準卸価格!Z270),IF(入力!$C$11=1,ROUNDDOWN(全国標準卸価格!Z270*地区別掛け率!Z270%,-入力!$C$10),IF(入力!$C$11=2,ROUNDUP(全国標準卸価格!Z270*地区別掛け率!Z270%,-入力!$C$10),IF(入力!$C$11=3,ROUND(全国標準卸価格!Z270*地区別掛け率!Z270%,-入力!$C$10),""))),全国標準卸価格!Z270))</f>
        <v/>
      </c>
      <c r="AA270" s="59">
        <f>'6桁'!AA270</f>
        <v>0</v>
      </c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全国標準卸価格!F271="","",IF(ISNUMBER(全国標準卸価格!F271),IF(入力!$C$11=1,ROUNDDOWN(全国標準卸価格!F271*地区別掛け率!F271%,-入力!$C$10),IF(入力!$C$11=2,ROUNDUP(全国標準卸価格!F271*地区別掛け率!F271%,-入力!$C$10),IF(入力!$C$11=3,ROUND(全国標準卸価格!F271*地区別掛け率!F271%,-入力!$C$10),""))),全国標準卸価格!F271))</f>
        <v/>
      </c>
      <c r="G271" s="125">
        <f>'6桁'!G271</f>
        <v>0</v>
      </c>
      <c r="H271" s="6">
        <f>IF(全国標準卸価格!H271="","",IF(ISNUMBER(全国標準卸価格!H271),IF(入力!$C$11=1,ROUNDDOWN(全国標準卸価格!H271*地区別掛け率!H271%,-入力!$C$10),IF(入力!$C$11=2,ROUNDUP(全国標準卸価格!H271*地区別掛け率!H271%,-入力!$C$10),IF(入力!$C$11=3,ROUND(全国標準卸価格!H271*地区別掛け率!H271%,-入力!$C$10),""))),全国標準卸価格!H271))</f>
        <v>30800</v>
      </c>
      <c r="I271" s="125">
        <f>'6桁'!I271</f>
        <v>0</v>
      </c>
      <c r="J271" s="6" t="str">
        <f>IF(全国標準卸価格!J271="","",IF(ISNUMBER(全国標準卸価格!J271),IF(入力!$C$11=1,ROUNDDOWN(全国標準卸価格!J271*地区別掛け率!J271%,-入力!$C$10),IF(入力!$C$11=2,ROUNDUP(全国標準卸価格!J271*地区別掛け率!J271%,-入力!$C$10),IF(入力!$C$11=3,ROUND(全国標準卸価格!J271*地区別掛け率!J271%,-入力!$C$10),""))),全国標準卸価格!J271))</f>
        <v/>
      </c>
      <c r="K271" s="190">
        <f>'6桁'!K271</f>
        <v>0</v>
      </c>
      <c r="L271" s="6" t="str">
        <f>IF(全国標準卸価格!L271="","",IF(ISNUMBER(全国標準卸価格!L271),IF(入力!$C$11=1,ROUNDDOWN(全国標準卸価格!L271*地区別掛け率!L271%,-入力!$C$10),IF(入力!$C$11=2,ROUNDUP(全国標準卸価格!L271*地区別掛け率!L271%,-入力!$C$10),IF(入力!$C$11=3,ROUND(全国標準卸価格!L271*地区別掛け率!L271%,-入力!$C$10),""))),全国標準卸価格!L271))</f>
        <v/>
      </c>
      <c r="M271" s="70">
        <f>'6桁'!M271</f>
        <v>0</v>
      </c>
      <c r="N271" s="127"/>
      <c r="O271" s="498"/>
      <c r="P271" s="511"/>
      <c r="Q271" s="512"/>
      <c r="R271" s="503" t="s">
        <v>445</v>
      </c>
      <c r="S271" s="504"/>
      <c r="T271" s="33">
        <f>IF(全国標準卸価格!T271="","",IF(ISNUMBER(全国標準卸価格!T271),IF(入力!$C$11=1,ROUNDDOWN(全国標準卸価格!T271*地区別掛け率!T271%,-入力!$C$10),IF(入力!$C$11=2,ROUNDUP(全国標準卸価格!T271*地区別掛け率!T271%,-入力!$C$10),IF(入力!$C$11=3,ROUND(全国標準卸価格!T271*地区別掛け率!T271%,-入力!$C$10),""))),全国標準卸価格!T271))</f>
        <v>33200</v>
      </c>
      <c r="U271" s="58" t="str">
        <f>'6桁'!U271</f>
        <v>⑧</v>
      </c>
      <c r="V271" s="33" t="str">
        <f>IF(全国標準卸価格!V271="","",IF(ISNUMBER(全国標準卸価格!V271),IF(入力!$C$11=1,ROUNDDOWN(全国標準卸価格!V271*地区別掛け率!V271%,-入力!$C$10),IF(入力!$C$11=2,ROUNDUP(全国標準卸価格!V271*地区別掛け率!V271%,-入力!$C$10),IF(入力!$C$11=3,ROUND(全国標準卸価格!V271*地区別掛け率!V271%,-入力!$C$10),""))),全国標準卸価格!V271))</f>
        <v/>
      </c>
      <c r="W271" s="58">
        <f>'6桁'!W271</f>
        <v>0</v>
      </c>
      <c r="X271" s="33" t="str">
        <f>IF(全国標準卸価格!X271="","",IF(ISNUMBER(全国標準卸価格!X271),IF(入力!$C$11=1,ROUNDDOWN(全国標準卸価格!X271*地区別掛け率!X271%,-入力!$C$10),IF(入力!$C$11=2,ROUNDUP(全国標準卸価格!X271*地区別掛け率!X271%,-入力!$C$10),IF(入力!$C$11=3,ROUND(全国標準卸価格!X271*地区別掛け率!X271%,-入力!$C$10),""))),全国標準卸価格!X271))</f>
        <v/>
      </c>
      <c r="Y271" s="58">
        <f>'6桁'!Y271</f>
        <v>0</v>
      </c>
      <c r="Z271" s="33" t="str">
        <f>IF(全国標準卸価格!Z271="","",IF(ISNUMBER(全国標準卸価格!Z271),IF(入力!$C$11=1,ROUNDDOWN(全国標準卸価格!Z271*地区別掛け率!Z271%,-入力!$C$10),IF(入力!$C$11=2,ROUNDUP(全国標準卸価格!Z271*地区別掛け率!Z271%,-入力!$C$10),IF(入力!$C$11=3,ROUND(全国標準卸価格!Z271*地区別掛け率!Z271%,-入力!$C$10),""))),全国標準卸価格!Z271))</f>
        <v/>
      </c>
      <c r="AA271" s="58">
        <f>'6桁'!AA271</f>
        <v>0</v>
      </c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全国標準卸価格!F272="","",IF(ISNUMBER(全国標準卸価格!F272),IF(入力!$C$11=1,ROUNDDOWN(全国標準卸価格!F272*地区別掛け率!F272%,-入力!$C$10),IF(入力!$C$11=2,ROUNDUP(全国標準卸価格!F272*地区別掛け率!F272%,-入力!$C$10),IF(入力!$C$11=3,ROUND(全国標準卸価格!F272*地区別掛け率!F272%,-入力!$C$10),""))),全国標準卸価格!F272))</f>
        <v/>
      </c>
      <c r="G272" s="111">
        <f>'6桁'!G272</f>
        <v>0</v>
      </c>
      <c r="H272" s="5">
        <f>IF(全国標準卸価格!H272="","",IF(ISNUMBER(全国標準卸価格!H272),IF(入力!$C$11=1,ROUNDDOWN(全国標準卸価格!H272*地区別掛け率!H272%,-入力!$C$10),IF(入力!$C$11=2,ROUNDUP(全国標準卸価格!H272*地区別掛け率!H272%,-入力!$C$10),IF(入力!$C$11=3,ROUND(全国標準卸価格!H272*地区別掛け率!H272%,-入力!$C$10),""))),全国標準卸価格!H272))</f>
        <v>34000</v>
      </c>
      <c r="I272" s="111">
        <f>'6桁'!I272</f>
        <v>0</v>
      </c>
      <c r="J272" s="5" t="str">
        <f>IF(全国標準卸価格!J272="","",IF(ISNUMBER(全国標準卸価格!J272),IF(入力!$C$11=1,ROUNDDOWN(全国標準卸価格!J272*地区別掛け率!J272%,-入力!$C$10),IF(入力!$C$11=2,ROUNDUP(全国標準卸価格!J272*地区別掛け率!J272%,-入力!$C$10),IF(入力!$C$11=3,ROUND(全国標準卸価格!J272*地区別掛け率!J272%,-入力!$C$10),""))),全国標準卸価格!J272))</f>
        <v/>
      </c>
      <c r="K272" s="62">
        <f>'6桁'!K272</f>
        <v>0</v>
      </c>
      <c r="L272" s="5" t="str">
        <f>IF(全国標準卸価格!L272="","",IF(ISNUMBER(全国標準卸価格!L272),IF(入力!$C$11=1,ROUNDDOWN(全国標準卸価格!L272*地区別掛け率!L272%,-入力!$C$10),IF(入力!$C$11=2,ROUNDUP(全国標準卸価格!L272*地区別掛け率!L272%,-入力!$C$10),IF(入力!$C$11=3,ROUND(全国標準卸価格!L272*地区別掛け率!L272%,-入力!$C$10),""))),全国標準卸価格!L272))</f>
        <v/>
      </c>
      <c r="M272" s="62">
        <f>'6桁'!M272</f>
        <v>0</v>
      </c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全国標準卸価格!T272="","",IF(ISNUMBER(全国標準卸価格!T272),IF(入力!$C$11=1,ROUNDDOWN(全国標準卸価格!T272*地区別掛け率!T272%,-入力!$C$10),IF(入力!$C$11=2,ROUNDUP(全国標準卸価格!T272*地区別掛け率!T272%,-入力!$C$10),IF(入力!$C$11=3,ROUND(全国標準卸価格!T272*地区別掛け率!T272%,-入力!$C$10),""))),全国標準卸価格!T272))</f>
        <v/>
      </c>
      <c r="U272" s="190">
        <f>'6桁'!U272</f>
        <v>0</v>
      </c>
      <c r="V272" s="6">
        <f>IF(全国標準卸価格!V272="","",IF(ISNUMBER(全国標準卸価格!V272),IF(入力!$C$11=1,ROUNDDOWN(全国標準卸価格!V272*地区別掛け率!V272%,-入力!$C$10),IF(入力!$C$11=2,ROUNDUP(全国標準卸価格!V272*地区別掛け率!V272%,-入力!$C$10),IF(入力!$C$11=3,ROUND(全国標準卸価格!V272*地区別掛け率!V272%,-入力!$C$10),""))),全国標準卸価格!V272))</f>
        <v>35200</v>
      </c>
      <c r="W272" s="190" t="str">
        <f>'6桁'!W272</f>
        <v>SPLT02</v>
      </c>
      <c r="X272" s="6" t="str">
        <f>IF(全国標準卸価格!X272="","",IF(ISNUMBER(全国標準卸価格!X272),IF(入力!$C$11=1,ROUNDDOWN(全国標準卸価格!X272*地区別掛け率!X272%,-入力!$C$10),IF(入力!$C$11=2,ROUNDUP(全国標準卸価格!X272*地区別掛け率!X272%,-入力!$C$10),IF(入力!$C$11=3,ROUND(全国標準卸価格!X272*地区別掛け率!X272%,-入力!$C$10),""))),全国標準卸価格!X272))</f>
        <v/>
      </c>
      <c r="Y272" s="190">
        <f>'6桁'!Y272</f>
        <v>0</v>
      </c>
      <c r="Z272" s="6" t="str">
        <f>IF(全国標準卸価格!Z272="","",IF(ISNUMBER(全国標準卸価格!Z272),IF(入力!$C$11=1,ROUNDDOWN(全国標準卸価格!Z272*地区別掛け率!Z272%,-入力!$C$10),IF(入力!$C$11=2,ROUNDUP(全国標準卸価格!Z272*地区別掛け率!Z272%,-入力!$C$10),IF(入力!$C$11=3,ROUND(全国標準卸価格!Z272*地区別掛け率!Z272%,-入力!$C$10),""))),全国標準卸価格!Z272))</f>
        <v/>
      </c>
      <c r="AA272" s="190">
        <f>'6桁'!AA272</f>
        <v>0</v>
      </c>
    </row>
    <row r="273" spans="1:27" ht="30" customHeight="1">
      <c r="B273" s="497"/>
      <c r="C273" s="388" t="s">
        <v>22</v>
      </c>
      <c r="D273" s="435" t="s">
        <v>451</v>
      </c>
      <c r="E273" s="489"/>
      <c r="F273" s="5">
        <f>IF(全国標準卸価格!F273="","",IF(ISNUMBER(全国標準卸価格!F273),IF(入力!$C$11=1,ROUNDDOWN(全国標準卸価格!F273*地区別掛け率!F273%,-入力!$C$10),IF(入力!$C$11=2,ROUNDUP(全国標準卸価格!F273*地区別掛け率!F273%,-入力!$C$10),IF(入力!$C$11=3,ROUND(全国標準卸価格!F273*地区別掛け率!F273%,-入力!$C$10),""))),全国標準卸価格!F273))</f>
        <v>36100</v>
      </c>
      <c r="G273" s="111">
        <f>'6桁'!G273</f>
        <v>0</v>
      </c>
      <c r="H273" s="5" t="str">
        <f>IF(全国標準卸価格!H273="","",IF(ISNUMBER(全国標準卸価格!H273),IF(入力!$C$11=1,ROUNDDOWN(全国標準卸価格!H273*地区別掛け率!H273%,-入力!$C$10),IF(入力!$C$11=2,ROUNDUP(全国標準卸価格!H273*地区別掛け率!H273%,-入力!$C$10),IF(入力!$C$11=3,ROUND(全国標準卸価格!H273*地区別掛け率!H273%,-入力!$C$10),""))),全国標準卸価格!H273))</f>
        <v/>
      </c>
      <c r="I273" s="111">
        <f>'6桁'!I273</f>
        <v>0</v>
      </c>
      <c r="J273" s="5" t="str">
        <f>IF(全国標準卸価格!J273="","",IF(ISNUMBER(全国標準卸価格!J273),IF(入力!$C$11=1,ROUNDDOWN(全国標準卸価格!J273*地区別掛け率!J273%,-入力!$C$10),IF(入力!$C$11=2,ROUNDUP(全国標準卸価格!J273*地区別掛け率!J273%,-入力!$C$10),IF(入力!$C$11=3,ROUND(全国標準卸価格!J273*地区別掛け率!J273%,-入力!$C$10),""))),全国標準卸価格!J273))</f>
        <v/>
      </c>
      <c r="K273" s="62">
        <f>'6桁'!K273</f>
        <v>0</v>
      </c>
      <c r="L273" s="5" t="str">
        <f>IF(全国標準卸価格!L273="","",IF(ISNUMBER(全国標準卸価格!L273),IF(入力!$C$11=1,ROUNDDOWN(全国標準卸価格!L273*地区別掛け率!L273%,-入力!$C$10),IF(入力!$C$11=2,ROUNDUP(全国標準卸価格!L273*地区別掛け率!L273%,-入力!$C$10),IF(入力!$C$11=3,ROUND(全国標準卸価格!L273*地区別掛け率!L273%,-入力!$C$10),""))),全国標準卸価格!L273))</f>
        <v/>
      </c>
      <c r="M273" s="62">
        <f>'6桁'!M273</f>
        <v>0</v>
      </c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全国標準卸価格!T273="","",IF(ISNUMBER(全国標準卸価格!T273),IF(入力!$C$11=1,ROUNDDOWN(全国標準卸価格!T273*地区別掛け率!T273%,-入力!$C$10),IF(入力!$C$11=2,ROUNDUP(全国標準卸価格!T273*地区別掛け率!T273%,-入力!$C$10),IF(入力!$C$11=3,ROUND(全国標準卸価格!T273*地区別掛け率!T273%,-入力!$C$10),""))),全国標準卸価格!T273))</f>
        <v/>
      </c>
      <c r="U273" s="62">
        <f>'6桁'!U273</f>
        <v>0</v>
      </c>
      <c r="V273" s="5">
        <f>IF(全国標準卸価格!V273="","",IF(ISNUMBER(全国標準卸価格!V273),IF(入力!$C$11=1,ROUNDDOWN(全国標準卸価格!V273*地区別掛け率!V273%,-入力!$C$10),IF(入力!$C$11=2,ROUNDUP(全国標準卸価格!V273*地区別掛け率!V273%,-入力!$C$10),IF(入力!$C$11=3,ROUND(全国標準卸価格!V273*地区別掛け率!V273%,-入力!$C$10),""))),全国標準卸価格!V273))</f>
        <v>29400</v>
      </c>
      <c r="W273" s="59" t="str">
        <f>'6桁'!W273</f>
        <v>SPLT02</v>
      </c>
      <c r="X273" s="5" t="str">
        <f>IF(全国標準卸価格!X273="","",IF(ISNUMBER(全国標準卸価格!X273),IF(入力!$C$11=1,ROUNDDOWN(全国標準卸価格!X273*地区別掛け率!X273%,-入力!$C$10),IF(入力!$C$11=2,ROUNDUP(全国標準卸価格!X273*地区別掛け率!X273%,-入力!$C$10),IF(入力!$C$11=3,ROUND(全国標準卸価格!X273*地区別掛け率!X273%,-入力!$C$10),""))),全国標準卸価格!X273))</f>
        <v/>
      </c>
      <c r="Y273" s="62">
        <f>'6桁'!Y273</f>
        <v>0</v>
      </c>
      <c r="Z273" s="5" t="str">
        <f>IF(全国標準卸価格!Z273="","",IF(ISNUMBER(全国標準卸価格!Z273),IF(入力!$C$11=1,ROUNDDOWN(全国標準卸価格!Z273*地区別掛け率!Z273%,-入力!$C$10),IF(入力!$C$11=2,ROUNDUP(全国標準卸価格!Z273*地区別掛け率!Z273%,-入力!$C$10),IF(入力!$C$11=3,ROUND(全国標準卸価格!Z273*地区別掛け率!Z273%,-入力!$C$10),""))),全国標準卸価格!Z273))</f>
        <v/>
      </c>
      <c r="AA273" s="62">
        <f>'6桁'!AA273</f>
        <v>0</v>
      </c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全国標準卸価格!F274="","",IF(ISNUMBER(全国標準卸価格!F274),IF(入力!$C$11=1,ROUNDDOWN(全国標準卸価格!F274*地区別掛け率!F274%,-入力!$C$10),IF(入力!$C$11=2,ROUNDUP(全国標準卸価格!F274*地区別掛け率!F274%,-入力!$C$10),IF(入力!$C$11=3,ROUND(全国標準卸価格!F274*地区別掛け率!F274%,-入力!$C$10),""))),全国標準卸価格!F274))</f>
        <v/>
      </c>
      <c r="G274" s="111">
        <f>'6桁'!G274</f>
        <v>0</v>
      </c>
      <c r="H274" s="5" t="str">
        <f>IF(全国標準卸価格!H274="","",IF(ISNUMBER(全国標準卸価格!H274),IF(入力!$C$11=1,ROUNDDOWN(全国標準卸価格!H274*地区別掛け率!H274%,-入力!$C$10),IF(入力!$C$11=2,ROUNDUP(全国標準卸価格!H274*地区別掛け率!H274%,-入力!$C$10),IF(入力!$C$11=3,ROUND(全国標準卸価格!H274*地区別掛け率!H274%,-入力!$C$10),""))),全国標準卸価格!H274))</f>
        <v/>
      </c>
      <c r="I274" s="111">
        <f>'6桁'!I274</f>
        <v>0</v>
      </c>
      <c r="J274" s="5">
        <f>IF(全国標準卸価格!J274="","",IF(ISNUMBER(全国標準卸価格!J274),IF(入力!$C$11=1,ROUNDDOWN(全国標準卸価格!J274*地区別掛け率!J274%,-入力!$C$10),IF(入力!$C$11=2,ROUNDUP(全国標準卸価格!J274*地区別掛け率!J274%,-入力!$C$10),IF(入力!$C$11=3,ROUND(全国標準卸価格!J274*地区別掛け率!J274%,-入力!$C$10),""))),全国標準卸価格!J274))</f>
        <v>29300</v>
      </c>
      <c r="K274" s="62">
        <f>'6桁'!K274</f>
        <v>0</v>
      </c>
      <c r="L274" s="5" t="str">
        <f>IF(全国標準卸価格!L274="","",IF(ISNUMBER(全国標準卸価格!L274),IF(入力!$C$11=1,ROUNDDOWN(全国標準卸価格!L274*地区別掛け率!L274%,-入力!$C$10),IF(入力!$C$11=2,ROUNDUP(全国標準卸価格!L274*地区別掛け率!L274%,-入力!$C$10),IF(入力!$C$11=3,ROUND(全国標準卸価格!L274*地区別掛け率!L274%,-入力!$C$10),""))),全国標準卸価格!L274))</f>
        <v/>
      </c>
      <c r="M274" s="62">
        <f>'6桁'!M274</f>
        <v>0</v>
      </c>
      <c r="N274" s="127"/>
      <c r="O274" s="498"/>
      <c r="P274" s="503" t="s">
        <v>427</v>
      </c>
      <c r="Q274" s="504"/>
      <c r="R274" s="503" t="s">
        <v>383</v>
      </c>
      <c r="S274" s="504"/>
      <c r="T274" s="5">
        <f>IF(全国標準卸価格!T274="","",IF(ISNUMBER(全国標準卸価格!T274),IF(入力!$C$11=1,ROUNDDOWN(全国標準卸価格!T274*地区別掛け率!T274%,-入力!$C$10),IF(入力!$C$11=2,ROUNDUP(全国標準卸価格!T274*地区別掛け率!T274%,-入力!$C$10),IF(入力!$C$11=3,ROUND(全国標準卸価格!T274*地区別掛け率!T274%,-入力!$C$10),""))),全国標準卸価格!T274))</f>
        <v>32300</v>
      </c>
      <c r="U274" s="59">
        <f>'6桁'!U274</f>
        <v>0</v>
      </c>
      <c r="V274" s="5" t="str">
        <f>IF(全国標準卸価格!V274="","",IF(ISNUMBER(全国標準卸価格!V274),IF(入力!$C$11=1,ROUNDDOWN(全国標準卸価格!V274*地区別掛け率!V274%,-入力!$C$10),IF(入力!$C$11=2,ROUNDUP(全国標準卸価格!V274*地区別掛け率!V274%,-入力!$C$10),IF(入力!$C$11=3,ROUND(全国標準卸価格!V274*地区別掛け率!V274%,-入力!$C$10),""))),全国標準卸価格!V274))</f>
        <v/>
      </c>
      <c r="W274" s="59">
        <f>'6桁'!W274</f>
        <v>0</v>
      </c>
      <c r="X274" s="161" t="str">
        <f>IF(全国標準卸価格!X274="","",IF(ISNUMBER(全国標準卸価格!X274),IF(入力!$C$11=1,ROUNDDOWN(全国標準卸価格!X274*地区別掛け率!X274%,-入力!$C$10),IF(入力!$C$11=2,ROUNDUP(全国標準卸価格!X274*地区別掛け率!X274%,-入力!$C$10),IF(入力!$C$11=3,ROUND(全国標準卸価格!X274*地区別掛け率!X274%,-入力!$C$10),""))),全国標準卸価格!X274))</f>
        <v/>
      </c>
      <c r="Y274" s="189">
        <f>'6桁'!Y274</f>
        <v>0</v>
      </c>
      <c r="Z274" s="161" t="str">
        <f>IF(全国標準卸価格!Z274="","",IF(ISNUMBER(全国標準卸価格!Z274),IF(入力!$C$11=1,ROUNDDOWN(全国標準卸価格!Z274*地区別掛け率!Z274%,-入力!$C$10),IF(入力!$C$11=2,ROUNDUP(全国標準卸価格!Z274*地区別掛け率!Z274%,-入力!$C$10),IF(入力!$C$11=3,ROUND(全国標準卸価格!Z274*地区別掛け率!Z274%,-入力!$C$10),""))),全国標準卸価格!Z274))</f>
        <v/>
      </c>
      <c r="AA274" s="189">
        <f>'6桁'!AA274</f>
        <v>0</v>
      </c>
    </row>
    <row r="275" spans="1:27" ht="30" customHeight="1">
      <c r="B275" s="497"/>
      <c r="C275" s="388" t="s">
        <v>452</v>
      </c>
      <c r="D275" s="435" t="s">
        <v>396</v>
      </c>
      <c r="E275" s="489"/>
      <c r="F275" s="5">
        <f>IF(全国標準卸価格!F275="","",IF(ISNUMBER(全国標準卸価格!F275),IF(入力!$C$11=1,ROUNDDOWN(全国標準卸価格!F275*地区別掛け率!F275%,-入力!$C$10),IF(入力!$C$11=2,ROUNDUP(全国標準卸価格!F275*地区別掛け率!F275%,-入力!$C$10),IF(入力!$C$11=3,ROUND(全国標準卸価格!F275*地区別掛け率!F275%,-入力!$C$10),""))),全国標準卸価格!F275))</f>
        <v>24600</v>
      </c>
      <c r="G275" s="111">
        <f>'6桁'!G275</f>
        <v>0</v>
      </c>
      <c r="H275" s="5">
        <f>IF(全国標準卸価格!H275="","",IF(ISNUMBER(全国標準卸価格!H275),IF(入力!$C$11=1,ROUNDDOWN(全国標準卸価格!H275*地区別掛け率!H275%,-入力!$C$10),IF(入力!$C$11=2,ROUNDUP(全国標準卸価格!H275*地区別掛け率!H275%,-入力!$C$10),IF(入力!$C$11=3,ROUND(全国標準卸価格!H275*地区別掛け率!H275%,-入力!$C$10),""))),全国標準卸価格!H275))</f>
        <v>24000</v>
      </c>
      <c r="I275" s="189" t="str">
        <f>'6桁'!I275</f>
        <v>※</v>
      </c>
      <c r="J275" s="5" t="str">
        <f>IF(全国標準卸価格!J275="","",IF(ISNUMBER(全国標準卸価格!J275),IF(入力!$C$11=1,ROUNDDOWN(全国標準卸価格!J275*地区別掛け率!J275%,-入力!$C$10),IF(入力!$C$11=2,ROUNDUP(全国標準卸価格!J275*地区別掛け率!J275%,-入力!$C$10),IF(入力!$C$11=3,ROUND(全国標準卸価格!J275*地区別掛け率!J275%,-入力!$C$10),""))),全国標準卸価格!J275))</f>
        <v/>
      </c>
      <c r="K275" s="62">
        <f>'6桁'!K275</f>
        <v>0</v>
      </c>
      <c r="L275" s="5" t="str">
        <f>IF(全国標準卸価格!L275="","",IF(ISNUMBER(全国標準卸価格!L275),IF(入力!$C$11=1,ROUNDDOWN(全国標準卸価格!L275*地区別掛け率!L275%,-入力!$C$10),IF(入力!$C$11=2,ROUNDUP(全国標準卸価格!L275*地区別掛け率!L275%,-入力!$C$10),IF(入力!$C$11=3,ROUND(全国標準卸価格!L275*地区別掛け率!L275%,-入力!$C$10),""))),全国標準卸価格!L275))</f>
        <v/>
      </c>
      <c r="M275" s="62">
        <f>'6桁'!M275</f>
        <v>0</v>
      </c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全国標準卸価格!T275="","",IF(ISNUMBER(全国標準卸価格!T275),IF(入力!$C$11=1,ROUNDDOWN(全国標準卸価格!T275*地区別掛け率!T275%,-入力!$C$10),IF(入力!$C$11=2,ROUNDUP(全国標準卸価格!T275*地区別掛け率!T275%,-入力!$C$10),IF(入力!$C$11=3,ROUND(全国標準卸価格!T275*地区別掛け率!T275%,-入力!$C$10),""))),全国標準卸価格!T275))</f>
        <v/>
      </c>
      <c r="U275" s="365">
        <f>'6桁'!U275</f>
        <v>0</v>
      </c>
      <c r="V275" s="77" t="str">
        <f>IF(全国標準卸価格!V275="","",IF(ISNUMBER(全国標準卸価格!V275),IF(入力!$C$11=1,ROUNDDOWN(全国標準卸価格!V275*地区別掛け率!V275%,-入力!$C$10),IF(入力!$C$11=2,ROUNDUP(全国標準卸価格!V275*地区別掛け率!V275%,-入力!$C$10),IF(入力!$C$11=3,ROUND(全国標準卸価格!V275*地区別掛け率!V275%,-入力!$C$10),""))),全国標準卸価格!V275))</f>
        <v/>
      </c>
      <c r="W275" s="365">
        <f>'6桁'!W275</f>
        <v>0</v>
      </c>
      <c r="X275" s="77">
        <f>IF(全国標準卸価格!X275="","",IF(ISNUMBER(全国標準卸価格!X275),IF(入力!$C$11=1,ROUNDDOWN(全国標準卸価格!X275*地区別掛け率!X275%,-入力!$C$10),IF(入力!$C$11=2,ROUNDUP(全国標準卸価格!X275*地区別掛け率!X275%,-入力!$C$10),IF(入力!$C$11=3,ROUND(全国標準卸価格!X275*地区別掛け率!X275%,-入力!$C$10),""))),全国標準卸価格!X275))</f>
        <v>29500</v>
      </c>
      <c r="Y275" s="72" t="str">
        <f>'6桁'!Y275</f>
        <v>※</v>
      </c>
      <c r="Z275" s="77" t="str">
        <f>IF(全国標準卸価格!Z275="","",IF(ISNUMBER(全国標準卸価格!Z275),IF(入力!$C$11=1,ROUNDDOWN(全国標準卸価格!Z275*地区別掛け率!Z275%,-入力!$C$10),IF(入力!$C$11=2,ROUNDUP(全国標準卸価格!Z275*地区別掛け率!Z275%,-入力!$C$10),IF(入力!$C$11=3,ROUND(全国標準卸価格!Z275*地区別掛け率!Z275%,-入力!$C$10),""))),全国標準卸価格!Z275))</f>
        <v/>
      </c>
      <c r="AA275" s="72">
        <f>'6桁'!AA275</f>
        <v>0</v>
      </c>
    </row>
    <row r="276" spans="1:27" ht="30" customHeight="1">
      <c r="B276" s="497"/>
      <c r="C276" s="388" t="s">
        <v>453</v>
      </c>
      <c r="D276" s="435" t="s">
        <v>391</v>
      </c>
      <c r="E276" s="489"/>
      <c r="F276" s="5">
        <f>IF(全国標準卸価格!F276="","",IF(ISNUMBER(全国標準卸価格!F276),IF(入力!$C$11=1,ROUNDDOWN(全国標準卸価格!F276*地区別掛け率!F276%,-入力!$C$10),IF(入力!$C$11=2,ROUNDUP(全国標準卸価格!F276*地区別掛け率!F276%,-入力!$C$10),IF(入力!$C$11=3,ROUND(全国標準卸価格!F276*地区別掛け率!F276%,-入力!$C$10),""))),全国標準卸価格!F276))</f>
        <v>25900</v>
      </c>
      <c r="G276" s="111">
        <f>'6桁'!G276</f>
        <v>0</v>
      </c>
      <c r="H276" s="5" t="str">
        <f>IF(全国標準卸価格!H276="","",IF(ISNUMBER(全国標準卸価格!H276),IF(入力!$C$11=1,ROUNDDOWN(全国標準卸価格!H276*地区別掛け率!H276%,-入力!$C$10),IF(入力!$C$11=2,ROUNDUP(全国標準卸価格!H276*地区別掛け率!H276%,-入力!$C$10),IF(入力!$C$11=3,ROUND(全国標準卸価格!H276*地区別掛け率!H276%,-入力!$C$10),""))),全国標準卸価格!H276))</f>
        <v/>
      </c>
      <c r="I276" s="111">
        <f>'6桁'!I276</f>
        <v>0</v>
      </c>
      <c r="J276" s="5" t="str">
        <f>IF(全国標準卸価格!J276="","",IF(ISNUMBER(全国標準卸価格!J276),IF(入力!$C$11=1,ROUNDDOWN(全国標準卸価格!J276*地区別掛け率!J276%,-入力!$C$10),IF(入力!$C$11=2,ROUNDUP(全国標準卸価格!J276*地区別掛け率!J276%,-入力!$C$10),IF(入力!$C$11=3,ROUND(全国標準卸価格!J276*地区別掛け率!J276%,-入力!$C$10),""))),全国標準卸価格!J276))</f>
        <v/>
      </c>
      <c r="K276" s="62">
        <f>'6桁'!K276</f>
        <v>0</v>
      </c>
      <c r="L276" s="5" t="str">
        <f>IF(全国標準卸価格!L276="","",IF(ISNUMBER(全国標準卸価格!L276),IF(入力!$C$11=1,ROUNDDOWN(全国標準卸価格!L276*地区別掛け率!L276%,-入力!$C$10),IF(入力!$C$11=2,ROUNDUP(全国標準卸価格!L276*地区別掛け率!L276%,-入力!$C$10),IF(入力!$C$11=3,ROUND(全国標準卸価格!L276*地区別掛け率!L276%,-入力!$C$10),""))),全国標準卸価格!L276))</f>
        <v/>
      </c>
      <c r="M276" s="62">
        <f>'6桁'!M276</f>
        <v>0</v>
      </c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全国標準卸価格!T276="","",IF(ISNUMBER(全国標準卸価格!T276),IF(入力!$C$11=1,ROUNDDOWN(全国標準卸価格!T276*地区別掛け率!T276%,-入力!$C$10),IF(入力!$C$11=2,ROUNDUP(全国標準卸価格!T276*地区別掛け率!T276%,-入力!$C$10),IF(入力!$C$11=3,ROUND(全国標準卸価格!T276*地区別掛け率!T276%,-入力!$C$10),""))),全国標準卸価格!T276))</f>
        <v/>
      </c>
      <c r="U276" s="72">
        <f>'6桁'!U276</f>
        <v>0</v>
      </c>
      <c r="V276" s="77" t="str">
        <f>IF(全国標準卸価格!V276="","",IF(ISNUMBER(全国標準卸価格!V276),IF(入力!$C$11=1,ROUNDDOWN(全国標準卸価格!V276*地区別掛け率!V276%,-入力!$C$10),IF(入力!$C$11=2,ROUNDUP(全国標準卸価格!V276*地区別掛け率!V276%,-入力!$C$10),IF(入力!$C$11=3,ROUND(全国標準卸価格!V276*地区別掛け率!V276%,-入力!$C$10),""))),全国標準卸価格!V276))</f>
        <v/>
      </c>
      <c r="W276" s="72">
        <f>'6桁'!W276</f>
        <v>0</v>
      </c>
      <c r="X276" s="77">
        <f>IF(全国標準卸価格!X276="","",IF(ISNUMBER(全国標準卸価格!X276),IF(入力!$C$11=1,ROUNDDOWN(全国標準卸価格!X276*地区別掛け率!X276%,-入力!$C$10),IF(入力!$C$11=2,ROUNDUP(全国標準卸価格!X276*地区別掛け率!X276%,-入力!$C$10),IF(入力!$C$11=3,ROUND(全国標準卸価格!X276*地区別掛け率!X276%,-入力!$C$10),""))),全国標準卸価格!X276))</f>
        <v>25500</v>
      </c>
      <c r="Y276" s="365">
        <f>'6桁'!Y276</f>
        <v>0</v>
      </c>
      <c r="Z276" s="77" t="str">
        <f>IF(全国標準卸価格!Z276="","",IF(ISNUMBER(全国標準卸価格!Z276),IF(入力!$C$11=1,ROUNDDOWN(全国標準卸価格!Z276*地区別掛け率!Z276%,-入力!$C$10),IF(入力!$C$11=2,ROUNDUP(全国標準卸価格!Z276*地区別掛け率!Z276%,-入力!$C$10),IF(入力!$C$11=3,ROUND(全国標準卸価格!Z276*地区別掛け率!Z276%,-入力!$C$10),""))),全国標準卸価格!Z276))</f>
        <v/>
      </c>
      <c r="AA276" s="365">
        <f>'6桁'!AA276</f>
        <v>0</v>
      </c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>
        <f>IF(全国標準卸価格!F277="","",IF(ISNUMBER(全国標準卸価格!F277),IF(入力!$C$11=1,ROUNDDOWN(全国標準卸価格!F277*地区別掛け率!F277%,-入力!$C$10),IF(入力!$C$11=2,ROUNDUP(全国標準卸価格!F277*地区別掛け率!F277%,-入力!$C$10),IF(入力!$C$11=3,ROUND(全国標準卸価格!F277*地区別掛け率!F277%,-入力!$C$10),""))),全国標準卸価格!F277))</f>
        <v>27800</v>
      </c>
      <c r="G277" s="111">
        <f>'6桁'!G277</f>
        <v>0</v>
      </c>
      <c r="H277" s="5" t="str">
        <f>IF(全国標準卸価格!H277="","",IF(ISNUMBER(全国標準卸価格!H277),IF(入力!$C$11=1,ROUNDDOWN(全国標準卸価格!H277*地区別掛け率!H277%,-入力!$C$10),IF(入力!$C$11=2,ROUNDUP(全国標準卸価格!H277*地区別掛け率!H277%,-入力!$C$10),IF(入力!$C$11=3,ROUND(全国標準卸価格!H277*地区別掛け率!H277%,-入力!$C$10),""))),全国標準卸価格!H277))</f>
        <v/>
      </c>
      <c r="I277" s="111">
        <f>'6桁'!I277</f>
        <v>0</v>
      </c>
      <c r="J277" s="5" t="str">
        <f>IF(全国標準卸価格!J277="","",IF(ISNUMBER(全国標準卸価格!J277),IF(入力!$C$11=1,ROUNDDOWN(全国標準卸価格!J277*地区別掛け率!J277%,-入力!$C$10),IF(入力!$C$11=2,ROUNDUP(全国標準卸価格!J277*地区別掛け率!J277%,-入力!$C$10),IF(入力!$C$11=3,ROUND(全国標準卸価格!J277*地区別掛け率!J277%,-入力!$C$10),""))),全国標準卸価格!J277))</f>
        <v/>
      </c>
      <c r="K277" s="62">
        <f>'6桁'!K277</f>
        <v>0</v>
      </c>
      <c r="L277" s="5" t="str">
        <f>IF(全国標準卸価格!L277="","",IF(ISNUMBER(全国標準卸価格!L277),IF(入力!$C$11=1,ROUNDDOWN(全国標準卸価格!L277*地区別掛け率!L277%,-入力!$C$10),IF(入力!$C$11=2,ROUNDUP(全国標準卸価格!L277*地区別掛け率!L277%,-入力!$C$10),IF(入力!$C$11=3,ROUND(全国標準卸価格!L277*地区別掛け率!L277%,-入力!$C$10),""))),全国標準卸価格!L277))</f>
        <v/>
      </c>
      <c r="M277" s="62">
        <f>'6桁'!M277</f>
        <v>0</v>
      </c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全国標準卸価格!T277="","",IF(ISNUMBER(全国標準卸価格!T277),IF(入力!$C$11=1,ROUNDDOWN(全国標準卸価格!T277*地区別掛け率!T277%,-入力!$C$10),IF(入力!$C$11=2,ROUNDUP(全国標準卸価格!T277*地区別掛け率!T277%,-入力!$C$10),IF(入力!$C$11=3,ROUND(全国標準卸価格!T277*地区別掛け率!T277%,-入力!$C$10),""))),全国標準卸価格!T277))</f>
        <v/>
      </c>
      <c r="U277" s="366">
        <f>'6桁'!U277</f>
        <v>0</v>
      </c>
      <c r="V277" s="38" t="str">
        <f>IF(全国標準卸価格!V277="","",IF(ISNUMBER(全国標準卸価格!V277),IF(入力!$C$11=1,ROUNDDOWN(全国標準卸価格!V277*地区別掛け率!V277%,-入力!$C$10),IF(入力!$C$11=2,ROUNDUP(全国標準卸価格!V277*地区別掛け率!V277%,-入力!$C$10),IF(入力!$C$11=3,ROUND(全国標準卸価格!V277*地区別掛け率!V277%,-入力!$C$10),""))),全国標準卸価格!V277))</f>
        <v/>
      </c>
      <c r="W277" s="366">
        <f>'6桁'!W277</f>
        <v>0</v>
      </c>
      <c r="X277" s="38">
        <f>IF(全国標準卸価格!X277="","",IF(ISNUMBER(全国標準卸価格!X277),IF(入力!$C$11=1,ROUNDDOWN(全国標準卸価格!X277*地区別掛け率!X277%,-入力!$C$10),IF(入力!$C$11=2,ROUNDUP(全国標準卸価格!X277*地区別掛け率!X277%,-入力!$C$10),IF(入力!$C$11=3,ROUND(全国標準卸価格!X277*地区別掛け率!X277%,-入力!$C$10),""))),全国標準卸価格!X277))</f>
        <v>21700</v>
      </c>
      <c r="Y277" s="366" t="str">
        <f>'6桁'!Y277</f>
        <v>※</v>
      </c>
      <c r="Z277" s="38" t="str">
        <f>IF(全国標準卸価格!Z277="","",IF(ISNUMBER(全国標準卸価格!Z277),IF(入力!$C$11=1,ROUNDDOWN(全国標準卸価格!Z277*地区別掛け率!Z277%,-入力!$C$10),IF(入力!$C$11=2,ROUNDUP(全国標準卸価格!Z277*地区別掛け率!Z277%,-入力!$C$10),IF(入力!$C$11=3,ROUND(全国標準卸価格!Z277*地区別掛け率!Z277%,-入力!$C$10),""))),全国標準卸価格!Z277))</f>
        <v/>
      </c>
      <c r="AA277" s="366">
        <f>'6桁'!AA277</f>
        <v>0</v>
      </c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全国標準卸価格!F278="","",IF(ISNUMBER(全国標準卸価格!F278),IF(入力!$C$11=1,ROUNDDOWN(全国標準卸価格!F278*地区別掛け率!F278%,-入力!$C$10),IF(入力!$C$11=2,ROUNDUP(全国標準卸価格!F278*地区別掛け率!F278%,-入力!$C$10),IF(入力!$C$11=3,ROUND(全国標準卸価格!F278*地区別掛け率!F278%,-入力!$C$10),""))),全国標準卸価格!F278))</f>
        <v/>
      </c>
      <c r="G278" s="318">
        <f>'6桁'!G278</f>
        <v>0</v>
      </c>
      <c r="H278" s="86" t="str">
        <f>IF(全国標準卸価格!H278="","",IF(ISNUMBER(全国標準卸価格!H278),IF(入力!$C$11=1,ROUNDDOWN(全国標準卸価格!H278*地区別掛け率!H278%,-入力!$C$10),IF(入力!$C$11=2,ROUNDUP(全国標準卸価格!H278*地区別掛け率!H278%,-入力!$C$10),IF(入力!$C$11=3,ROUND(全国標準卸価格!H278*地区別掛け率!H278%,-入力!$C$10),""))),全国標準卸価格!H278))</f>
        <v/>
      </c>
      <c r="I278" s="27">
        <f>'6桁'!I278</f>
        <v>0</v>
      </c>
      <c r="J278" s="5">
        <f>IF(全国標準卸価格!J278="","",IF(ISNUMBER(全国標準卸価格!J278),IF(入力!$C$11=1,ROUNDDOWN(全国標準卸価格!J278*地区別掛け率!J278%,-入力!$C$10),IF(入力!$C$11=2,ROUNDUP(全国標準卸価格!J278*地区別掛け率!J278%,-入力!$C$10),IF(入力!$C$11=3,ROUND(全国標準卸価格!J278*地区別掛け率!J278%,-入力!$C$10),""))),全国標準卸価格!J278))</f>
        <v>30300</v>
      </c>
      <c r="K278" s="189" t="str">
        <f>'6桁'!K278</f>
        <v>※</v>
      </c>
      <c r="L278" s="5" t="str">
        <f>IF(全国標準卸価格!L278="","",IF(ISNUMBER(全国標準卸価格!L278),IF(入力!$C$11=1,ROUNDDOWN(全国標準卸価格!L278*地区別掛け率!L278%,-入力!$C$10),IF(入力!$C$11=2,ROUNDUP(全国標準卸価格!L278*地区別掛け率!L278%,-入力!$C$10),IF(入力!$C$11=3,ROUND(全国標準卸価格!L278*地区別掛け率!L278%,-入力!$C$10),""))),全国標準卸価格!L278))</f>
        <v/>
      </c>
      <c r="M278" s="62">
        <f>'6桁'!M278</f>
        <v>0</v>
      </c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全国標準卸価格!F279="","",IF(ISNUMBER(全国標準卸価格!F279),IF(入力!$C$11=1,ROUNDDOWN(全国標準卸価格!F279*地区別掛け率!F279%,-入力!$C$10),IF(入力!$C$11=2,ROUNDUP(全国標準卸価格!F279*地区別掛け率!F279%,-入力!$C$10),IF(入力!$C$11=3,ROUND(全国標準卸価格!F279*地区別掛け率!F279%,-入力!$C$10),""))),全国標準卸価格!F279))</f>
        <v/>
      </c>
      <c r="G279" s="111">
        <f>'6桁'!G279</f>
        <v>0</v>
      </c>
      <c r="H279" s="5" t="str">
        <f>IF(全国標準卸価格!H279="","",IF(ISNUMBER(全国標準卸価格!H279),IF(入力!$C$11=1,ROUNDDOWN(全国標準卸価格!H279*地区別掛け率!H279%,-入力!$C$10),IF(入力!$C$11=2,ROUNDUP(全国標準卸価格!H279*地区別掛け率!H279%,-入力!$C$10),IF(入力!$C$11=3,ROUND(全国標準卸価格!H279*地区別掛け率!H279%,-入力!$C$10),""))),全国標準卸価格!H279))</f>
        <v/>
      </c>
      <c r="I279" s="111">
        <f>'6桁'!I279</f>
        <v>0</v>
      </c>
      <c r="J279" s="5">
        <f>IF(全国標準卸価格!J279="","",IF(ISNUMBER(全国標準卸価格!J279),IF(入力!$C$11=1,ROUNDDOWN(全国標準卸価格!J279*地区別掛け率!J279%,-入力!$C$10),IF(入力!$C$11=2,ROUNDUP(全国標準卸価格!J279*地区別掛け率!J279%,-入力!$C$10),IF(入力!$C$11=3,ROUND(全国標準卸価格!J279*地区別掛け率!J279%,-入力!$C$10),""))),全国標準卸価格!J279))</f>
        <v>22400</v>
      </c>
      <c r="K279" s="59" t="str">
        <f>'6桁'!K279</f>
        <v>※
SP LT01M</v>
      </c>
      <c r="L279" s="5" t="str">
        <f>IF(全国標準卸価格!L279="","",IF(ISNUMBER(全国標準卸価格!L279),IF(入力!$C$11=1,ROUNDDOWN(全国標準卸価格!L279*地区別掛け率!L279%,-入力!$C$10),IF(入力!$C$11=2,ROUNDUP(全国標準卸価格!L279*地区別掛け率!L279%,-入力!$C$10),IF(入力!$C$11=3,ROUND(全国標準卸価格!L279*地区別掛け率!L279%,-入力!$C$10),""))),全国標準卸価格!L279))</f>
        <v/>
      </c>
      <c r="M279" s="62">
        <f>'6桁'!M279</f>
        <v>0</v>
      </c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f>IF(全国標準卸価格!F280="","",IF(ISNUMBER(全国標準卸価格!F280),IF(入力!$C$11=1,ROUNDDOWN(全国標準卸価格!F280*地区別掛け率!F280%,-入力!$C$10),IF(入力!$C$11=2,ROUNDUP(全国標準卸価格!F280*地区別掛け率!F280%,-入力!$C$10),IF(入力!$C$11=3,ROUND(全国標準卸価格!F280*地区別掛け率!F280%,-入力!$C$10),""))),全国標準卸価格!F280))</f>
        <v>23500</v>
      </c>
      <c r="G280" s="111">
        <f>'6桁'!G280</f>
        <v>0</v>
      </c>
      <c r="H280" s="5" t="str">
        <f>IF(全国標準卸価格!H280="","",IF(ISNUMBER(全国標準卸価格!H280),IF(入力!$C$11=1,ROUNDDOWN(全国標準卸価格!H280*地区別掛け率!H280%,-入力!$C$10),IF(入力!$C$11=2,ROUNDUP(全国標準卸価格!H280*地区別掛け率!H280%,-入力!$C$10),IF(入力!$C$11=3,ROUND(全国標準卸価格!H280*地区別掛け率!H280%,-入力!$C$10),""))),全国標準卸価格!H280))</f>
        <v/>
      </c>
      <c r="I280" s="111">
        <f>'6桁'!I280</f>
        <v>0</v>
      </c>
      <c r="J280" s="5" t="str">
        <f>IF(全国標準卸価格!J280="","",IF(ISNUMBER(全国標準卸価格!J280),IF(入力!$C$11=1,ROUNDDOWN(全国標準卸価格!J280*地区別掛け率!J280%,-入力!$C$10),IF(入力!$C$11=2,ROUNDUP(全国標準卸価格!J280*地区別掛け率!J280%,-入力!$C$10),IF(入力!$C$11=3,ROUND(全国標準卸価格!J280*地区別掛け率!J280%,-入力!$C$10),""))),全国標準卸価格!J280))</f>
        <v/>
      </c>
      <c r="K280" s="62">
        <f>'6桁'!K280</f>
        <v>0</v>
      </c>
      <c r="L280" s="5" t="str">
        <f>IF(全国標準卸価格!L280="","",IF(ISNUMBER(全国標準卸価格!L280),IF(入力!$C$11=1,ROUNDDOWN(全国標準卸価格!L280*地区別掛け率!L280%,-入力!$C$10),IF(入力!$C$11=2,ROUNDUP(全国標準卸価格!L280*地区別掛け率!L280%,-入力!$C$10),IF(入力!$C$11=3,ROUND(全国標準卸価格!L280*地区別掛け率!L280%,-入力!$C$10),""))),全国標準卸価格!L280))</f>
        <v/>
      </c>
      <c r="M280" s="62">
        <f>'6桁'!M280</f>
        <v>0</v>
      </c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全国標準卸価格!F281="","",IF(ISNUMBER(全国標準卸価格!F281),IF(入力!$C$11=1,ROUNDDOWN(全国標準卸価格!F281*地区別掛け率!F281%,-入力!$C$10),IF(入力!$C$11=2,ROUNDUP(全国標準卸価格!F281*地区別掛け率!F281%,-入力!$C$10),IF(入力!$C$11=3,ROUND(全国標準卸価格!F281*地区別掛け率!F281%,-入力!$C$10),""))),全国標準卸価格!F281))</f>
        <v/>
      </c>
      <c r="G281" s="111">
        <f>'6桁'!G281</f>
        <v>0</v>
      </c>
      <c r="H281" s="5" t="str">
        <f>IF(全国標準卸価格!H281="","",IF(ISNUMBER(全国標準卸価格!H281),IF(入力!$C$11=1,ROUNDDOWN(全国標準卸価格!H281*地区別掛け率!H281%,-入力!$C$10),IF(入力!$C$11=2,ROUNDUP(全国標準卸価格!H281*地区別掛け率!H281%,-入力!$C$10),IF(入力!$C$11=3,ROUND(全国標準卸価格!H281*地区別掛け率!H281%,-入力!$C$10),""))),全国標準卸価格!H281))</f>
        <v/>
      </c>
      <c r="I281" s="111">
        <f>'6桁'!I281</f>
        <v>0</v>
      </c>
      <c r="J281" s="5">
        <f>IF(全国標準卸価格!J281="","",IF(ISNUMBER(全国標準卸価格!J281),IF(入力!$C$11=1,ROUNDDOWN(全国標準卸価格!J281*地区別掛け率!J281%,-入力!$C$10),IF(入力!$C$11=2,ROUNDUP(全国標準卸価格!J281*地区別掛け率!J281%,-入力!$C$10),IF(入力!$C$11=3,ROUND(全国標準卸価格!J281*地区別掛け率!J281%,-入力!$C$10),""))),全国標準卸価格!J281))</f>
        <v>25100</v>
      </c>
      <c r="K281" s="62">
        <f>'6桁'!K281</f>
        <v>0</v>
      </c>
      <c r="L281" s="5" t="str">
        <f>IF(全国標準卸価格!L281="","",IF(ISNUMBER(全国標準卸価格!L281),IF(入力!$C$11=1,ROUNDDOWN(全国標準卸価格!L281*地区別掛け率!L281%,-入力!$C$10),IF(入力!$C$11=2,ROUNDUP(全国標準卸価格!L281*地区別掛け率!L281%,-入力!$C$10),IF(入力!$C$11=3,ROUND(全国標準卸価格!L281*地区別掛け率!L281%,-入力!$C$10),""))),全国標準卸価格!L281))</f>
        <v/>
      </c>
      <c r="M281" s="62">
        <f>'6桁'!M281</f>
        <v>0</v>
      </c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全国標準卸価格!F282="","",IF(ISNUMBER(全国標準卸価格!F282),IF(入力!$C$11=1,ROUNDDOWN(全国標準卸価格!F282*地区別掛け率!F282%,-入力!$C$10),IF(入力!$C$11=2,ROUNDUP(全国標準卸価格!F282*地区別掛け率!F282%,-入力!$C$10),IF(入力!$C$11=3,ROUND(全国標準卸価格!F282*地区別掛け率!F282%,-入力!$C$10),""))),全国標準卸価格!F282))</f>
        <v/>
      </c>
      <c r="G282" s="186">
        <f>'6桁'!G282</f>
        <v>0</v>
      </c>
      <c r="H282" s="161" t="str">
        <f>IF(全国標準卸価格!H282="","",IF(ISNUMBER(全国標準卸価格!H282),IF(入力!$C$11=1,ROUNDDOWN(全国標準卸価格!H282*地区別掛け率!H282%,-入力!$C$10),IF(入力!$C$11=2,ROUNDUP(全国標準卸価格!H282*地区別掛け率!H282%,-入力!$C$10),IF(入力!$C$11=3,ROUND(全国標準卸価格!H282*地区別掛け率!H282%,-入力!$C$10),""))),全国標準卸価格!H282))</f>
        <v/>
      </c>
      <c r="I282" s="186">
        <f>'6桁'!I282</f>
        <v>0</v>
      </c>
      <c r="J282" s="161">
        <f>IF(全国標準卸価格!J282="","",IF(ISNUMBER(全国標準卸価格!J282),IF(入力!$C$11=1,ROUNDDOWN(全国標準卸価格!J282*地区別掛け率!J282%,-入力!$C$10),IF(入力!$C$11=2,ROUNDUP(全国標準卸価格!J282*地区別掛け率!J282%,-入力!$C$10),IF(入力!$C$11=3,ROUND(全国標準卸価格!J282*地区別掛け率!J282%,-入力!$C$10),""))),全国標準卸価格!J282))</f>
        <v>27300</v>
      </c>
      <c r="K282" s="189" t="str">
        <f>'6桁'!K282</f>
        <v>※
SP LT01M</v>
      </c>
      <c r="L282" s="161" t="str">
        <f>IF(全国標準卸価格!L282="","",IF(ISNUMBER(全国標準卸価格!L282),IF(入力!$C$11=1,ROUNDDOWN(全国標準卸価格!L282*地区別掛け率!L282%,-入力!$C$10),IF(入力!$C$11=2,ROUNDUP(全国標準卸価格!L282*地区別掛け率!L282%,-入力!$C$10),IF(入力!$C$11=3,ROUND(全国標準卸価格!L282*地区別掛け率!L282%,-入力!$C$10),""))),全国標準卸価格!L282))</f>
        <v/>
      </c>
      <c r="M282" s="162">
        <f>'6桁'!M282</f>
        <v>0</v>
      </c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f>IF(全国標準卸価格!F283="","",IF(ISNUMBER(全国標準卸価格!F283),IF(入力!$C$11=1,ROUNDDOWN(全国標準卸価格!F283*地区別掛け率!F283%,-入力!$C$10),IF(入力!$C$11=2,ROUNDUP(全国標準卸価格!F283*地区別掛け率!F283%,-入力!$C$10),IF(入力!$C$11=3,ROUND(全国標準卸価格!F283*地区別掛け率!F283%,-入力!$C$10),""))),全国標準卸価格!F283))</f>
        <v>28100</v>
      </c>
      <c r="G283" s="186">
        <f>'6桁'!G283</f>
        <v>0</v>
      </c>
      <c r="H283" s="161" t="str">
        <f>IF(全国標準卸価格!H283="","",IF(ISNUMBER(全国標準卸価格!H283),IF(入力!$C$11=1,ROUNDDOWN(全国標準卸価格!H283*地区別掛け率!H283%,-入力!$C$10),IF(入力!$C$11=2,ROUNDUP(全国標準卸価格!H283*地区別掛け率!H283%,-入力!$C$10),IF(入力!$C$11=3,ROUND(全国標準卸価格!H283*地区別掛け率!H283%,-入力!$C$10),""))),全国標準卸価格!H283))</f>
        <v/>
      </c>
      <c r="I283" s="186">
        <f>'6桁'!I283</f>
        <v>0</v>
      </c>
      <c r="J283" s="161" t="str">
        <f>IF(全国標準卸価格!J283="","",IF(ISNUMBER(全国標準卸価格!J283),IF(入力!$C$11=1,ROUNDDOWN(全国標準卸価格!J283*地区別掛け率!J283%,-入力!$C$10),IF(入力!$C$11=2,ROUNDUP(全国標準卸価格!J283*地区別掛け率!J283%,-入力!$C$10),IF(入力!$C$11=3,ROUND(全国標準卸価格!J283*地区別掛け率!J283%,-入力!$C$10),""))),全国標準卸価格!J283))</f>
        <v/>
      </c>
      <c r="K283" s="162">
        <f>'6桁'!K283</f>
        <v>0</v>
      </c>
      <c r="L283" s="161" t="str">
        <f>IF(全国標準卸価格!L283="","",IF(ISNUMBER(全国標準卸価格!L283),IF(入力!$C$11=1,ROUNDDOWN(全国標準卸価格!L283*地区別掛け率!L283%,-入力!$C$10),IF(入力!$C$11=2,ROUNDUP(全国標準卸価格!L283*地区別掛け率!L283%,-入力!$C$10),IF(入力!$C$11=3,ROUND(全国標準卸価格!L283*地区別掛け率!L283%,-入力!$C$10),""))),全国標準卸価格!L283))</f>
        <v/>
      </c>
      <c r="M283" s="162">
        <f>'6桁'!M283</f>
        <v>0</v>
      </c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全国標準卸価格!F284="","",IF(ISNUMBER(全国標準卸価格!F284),IF(入力!$C$11=1,ROUNDDOWN(全国標準卸価格!F284*地区別掛け率!F284%,-入力!$C$10),IF(入力!$C$11=2,ROUNDUP(全国標準卸価格!F284*地区別掛け率!F284%,-入力!$C$10),IF(入力!$C$11=3,ROUND(全国標準卸価格!F284*地区別掛け率!F284%,-入力!$C$10),""))),全国標準卸価格!F284))</f>
        <v/>
      </c>
      <c r="G284" s="186">
        <f>'6桁'!G284</f>
        <v>0</v>
      </c>
      <c r="H284" s="161" t="str">
        <f>IF(全国標準卸価格!H284="","",IF(ISNUMBER(全国標準卸価格!H284),IF(入力!$C$11=1,ROUNDDOWN(全国標準卸価格!H284*地区別掛け率!H284%,-入力!$C$10),IF(入力!$C$11=2,ROUNDUP(全国標準卸価格!H284*地区別掛け率!H284%,-入力!$C$10),IF(入力!$C$11=3,ROUND(全国標準卸価格!H284*地区別掛け率!H284%,-入力!$C$10),""))),全国標準卸価格!H284))</f>
        <v/>
      </c>
      <c r="I284" s="186">
        <f>'6桁'!I284</f>
        <v>0</v>
      </c>
      <c r="J284" s="161">
        <f>IF(全国標準卸価格!J284="","",IF(ISNUMBER(全国標準卸価格!J284),IF(入力!$C$11=1,ROUNDDOWN(全国標準卸価格!J284*地区別掛け率!J284%,-入力!$C$10),IF(入力!$C$11=2,ROUNDUP(全国標準卸価格!J284*地区別掛け率!J284%,-入力!$C$10),IF(入力!$C$11=3,ROUND(全国標準卸価格!J284*地区別掛け率!J284%,-入力!$C$10),""))),全国標準卸価格!J284))</f>
        <v>30000</v>
      </c>
      <c r="K284" s="162">
        <f>'6桁'!K284</f>
        <v>0</v>
      </c>
      <c r="L284" s="161" t="str">
        <f>IF(全国標準卸価格!L284="","",IF(ISNUMBER(全国標準卸価格!L284),IF(入力!$C$11=1,ROUNDDOWN(全国標準卸価格!L284*地区別掛け率!L284%,-入力!$C$10),IF(入力!$C$11=2,ROUNDUP(全国標準卸価格!L284*地区別掛け率!L284%,-入力!$C$10),IF(入力!$C$11=3,ROUND(全国標準卸価格!L284*地区別掛け率!L284%,-入力!$C$10),""))),全国標準卸価格!L284))</f>
        <v/>
      </c>
      <c r="M284" s="162">
        <f>'6桁'!M284</f>
        <v>0</v>
      </c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f>IF(全国標準卸価格!F285="","",IF(ISNUMBER(全国標準卸価格!F285),IF(入力!$C$11=1,ROUNDDOWN(全国標準卸価格!F285*地区別掛け率!F285%,-入力!$C$10),IF(入力!$C$11=2,ROUNDUP(全国標準卸価格!F285*地区別掛け率!F285%,-入力!$C$10),IF(入力!$C$11=3,ROUND(全国標準卸価格!F285*地区別掛け率!F285%,-入力!$C$10),""))),全国標準卸価格!F285))</f>
        <v>29200</v>
      </c>
      <c r="G285" s="114">
        <f>'6桁'!G285</f>
        <v>0</v>
      </c>
      <c r="H285" s="16" t="str">
        <f>IF(全国標準卸価格!H285="","",IF(ISNUMBER(全国標準卸価格!H285),IF(入力!$C$11=1,ROUNDDOWN(全国標準卸価格!H285*地区別掛け率!H285%,-入力!$C$10),IF(入力!$C$11=2,ROUNDUP(全国標準卸価格!H285*地区別掛け率!H285%,-入力!$C$10),IF(入力!$C$11=3,ROUND(全国標準卸価格!H285*地区別掛け率!H285%,-入力!$C$10),""))),全国標準卸価格!H285))</f>
        <v/>
      </c>
      <c r="I285" s="114">
        <f>'6桁'!I285</f>
        <v>0</v>
      </c>
      <c r="J285" s="16" t="str">
        <f>IF(全国標準卸価格!J285="","",IF(ISNUMBER(全国標準卸価格!J285),IF(入力!$C$11=1,ROUNDDOWN(全国標準卸価格!J285*地区別掛け率!J285%,-入力!$C$10),IF(入力!$C$11=2,ROUNDUP(全国標準卸価格!J285*地区別掛け率!J285%,-入力!$C$10),IF(入力!$C$11=3,ROUND(全国標準卸価格!J285*地区別掛け率!J285%,-入力!$C$10),""))),全国標準卸価格!J285))</f>
        <v/>
      </c>
      <c r="K285" s="68">
        <f>'6桁'!K285</f>
        <v>0</v>
      </c>
      <c r="L285" s="16" t="str">
        <f>IF(全国標準卸価格!L285="","",IF(ISNUMBER(全国標準卸価格!L285),IF(入力!$C$11=1,ROUNDDOWN(全国標準卸価格!L285*地区別掛け率!L285%,-入力!$C$10),IF(入力!$C$11=2,ROUNDUP(全国標準卸価格!L285*地区別掛け率!L285%,-入力!$C$10),IF(入力!$C$11=3,ROUND(全国標準卸価格!L285*地区別掛け率!L285%,-入力!$C$10),""))),全国標準卸価格!L285))</f>
        <v/>
      </c>
      <c r="M285" s="68">
        <f>'6桁'!M285</f>
        <v>0</v>
      </c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f>IF(全国標準卸価格!F296="","",IF(ISNUMBER(全国標準卸価格!F296),IF(入力!$C$11=1,ROUNDDOWN(全国標準卸価格!F296*地区別掛け率!F296%,-入力!$C$10),IF(入力!$C$11=2,ROUNDUP(全国標準卸価格!F296*地区別掛け率!F296%,-入力!$C$10),IF(入力!$C$11=3,ROUND(全国標準卸価格!F296*地区別掛け率!F296%,-入力!$C$10),""))),全国標準卸価格!F296))</f>
        <v>26200</v>
      </c>
      <c r="G296" s="61">
        <f>'6桁'!G296</f>
        <v>0</v>
      </c>
      <c r="H296" s="4" t="str">
        <f>IF(全国標準卸価格!H296="","",IF(ISNUMBER(全国標準卸価格!H296),IF(入力!$C$11=1,ROUNDDOWN(全国標準卸価格!H296*地区別掛け率!H296%,-入力!$C$10),IF(入力!$C$11=2,ROUNDUP(全国標準卸価格!H296*地区別掛け率!H296%,-入力!$C$10),IF(入力!$C$11=3,ROUND(全国標準卸価格!H296*地区別掛け率!H296%,-入力!$C$10),""))),全国標準卸価格!H296))</f>
        <v/>
      </c>
      <c r="I296" s="61">
        <f>'6桁'!I296</f>
        <v>0</v>
      </c>
      <c r="J296" s="4" t="str">
        <f>IF(全国標準卸価格!J296="","",IF(ISNUMBER(全国標準卸価格!J296),IF(入力!$C$11=1,ROUNDDOWN(全国標準卸価格!J296*地区別掛け率!J296%,-入力!$C$10),IF(入力!$C$11=2,ROUNDUP(全国標準卸価格!J296*地区別掛け率!J296%,-入力!$C$10),IF(入力!$C$11=3,ROUND(全国標準卸価格!J296*地区別掛け率!J296%,-入力!$C$10),""))),全国標準卸価格!J296))</f>
        <v/>
      </c>
      <c r="K296" s="61">
        <f>'6桁'!K296</f>
        <v>0</v>
      </c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全国標準卸価格!F297="","",IF(ISNUMBER(全国標準卸価格!F297),IF(入力!$C$11=1,ROUNDDOWN(全国標準卸価格!F297*地区別掛け率!F297%,-入力!$C$10),IF(入力!$C$11=2,ROUNDUP(全国標準卸価格!F297*地区別掛け率!F297%,-入力!$C$10),IF(入力!$C$11=3,ROUND(全国標準卸価格!F297*地区別掛け率!F297%,-入力!$C$10),""))),全国標準卸価格!F297))</f>
        <v/>
      </c>
      <c r="G297" s="62">
        <f>'6桁'!G297</f>
        <v>0</v>
      </c>
      <c r="H297" s="5">
        <f>IF(全国標準卸価格!H297="","",IF(ISNUMBER(全国標準卸価格!H297),IF(入力!$C$11=1,ROUNDDOWN(全国標準卸価格!H297*地区別掛け率!H297%,-入力!$C$10),IF(入力!$C$11=2,ROUNDUP(全国標準卸価格!H297*地区別掛け率!H297%,-入力!$C$10),IF(入力!$C$11=3,ROUND(全国標準卸価格!H297*地区別掛け率!H297%,-入力!$C$10),""))),全国標準卸価格!H297))</f>
        <v>27300</v>
      </c>
      <c r="I297" s="62">
        <f>'6桁'!I297</f>
        <v>0</v>
      </c>
      <c r="J297" s="5" t="str">
        <f>IF(全国標準卸価格!J297="","",IF(ISNUMBER(全国標準卸価格!J297),IF(入力!$C$11=1,ROUNDDOWN(全国標準卸価格!J297*地区別掛け率!J297%,-入力!$C$10),IF(入力!$C$11=2,ROUNDUP(全国標準卸価格!J297*地区別掛け率!J297%,-入力!$C$10),IF(入力!$C$11=3,ROUND(全国標準卸価格!J297*地区別掛け率!J297%,-入力!$C$10),""))),全国標準卸価格!J297))</f>
        <v/>
      </c>
      <c r="K297" s="62">
        <f>'6桁'!K297</f>
        <v>0</v>
      </c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全国標準卸価格!F298="","",IF(ISNUMBER(全国標準卸価格!F298),IF(入力!$C$11=1,ROUNDDOWN(全国標準卸価格!F298*地区別掛け率!F298%,-入力!$C$10),IF(入力!$C$11=2,ROUNDUP(全国標準卸価格!F298*地区別掛け率!F298%,-入力!$C$10),IF(入力!$C$11=3,ROUND(全国標準卸価格!F298*地区別掛け率!F298%,-入力!$C$10),""))),全国標準卸価格!F298))</f>
        <v/>
      </c>
      <c r="G298" s="62">
        <f>'6桁'!G298</f>
        <v>0</v>
      </c>
      <c r="H298" s="5">
        <f>IF(全国標準卸価格!H298="","",IF(ISNUMBER(全国標準卸価格!H298),IF(入力!$C$11=1,ROUNDDOWN(全国標準卸価格!H298*地区別掛け率!H298%,-入力!$C$10),IF(入力!$C$11=2,ROUNDUP(全国標準卸価格!H298*地区別掛け率!H298%,-入力!$C$10),IF(入力!$C$11=3,ROUND(全国標準卸価格!H298*地区別掛け率!H298%,-入力!$C$10),""))),全国標準卸価格!H298))</f>
        <v>25100</v>
      </c>
      <c r="I298" s="62" t="str">
        <f>'6桁'!I298</f>
        <v>※</v>
      </c>
      <c r="J298" s="5" t="str">
        <f>IF(全国標準卸価格!J298="","",IF(ISNUMBER(全国標準卸価格!J298),IF(入力!$C$11=1,ROUNDDOWN(全国標準卸価格!J298*地区別掛け率!J298%,-入力!$C$10),IF(入力!$C$11=2,ROUNDUP(全国標準卸価格!J298*地区別掛け率!J298%,-入力!$C$10),IF(入力!$C$11=3,ROUND(全国標準卸価格!J298*地区別掛け率!J298%,-入力!$C$10),""))),全国標準卸価格!J298))</f>
        <v/>
      </c>
      <c r="K298" s="62">
        <f>'6桁'!K298</f>
        <v>0</v>
      </c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f>IF(全国標準卸価格!F299="","",IF(ISNUMBER(全国標準卸価格!F299),IF(入力!$C$11=1,ROUNDDOWN(全国標準卸価格!F299*地区別掛け率!F299%,-入力!$C$10),IF(入力!$C$11=2,ROUNDUP(全国標準卸価格!F299*地区別掛け率!F299%,-入力!$C$10),IF(入力!$C$11=3,ROUND(全国標準卸価格!F299*地区別掛け率!F299%,-入力!$C$10),""))),全国標準卸価格!F299))</f>
        <v>27100</v>
      </c>
      <c r="G299" s="62">
        <f>'6桁'!G299</f>
        <v>0</v>
      </c>
      <c r="H299" s="5" t="str">
        <f>IF(全国標準卸価格!H299="","",IF(ISNUMBER(全国標準卸価格!H299),IF(入力!$C$11=1,ROUNDDOWN(全国標準卸価格!H299*地区別掛け率!H299%,-入力!$C$10),IF(入力!$C$11=2,ROUNDUP(全国標準卸価格!H299*地区別掛け率!H299%,-入力!$C$10),IF(入力!$C$11=3,ROUND(全国標準卸価格!H299*地区別掛け率!H299%,-入力!$C$10),""))),全国標準卸価格!H299))</f>
        <v/>
      </c>
      <c r="I299" s="62">
        <f>'6桁'!I299</f>
        <v>0</v>
      </c>
      <c r="J299" s="5" t="str">
        <f>IF(全国標準卸価格!J299="","",IF(ISNUMBER(全国標準卸価格!J299),IF(入力!$C$11=1,ROUNDDOWN(全国標準卸価格!J299*地区別掛け率!J299%,-入力!$C$10),IF(入力!$C$11=2,ROUNDUP(全国標準卸価格!J299*地区別掛け率!J299%,-入力!$C$10),IF(入力!$C$11=3,ROUND(全国標準卸価格!J299*地区別掛け率!J299%,-入力!$C$10),""))),全国標準卸価格!J299))</f>
        <v/>
      </c>
      <c r="K299" s="62">
        <f>'6桁'!K299</f>
        <v>0</v>
      </c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f>IF(全国標準卸価格!F300="","",IF(ISNUMBER(全国標準卸価格!F300),IF(入力!$C$11=1,ROUNDDOWN(全国標準卸価格!F300*地区別掛け率!F300%,-入力!$C$10),IF(入力!$C$11=2,ROUNDUP(全国標準卸価格!F300*地区別掛け率!F300%,-入力!$C$10),IF(入力!$C$11=3,ROUND(全国標準卸価格!F300*地区別掛け率!F300%,-入力!$C$10),""))),全国標準卸価格!F300))</f>
        <v>29000</v>
      </c>
      <c r="G300" s="62">
        <f>'6桁'!G300</f>
        <v>0</v>
      </c>
      <c r="H300" s="5" t="str">
        <f>IF(全国標準卸価格!H300="","",IF(ISNUMBER(全国標準卸価格!H300),IF(入力!$C$11=1,ROUNDDOWN(全国標準卸価格!H300*地区別掛け率!H300%,-入力!$C$10),IF(入力!$C$11=2,ROUNDUP(全国標準卸価格!H300*地区別掛け率!H300%,-入力!$C$10),IF(入力!$C$11=3,ROUND(全国標準卸価格!H300*地区別掛け率!H300%,-入力!$C$10),""))),全国標準卸価格!H300))</f>
        <v/>
      </c>
      <c r="I300" s="62">
        <f>'6桁'!I300</f>
        <v>0</v>
      </c>
      <c r="J300" s="5" t="str">
        <f>IF(全国標準卸価格!J300="","",IF(ISNUMBER(全国標準卸価格!J300),IF(入力!$C$11=1,ROUNDDOWN(全国標準卸価格!J300*地区別掛け率!J300%,-入力!$C$10),IF(入力!$C$11=2,ROUNDUP(全国標準卸価格!J300*地区別掛け率!J300%,-入力!$C$10),IF(入力!$C$11=3,ROUND(全国標準卸価格!J300*地区別掛け率!J300%,-入力!$C$10),""))),全国標準卸価格!J300))</f>
        <v/>
      </c>
      <c r="K300" s="62">
        <f>'6桁'!K300</f>
        <v>0</v>
      </c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全国標準卸価格!F301="","",IF(ISNUMBER(全国標準卸価格!F301),IF(入力!$C$11=1,ROUNDDOWN(全国標準卸価格!F301*地区別掛け率!F301%,-入力!$C$10),IF(入力!$C$11=2,ROUNDUP(全国標準卸価格!F301*地区別掛け率!F301%,-入力!$C$10),IF(入力!$C$11=3,ROUND(全国標準卸価格!F301*地区別掛け率!F301%,-入力!$C$10),""))),全国標準卸価格!F301))</f>
        <v/>
      </c>
      <c r="G301" s="62">
        <f>'6桁'!G301</f>
        <v>0</v>
      </c>
      <c r="H301" s="5" t="str">
        <f>IF(全国標準卸価格!H301="","",IF(ISNUMBER(全国標準卸価格!H301),IF(入力!$C$11=1,ROUNDDOWN(全国標準卸価格!H301*地区別掛け率!H301%,-入力!$C$10),IF(入力!$C$11=2,ROUNDUP(全国標準卸価格!H301*地区別掛け率!H301%,-入力!$C$10),IF(入力!$C$11=3,ROUND(全国標準卸価格!H301*地区別掛け率!H301%,-入力!$C$10),""))),全国標準卸価格!H301))</f>
        <v/>
      </c>
      <c r="I301" s="62">
        <f>'6桁'!I301</f>
        <v>0</v>
      </c>
      <c r="J301" s="5">
        <f>IF(全国標準卸価格!J301="","",IF(ISNUMBER(全国標準卸価格!J301),IF(入力!$C$11=1,ROUNDDOWN(全国標準卸価格!J301*地区別掛け率!J301%,-入力!$C$10),IF(入力!$C$11=2,ROUNDUP(全国標準卸価格!J301*地区別掛け率!J301%,-入力!$C$10),IF(入力!$C$11=3,ROUND(全国標準卸価格!J301*地区別掛け率!J301%,-入力!$C$10),""))),全国標準卸価格!J301))</f>
        <v>27300</v>
      </c>
      <c r="K301" s="62" t="str">
        <f>'6桁'!K301</f>
        <v>※</v>
      </c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全国標準卸価格!F302="","",IF(ISNUMBER(全国標準卸価格!F302),IF(入力!$C$11=1,ROUNDDOWN(全国標準卸価格!F302*地区別掛け率!F302%,-入力!$C$10),IF(入力!$C$11=2,ROUNDUP(全国標準卸価格!F302*地区別掛け率!F302%,-入力!$C$10),IF(入力!$C$11=3,ROUND(全国標準卸価格!F302*地区別掛け率!F302%,-入力!$C$10),""))),全国標準卸価格!F302))</f>
        <v/>
      </c>
      <c r="G302" s="58">
        <f>'6桁'!G302</f>
        <v>0</v>
      </c>
      <c r="H302" s="33" t="str">
        <f>IF(全国標準卸価格!H302="","",IF(ISNUMBER(全国標準卸価格!H302),IF(入力!$C$11=1,ROUNDDOWN(全国標準卸価格!H302*地区別掛け率!H302%,-入力!$C$10),IF(入力!$C$11=2,ROUNDUP(全国標準卸価格!H302*地区別掛け率!H302%,-入力!$C$10),IF(入力!$C$11=3,ROUND(全国標準卸価格!H302*地区別掛け率!H302%,-入力!$C$10),""))),全国標準卸価格!H302))</f>
        <v/>
      </c>
      <c r="I302" s="58">
        <f>'6桁'!I302</f>
        <v>0</v>
      </c>
      <c r="J302" s="33">
        <f>IF(全国標準卸価格!J302="","",IF(ISNUMBER(全国標準卸価格!J302),IF(入力!$C$11=1,ROUNDDOWN(全国標準卸価格!J302*地区別掛け率!J302%,-入力!$C$10),IF(入力!$C$11=2,ROUNDUP(全国標準卸価格!J302*地区別掛け率!J302%,-入力!$C$10),IF(入力!$C$11=3,ROUND(全国標準卸価格!J302*地区別掛け率!J302%,-入力!$C$10),""))),全国標準卸価格!J302))</f>
        <v>27400</v>
      </c>
      <c r="K302" s="58">
        <f>'6桁'!K302</f>
        <v>0</v>
      </c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全国標準卸価格!F303="","",IF(ISNUMBER(全国標準卸価格!F303),IF(入力!$C$11=1,ROUNDDOWN(全国標準卸価格!F303*地区別掛け率!F303%,-入力!$C$10),IF(入力!$C$11=2,ROUNDUP(全国標準卸価格!F303*地区別掛け率!F303%,-入力!$C$10),IF(入力!$C$11=3,ROUND(全国標準卸価格!F303*地区別掛け率!F303%,-入力!$C$10),""))),全国標準卸価格!F303))</f>
        <v/>
      </c>
      <c r="G303" s="70">
        <f>'6桁'!G303</f>
        <v>0</v>
      </c>
      <c r="H303" s="6">
        <f>IF(全国標準卸価格!H303="","",IF(ISNUMBER(全国標準卸価格!H303),IF(入力!$C$11=1,ROUNDDOWN(全国標準卸価格!H303*地区別掛け率!H303%,-入力!$C$10),IF(入力!$C$11=2,ROUNDUP(全国標準卸価格!H303*地区別掛け率!H303%,-入力!$C$10),IF(入力!$C$11=3,ROUND(全国標準卸価格!H303*地区別掛け率!H303%,-入力!$C$10),""))),全国標準卸価格!H303))</f>
        <v>23500</v>
      </c>
      <c r="I303" s="70" t="str">
        <f>'6桁'!I303</f>
        <v>※</v>
      </c>
      <c r="J303" s="6" t="str">
        <f>IF(全国標準卸価格!J303="","",IF(ISNUMBER(全国標準卸価格!J303),IF(入力!$C$11=1,ROUNDDOWN(全国標準卸価格!J303*地区別掛け率!J303%,-入力!$C$10),IF(入力!$C$11=2,ROUNDUP(全国標準卸価格!J303*地区別掛け率!J303%,-入力!$C$10),IF(入力!$C$11=3,ROUND(全国標準卸価格!J303*地区別掛け率!J303%,-入力!$C$10),""))),全国標準卸価格!J303))</f>
        <v/>
      </c>
      <c r="K303" s="70">
        <f>'6桁'!K303</f>
        <v>0</v>
      </c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全国標準卸価格!F304="","",IF(ISNUMBER(全国標準卸価格!F304),IF(入力!$C$11=1,ROUNDDOWN(全国標準卸価格!F304*地区別掛け率!F304%,-入力!$C$10),IF(入力!$C$11=2,ROUNDUP(全国標準卸価格!F304*地区別掛け率!F304%,-入力!$C$10),IF(入力!$C$11=3,ROUND(全国標準卸価格!F304*地区別掛け率!F304%,-入力!$C$10),""))),全国標準卸価格!F304))</f>
        <v/>
      </c>
      <c r="G304" s="62">
        <f>'6桁'!G304</f>
        <v>0</v>
      </c>
      <c r="H304" s="5">
        <f>IF(全国標準卸価格!H304="","",IF(ISNUMBER(全国標準卸価格!H304),IF(入力!$C$11=1,ROUNDDOWN(全国標準卸価格!H304*地区別掛け率!H304%,-入力!$C$10),IF(入力!$C$11=2,ROUNDUP(全国標準卸価格!H304*地区別掛け率!H304%,-入力!$C$10),IF(入力!$C$11=3,ROUND(全国標準卸価格!H304*地区別掛け率!H304%,-入力!$C$10),""))),全国標準卸価格!H304))</f>
        <v>25500</v>
      </c>
      <c r="I304" s="62">
        <f>'6桁'!I304</f>
        <v>0</v>
      </c>
      <c r="J304" s="5" t="str">
        <f>IF(全国標準卸価格!J304="","",IF(ISNUMBER(全国標準卸価格!J304),IF(入力!$C$11=1,ROUNDDOWN(全国標準卸価格!J304*地区別掛け率!J304%,-入力!$C$10),IF(入力!$C$11=2,ROUNDUP(全国標準卸価格!J304*地区別掛け率!J304%,-入力!$C$10),IF(入力!$C$11=3,ROUND(全国標準卸価格!J304*地区別掛け率!J304%,-入力!$C$10),""))),全国標準卸価格!J304))</f>
        <v/>
      </c>
      <c r="K304" s="62">
        <f>'6桁'!K304</f>
        <v>0</v>
      </c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全国標準卸価格!F305="","",IF(ISNUMBER(全国標準卸価格!F305),IF(入力!$C$11=1,ROUNDDOWN(全国標準卸価格!F305*地区別掛け率!F305%,-入力!$C$10),IF(入力!$C$11=2,ROUNDUP(全国標準卸価格!F305*地区別掛け率!F305%,-入力!$C$10),IF(入力!$C$11=3,ROUND(全国標準卸価格!F305*地区別掛け率!F305%,-入力!$C$10),""))),全国標準卸価格!F305))</f>
        <v/>
      </c>
      <c r="G305" s="62">
        <f>'6桁'!G305</f>
        <v>0</v>
      </c>
      <c r="H305" s="5">
        <f>IF(全国標準卸価格!H305="","",IF(ISNUMBER(全国標準卸価格!H305),IF(入力!$C$11=1,ROUNDDOWN(全国標準卸価格!H305*地区別掛け率!H305%,-入力!$C$10),IF(入力!$C$11=2,ROUNDUP(全国標準卸価格!H305*地区別掛け率!H305%,-入力!$C$10),IF(入力!$C$11=3,ROUND(全国標準卸価格!H305*地区別掛け率!H305%,-入力!$C$10),""))),全国標準卸価格!H305))</f>
        <v>27600</v>
      </c>
      <c r="I305" s="62">
        <f>'6桁'!I305</f>
        <v>0</v>
      </c>
      <c r="J305" s="5" t="str">
        <f>IF(全国標準卸価格!J305="","",IF(ISNUMBER(全国標準卸価格!J305),IF(入力!$C$11=1,ROUNDDOWN(全国標準卸価格!J305*地区別掛け率!J305%,-入力!$C$10),IF(入力!$C$11=2,ROUNDUP(全国標準卸価格!J305*地区別掛け率!J305%,-入力!$C$10),IF(入力!$C$11=3,ROUND(全国標準卸価格!J305*地区別掛け率!J305%,-入力!$C$10),""))),全国標準卸価格!J305))</f>
        <v/>
      </c>
      <c r="K305" s="62">
        <f>'6桁'!K305</f>
        <v>0</v>
      </c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全国標準卸価格!F306="","",IF(ISNUMBER(全国標準卸価格!F306),IF(入力!$C$11=1,ROUNDDOWN(全国標準卸価格!F306*地区別掛け率!F306%,-入力!$C$10),IF(入力!$C$11=2,ROUNDUP(全国標準卸価格!F306*地区別掛け率!F306%,-入力!$C$10),IF(入力!$C$11=3,ROUND(全国標準卸価格!F306*地区別掛け率!F306%,-入力!$C$10),""))),全国標準卸価格!F306))</f>
        <v/>
      </c>
      <c r="G306" s="62">
        <f>'6桁'!G306</f>
        <v>0</v>
      </c>
      <c r="H306" s="5" t="str">
        <f>IF(全国標準卸価格!H306="","",IF(ISNUMBER(全国標準卸価格!H306),IF(入力!$C$11=1,ROUNDDOWN(全国標準卸価格!H306*地区別掛け率!H306%,-入力!$C$10),IF(入力!$C$11=2,ROUNDUP(全国標準卸価格!H306*地区別掛け率!H306%,-入力!$C$10),IF(入力!$C$11=3,ROUND(全国標準卸価格!H306*地区別掛け率!H306%,-入力!$C$10),""))),全国標準卸価格!H306))</f>
        <v/>
      </c>
      <c r="I306" s="62">
        <f>'6桁'!I306</f>
        <v>0</v>
      </c>
      <c r="J306" s="5">
        <f>IF(全国標準卸価格!J306="","",IF(ISNUMBER(全国標準卸価格!J306),IF(入力!$C$11=1,ROUNDDOWN(全国標準卸価格!J306*地区別掛け率!J306%,-入力!$C$10),IF(入力!$C$11=2,ROUNDUP(全国標準卸価格!J306*地区別掛け率!J306%,-入力!$C$10),IF(入力!$C$11=3,ROUND(全国標準卸価格!J306*地区別掛け率!J306%,-入力!$C$10),""))),全国標準卸価格!J306))</f>
        <v>26100</v>
      </c>
      <c r="K306" s="62" t="str">
        <f>'6桁'!K306</f>
        <v>※</v>
      </c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全国標準卸価格!F307="","",IF(ISNUMBER(全国標準卸価格!F307),IF(入力!$C$11=1,ROUNDDOWN(全国標準卸価格!F307*地区別掛け率!F307%,-入力!$C$10),IF(入力!$C$11=2,ROUNDUP(全国標準卸価格!F307*地区別掛け率!F307%,-入力!$C$10),IF(入力!$C$11=3,ROUND(全国標準卸価格!F307*地区別掛け率!F307%,-入力!$C$10),""))),全国標準卸価格!F307))</f>
        <v/>
      </c>
      <c r="G307" s="68">
        <f>'6桁'!G307</f>
        <v>0</v>
      </c>
      <c r="H307" s="16" t="str">
        <f>IF(全国標準卸価格!H307="","",IF(ISNUMBER(全国標準卸価格!H307),IF(入力!$C$11=1,ROUNDDOWN(全国標準卸価格!H307*地区別掛け率!H307%,-入力!$C$10),IF(入力!$C$11=2,ROUNDUP(全国標準卸価格!H307*地区別掛け率!H307%,-入力!$C$10),IF(入力!$C$11=3,ROUND(全国標準卸価格!H307*地区別掛け率!H307%,-入力!$C$10),""))),全国標準卸価格!H307))</f>
        <v/>
      </c>
      <c r="I307" s="68">
        <f>'6桁'!I307</f>
        <v>0</v>
      </c>
      <c r="J307" s="16">
        <f>IF(全国標準卸価格!J307="","",IF(ISNUMBER(全国標準卸価格!J307),IF(入力!$C$11=1,ROUNDDOWN(全国標準卸価格!J307*地区別掛け率!J307%,-入力!$C$10),IF(入力!$C$11=2,ROUNDUP(全国標準卸価格!J307*地区別掛け率!J307%,-入力!$C$10),IF(入力!$C$11=3,ROUND(全国標準卸価格!J307*地区別掛け率!J307%,-入力!$C$10),""))),全国標準卸価格!J307))</f>
        <v>27300</v>
      </c>
      <c r="K307" s="62" t="str">
        <f>'6桁'!K307</f>
        <v>※</v>
      </c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f>IF(全国標準卸価格!F315="","",IF(ISNUMBER(全国標準卸価格!F315),IF(入力!$C$11=1,ROUNDDOWN(全国標準卸価格!F315*地区別掛け率!F315%,-入力!$C$10),IF(入力!$C$11=2,ROUNDUP(全国標準卸価格!F315*地区別掛け率!F315%,-入力!$C$10),IF(入力!$C$11=3,ROUND(全国標準卸価格!F315*地区別掛け率!F315%,-入力!$C$10),""))),全国標準卸価格!F315))</f>
        <v>31200</v>
      </c>
      <c r="G315" s="61">
        <f>'6桁'!G315</f>
        <v>0</v>
      </c>
      <c r="H315" s="2"/>
      <c r="K315" s="458" t="s">
        <v>452</v>
      </c>
      <c r="L315" s="564"/>
      <c r="M315" s="459"/>
      <c r="N315" s="458" t="s">
        <v>396</v>
      </c>
      <c r="O315" s="459"/>
      <c r="P315" s="130" t="str">
        <f>IF(全国標準卸価格!P315="","",IF(ISNUMBER(全国標準卸価格!P315),IF(入力!$C$11=1,ROUNDDOWN(全国標準卸価格!P315*地区別掛け率!P315%,-入力!$C$10),IF(入力!$C$11=2,ROUNDUP(全国標準卸価格!P315*地区別掛け率!P315%,-入力!$C$10),IF(入力!$C$11=3,ROUND(全国標準卸価格!P315*地区別掛け率!P315%,-入力!$C$10),""))),全国標準卸価格!P315))</f>
        <v/>
      </c>
      <c r="Q315" s="378">
        <f>'6桁'!Q315</f>
        <v>0</v>
      </c>
      <c r="R315" s="4">
        <f>IF(全国標準卸価格!R315="","",IF(ISNUMBER(全国標準卸価格!R315),IF(入力!$C$11=1,ROUNDDOWN(全国標準卸価格!R315*地区別掛け率!R315%,-入力!$C$10),IF(入力!$C$11=2,ROUNDUP(全国標準卸価格!R315*地区別掛け率!R315%,-入力!$C$10),IF(入力!$C$11=3,ROUND(全国標準卸価格!R315*地区別掛け率!R315%,-入力!$C$10),""))),全国標準卸価格!R315))</f>
        <v>20800</v>
      </c>
      <c r="S315" s="406">
        <f>'6桁'!S315</f>
        <v>0</v>
      </c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f>IF(全国標準卸価格!F316="","",IF(ISNUMBER(全国標準卸価格!F316),IF(入力!$C$11=1,ROUNDDOWN(全国標準卸価格!F316*地区別掛け率!F316%,-入力!$C$10),IF(入力!$C$11=2,ROUNDUP(全国標準卸価格!F316*地区別掛け率!F316%,-入力!$C$10),IF(入力!$C$11=3,ROUND(全国標準卸価格!F316*地区別掛け率!F316%,-入力!$C$10),""))),全国標準卸価格!F316))</f>
        <v>28600</v>
      </c>
      <c r="G316" s="62">
        <f>'6桁'!G316</f>
        <v>0</v>
      </c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全国標準卸価格!P316="","",IF(ISNUMBER(全国標準卸価格!P316),IF(入力!$C$11=1,ROUNDDOWN(全国標準卸価格!P316*地区別掛け率!P316%,-入力!$C$10),IF(入力!$C$11=2,ROUNDUP(全国標準卸価格!P316*地区別掛け率!P316%,-入力!$C$10),IF(入力!$C$11=3,ROUND(全国標準卸価格!P316*地区別掛け率!P316%,-入力!$C$10),""))),全国標準卸価格!P316))</f>
        <v/>
      </c>
      <c r="Q316" s="62">
        <f>'6桁'!Q316</f>
        <v>0</v>
      </c>
      <c r="R316" s="5">
        <f>IF(全国標準卸価格!R316="","",IF(ISNUMBER(全国標準卸価格!R316),IF(入力!$C$11=1,ROUNDDOWN(全国標準卸価格!R316*地区別掛け率!R316%,-入力!$C$10),IF(入力!$C$11=2,ROUNDUP(全国標準卸価格!R316*地区別掛け率!R316%,-入力!$C$10),IF(入力!$C$11=3,ROUND(全国標準卸価格!R316*地区別掛け率!R316%,-入力!$C$10),""))),全国標準卸価格!R316))</f>
        <v>24500</v>
      </c>
      <c r="S316" s="201">
        <f>'6桁'!S316</f>
        <v>0</v>
      </c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f>IF(全国標準卸価格!F317="","",IF(ISNUMBER(全国標準卸価格!F317),IF(入力!$C$11=1,ROUNDDOWN(全国標準卸価格!F317*地区別掛け率!F317%,-入力!$C$10),IF(入力!$C$11=2,ROUNDUP(全国標準卸価格!F317*地区別掛け率!F317%,-入力!$C$10),IF(入力!$C$11=3,ROUND(全国標準卸価格!F317*地区別掛け率!F317%,-入力!$C$10),""))),全国標準卸価格!F317))</f>
        <v>31600</v>
      </c>
      <c r="G317" s="62">
        <f>'6桁'!G317</f>
        <v>0</v>
      </c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全国標準卸価格!P317="","",IF(ISNUMBER(全国標準卸価格!P317),IF(入力!$C$11=1,ROUNDDOWN(全国標準卸価格!P317*地区別掛け率!P317%,-入力!$C$10),IF(入力!$C$11=2,ROUNDUP(全国標準卸価格!P317*地区別掛け率!P317%,-入力!$C$10),IF(入力!$C$11=3,ROUND(全国標準卸価格!P317*地区別掛け率!P317%,-入力!$C$10),""))),全国標準卸価格!P317))</f>
        <v/>
      </c>
      <c r="Q317" s="62">
        <f>'6桁'!Q317</f>
        <v>0</v>
      </c>
      <c r="R317" s="5">
        <f>IF(全国標準卸価格!R317="","",IF(ISNUMBER(全国標準卸価格!R317),IF(入力!$C$11=1,ROUNDDOWN(全国標準卸価格!R317*地区別掛け率!R317%,-入力!$C$10),IF(入力!$C$11=2,ROUNDUP(全国標準卸価格!R317*地区別掛け率!R317%,-入力!$C$10),IF(入力!$C$11=3,ROUND(全国標準卸価格!R317*地区別掛け率!R317%,-入力!$C$10),""))),全国標準卸価格!R317))</f>
        <v>25600</v>
      </c>
      <c r="S317" s="201">
        <f>'6桁'!S317</f>
        <v>0</v>
      </c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f>IF(全国標準卸価格!F318="","",IF(ISNUMBER(全国標準卸価格!F318),IF(入力!$C$11=1,ROUNDDOWN(全国標準卸価格!F318*地区別掛け率!F318%,-入力!$C$10),IF(入力!$C$11=2,ROUNDUP(全国標準卸価格!F318*地区別掛け率!F318%,-入力!$C$10),IF(入力!$C$11=3,ROUND(全国標準卸価格!F318*地区別掛け率!F318%,-入力!$C$10),""))),全国標準卸価格!F318))</f>
        <v>28400</v>
      </c>
      <c r="G318" s="62">
        <f>'6桁'!G318</f>
        <v>0</v>
      </c>
      <c r="H318" s="2"/>
      <c r="K318" s="437" t="s">
        <v>160</v>
      </c>
      <c r="L318" s="549"/>
      <c r="M318" s="438"/>
      <c r="N318" s="437" t="s">
        <v>394</v>
      </c>
      <c r="O318" s="438"/>
      <c r="P318" s="33">
        <f>IF(全国標準卸価格!P318="","",IF(ISNUMBER(全国標準卸価格!P318),IF(入力!$C$11=1,ROUNDDOWN(全国標準卸価格!P318*地区別掛け率!P318%,-入力!$C$10),IF(入力!$C$11=2,ROUNDUP(全国標準卸価格!P318*地区別掛け率!P318%,-入力!$C$10),IF(入力!$C$11=3,ROUND(全国標準卸価格!P318*地区別掛け率!P318%,-入力!$C$10),""))),全国標準卸価格!P318))</f>
        <v>25700</v>
      </c>
      <c r="Q318" s="58">
        <f>'6桁'!Q318</f>
        <v>0</v>
      </c>
      <c r="R318" s="33" t="str">
        <f>IF(全国標準卸価格!R318="","",IF(ISNUMBER(全国標準卸価格!R318),IF(入力!$C$11=1,ROUNDDOWN(全国標準卸価格!R318*地区別掛け率!R318%,-入力!$C$10),IF(入力!$C$11=2,ROUNDUP(全国標準卸価格!R318*地区別掛け率!R318%,-入力!$C$10),IF(入力!$C$11=3,ROUND(全国標準卸価格!R318*地区別掛け率!R318%,-入力!$C$10),""))),全国標準卸価格!R318))</f>
        <v/>
      </c>
      <c r="S318" s="202">
        <f>'6桁'!S318</f>
        <v>0</v>
      </c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f>IF(全国標準卸価格!F319="","",IF(ISNUMBER(全国標準卸価格!F319),IF(入力!$C$11=1,ROUNDDOWN(全国標準卸価格!F319*地区別掛け率!F319%,-入力!$C$10),IF(入力!$C$11=2,ROUNDUP(全国標準卸価格!F319*地区別掛け率!F319%,-入力!$C$10),IF(入力!$C$11=3,ROUND(全国標準卸価格!F319*地区別掛け率!F319%,-入力!$C$10),""))),全国標準卸価格!F319))</f>
        <v>32700</v>
      </c>
      <c r="G319" s="62">
        <f>'6桁'!G319</f>
        <v>0</v>
      </c>
      <c r="H319" s="2"/>
      <c r="K319" s="439" t="s">
        <v>385</v>
      </c>
      <c r="L319" s="609"/>
      <c r="M319" s="440"/>
      <c r="N319" s="439" t="s">
        <v>397</v>
      </c>
      <c r="O319" s="440"/>
      <c r="P319" s="6">
        <f>IF(全国標準卸価格!P319="","",IF(ISNUMBER(全国標準卸価格!P319),IF(入力!$C$11=1,ROUNDDOWN(全国標準卸価格!P319*地区別掛け率!P319%,-入力!$C$10),IF(入力!$C$11=2,ROUNDUP(全国標準卸価格!P319*地区別掛け率!P319%,-入力!$C$10),IF(入力!$C$11=3,ROUND(全国標準卸価格!P319*地区別掛け率!P319%,-入力!$C$10),""))),全国標準卸価格!P319))</f>
        <v>16600</v>
      </c>
      <c r="Q319" s="70">
        <f>'6桁'!Q319</f>
        <v>0</v>
      </c>
      <c r="R319" s="6" t="str">
        <f>IF(全国標準卸価格!R319="","",IF(ISNUMBER(全国標準卸価格!R319),IF(入力!$C$11=1,ROUNDDOWN(全国標準卸価格!R319*地区別掛け率!R319%,-入力!$C$10),IF(入力!$C$11=2,ROUNDUP(全国標準卸価格!R319*地区別掛け率!R319%,-入力!$C$10),IF(入力!$C$11=3,ROUND(全国標準卸価格!R319*地区別掛け率!R319%,-入力!$C$10),""))),全国標準卸価格!R319))</f>
        <v/>
      </c>
      <c r="S319" s="212">
        <f>'6桁'!S319</f>
        <v>0</v>
      </c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f>IF(全国標準卸価格!F320="","",IF(ISNUMBER(全国標準卸価格!F320),IF(入力!$C$11=1,ROUNDDOWN(全国標準卸価格!F320*地区別掛け率!F320%,-入力!$C$10),IF(入力!$C$11=2,ROUNDUP(全国標準卸価格!F320*地区別掛け率!F320%,-入力!$C$10),IF(入力!$C$11=3,ROUND(全国標準卸価格!F320*地区別掛け率!F320%,-入力!$C$10),""))),全国標準卸価格!F320))</f>
        <v>24000</v>
      </c>
      <c r="G320" s="62">
        <f>'6桁'!G320</f>
        <v>0</v>
      </c>
      <c r="H320" s="2"/>
      <c r="K320" s="443" t="s">
        <v>386</v>
      </c>
      <c r="L320" s="656"/>
      <c r="M320" s="444"/>
      <c r="N320" s="443" t="s">
        <v>399</v>
      </c>
      <c r="O320" s="444"/>
      <c r="P320" s="33">
        <f>IF(全国標準卸価格!P320="","",IF(ISNUMBER(全国標準卸価格!P320),IF(入力!$C$11=1,ROUNDDOWN(全国標準卸価格!P320*地区別掛け率!P320%,-入力!$C$10),IF(入力!$C$11=2,ROUNDUP(全国標準卸価格!P320*地区別掛け率!P320%,-入力!$C$10),IF(入力!$C$11=3,ROUND(全国標準卸価格!P320*地区別掛け率!P320%,-入力!$C$10),""))),全国標準卸価格!P320))</f>
        <v>18500</v>
      </c>
      <c r="Q320" s="58">
        <f>'6桁'!Q320</f>
        <v>0</v>
      </c>
      <c r="R320" s="33" t="str">
        <f>IF(全国標準卸価格!R320="","",IF(ISNUMBER(全国標準卸価格!R320),IF(入力!$C$11=1,ROUNDDOWN(全国標準卸価格!R320*地区別掛け率!R320%,-入力!$C$10),IF(入力!$C$11=2,ROUNDUP(全国標準卸価格!R320*地区別掛け率!R320%,-入力!$C$10),IF(入力!$C$11=3,ROUND(全国標準卸価格!R320*地区別掛け率!R320%,-入力!$C$10),""))),全国標準卸価格!R320))</f>
        <v/>
      </c>
      <c r="S320" s="202">
        <f>'6桁'!S320</f>
        <v>0</v>
      </c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f>IF(全国標準卸価格!F321="","",IF(ISNUMBER(全国標準卸価格!F321),IF(入力!$C$11=1,ROUNDDOWN(全国標準卸価格!F321*地区別掛け率!F321%,-入力!$C$10),IF(入力!$C$11=2,ROUNDUP(全国標準卸価格!F321*地区別掛け率!F321%,-入力!$C$10),IF(入力!$C$11=3,ROUND(全国標準卸価格!F321*地区別掛け率!F321%,-入力!$C$10),""))),全国標準卸価格!F321))</f>
        <v>25100</v>
      </c>
      <c r="G321" s="62">
        <f>'6桁'!G321</f>
        <v>0</v>
      </c>
      <c r="H321" s="2"/>
      <c r="K321" s="484" t="s">
        <v>5</v>
      </c>
      <c r="L321" s="657"/>
      <c r="M321" s="485"/>
      <c r="N321" s="484" t="s">
        <v>410</v>
      </c>
      <c r="O321" s="485"/>
      <c r="P321" s="118">
        <f>IF(全国標準卸価格!P321="","",IF(ISNUMBER(全国標準卸価格!P321),IF(入力!$C$11=1,ROUNDDOWN(全国標準卸価格!P321*地区別掛け率!P321%,-入力!$C$10),IF(入力!$C$11=2,ROUNDUP(全国標準卸価格!P321*地区別掛け率!P321%,-入力!$C$10),IF(入力!$C$11=3,ROUND(全国標準卸価格!P321*地区別掛け率!P321%,-入力!$C$10),""))),全国標準卸価格!P321))</f>
        <v>10300</v>
      </c>
      <c r="Q321" s="122">
        <f>'6桁'!Q321</f>
        <v>0</v>
      </c>
      <c r="R321" s="118" t="str">
        <f>IF(全国標準卸価格!R321="","",IF(ISNUMBER(全国標準卸価格!R321),IF(入力!$C$11=1,ROUNDDOWN(全国標準卸価格!R321*地区別掛け率!R321%,-入力!$C$10),IF(入力!$C$11=2,ROUNDUP(全国標準卸価格!R321*地区別掛け率!R321%,-入力!$C$10),IF(入力!$C$11=3,ROUND(全国標準卸価格!R321*地区別掛け率!R321%,-入力!$C$10),""))),全国標準卸価格!R321))</f>
        <v/>
      </c>
      <c r="S321" s="247">
        <f>'6桁'!S321</f>
        <v>0</v>
      </c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f>IF(全国標準卸価格!F322="","",IF(ISNUMBER(全国標準卸価格!F322),IF(入力!$C$11=1,ROUNDDOWN(全国標準卸価格!F322*地区別掛け率!F322%,-入力!$C$10),IF(入力!$C$11=2,ROUNDUP(全国標準卸価格!F322*地区別掛け率!F322%,-入力!$C$10),IF(入力!$C$11=3,ROUND(全国標準卸価格!F322*地区別掛け率!F322%,-入力!$C$10),""))),全国標準卸価格!F322))</f>
        <v>26100</v>
      </c>
      <c r="G322" s="62">
        <f>'6桁'!G322</f>
        <v>0</v>
      </c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全国標準卸価格!P322="","",IF(ISNUMBER(全国標準卸価格!P322),IF(入力!$C$11=1,ROUNDDOWN(全国標準卸価格!P322*地区別掛け率!P322%,-入力!$C$10),IF(入力!$C$11=2,ROUNDUP(全国標準卸価格!P322*地区別掛け率!P322%,-入力!$C$10),IF(入力!$C$11=3,ROUND(全国標準卸価格!P322*地区別掛け率!P322%,-入力!$C$10),""))),全国標準卸価格!P322))</f>
        <v/>
      </c>
      <c r="Q322" s="72">
        <f>'6桁'!Q322</f>
        <v>0</v>
      </c>
      <c r="R322" s="77">
        <f>IF(全国標準卸価格!R322="","",IF(ISNUMBER(全国標準卸価格!R322),IF(入力!$C$11=1,ROUNDDOWN(全国標準卸価格!R322*地区別掛け率!R322%,-入力!$C$10),IF(入力!$C$11=2,ROUNDUP(全国標準卸価格!R322*地区別掛け率!R322%,-入力!$C$10),IF(入力!$C$11=3,ROUND(全国標準卸価格!R322*地区別掛け率!R322%,-入力!$C$10),""))),全国標準卸価格!R322))</f>
        <v>26800</v>
      </c>
      <c r="S322" s="240">
        <f>'6桁'!S322</f>
        <v>0</v>
      </c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f>IF(全国標準卸価格!F323="","",IF(ISNUMBER(全国標準卸価格!F323),IF(入力!$C$11=1,ROUNDDOWN(全国標準卸価格!F323*地区別掛け率!F323%,-入力!$C$10),IF(入力!$C$11=2,ROUNDUP(全国標準卸価格!F323*地区別掛け率!F323%,-入力!$C$10),IF(入力!$C$11=3,ROUND(全国標準卸価格!F323*地区別掛け率!F323%,-入力!$C$10),""))),全国標準卸価格!F323))</f>
        <v>27200</v>
      </c>
      <c r="G323" s="62">
        <f>'6桁'!G323</f>
        <v>0</v>
      </c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全国標準卸価格!P323="","",IF(ISNUMBER(全国標準卸価格!P323),IF(入力!$C$11=1,ROUNDDOWN(全国標準卸価格!P323*地区別掛け率!P323%,-入力!$C$10),IF(入力!$C$11=2,ROUNDUP(全国標準卸価格!P323*地区別掛け率!P323%,-入力!$C$10),IF(入力!$C$11=3,ROUND(全国標準卸価格!P323*地区別掛け率!P323%,-入力!$C$10),""))),全国標準卸価格!P323))</f>
        <v/>
      </c>
      <c r="Q323" s="70">
        <f>'6桁'!Q323</f>
        <v>0</v>
      </c>
      <c r="R323" s="6">
        <f>IF(全国標準卸価格!R323="","",IF(ISNUMBER(全国標準卸価格!R323),IF(入力!$C$11=1,ROUNDDOWN(全国標準卸価格!R323*地区別掛け率!R323%,-入力!$C$10),IF(入力!$C$11=2,ROUNDUP(全国標準卸価格!R323*地区別掛け率!R323%,-入力!$C$10),IF(入力!$C$11=3,ROUND(全国標準卸価格!R323*地区別掛け率!R323%,-入力!$C$10),""))),全国標準卸価格!R323))</f>
        <v>30400</v>
      </c>
      <c r="S323" s="212">
        <f>'6桁'!S323</f>
        <v>0</v>
      </c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f>IF(全国標準卸価格!F324="","",IF(ISNUMBER(全国標準卸価格!F324),IF(入力!$C$11=1,ROUNDDOWN(全国標準卸価格!F324*地区別掛け率!F324%,-入力!$C$10),IF(入力!$C$11=2,ROUNDUP(全国標準卸価格!F324*地区別掛け率!F324%,-入力!$C$10),IF(入力!$C$11=3,ROUND(全国標準卸価格!F324*地区別掛け率!F324%,-入力!$C$10),""))),全国標準卸価格!F324))</f>
        <v>28000</v>
      </c>
      <c r="G324" s="68">
        <f>'6桁'!G324</f>
        <v>0</v>
      </c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全国標準卸価格!P324="","",IF(ISNUMBER(全国標準卸価格!P324),IF(入力!$C$11=1,ROUNDDOWN(全国標準卸価格!P324*地区別掛け率!P324%,-入力!$C$10),IF(入力!$C$11=2,ROUNDUP(全国標準卸価格!P324*地区別掛け率!P324%,-入力!$C$10),IF(入力!$C$11=3,ROUND(全国標準卸価格!P324*地区別掛け率!P324%,-入力!$C$10),""))),全国標準卸価格!P324))</f>
        <v/>
      </c>
      <c r="Q324" s="62">
        <f>'6桁'!Q324</f>
        <v>0</v>
      </c>
      <c r="R324" s="5">
        <f>IF(全国標準卸価格!R324="","",IF(ISNUMBER(全国標準卸価格!R324),IF(入力!$C$11=1,ROUNDDOWN(全国標準卸価格!R324*地区別掛け率!R324%,-入力!$C$10),IF(入力!$C$11=2,ROUNDUP(全国標準卸価格!R324*地区別掛け率!R324%,-入力!$C$10),IF(入力!$C$11=3,ROUND(全国標準卸価格!R324*地区別掛け率!R324%,-入力!$C$10),""))),全国標準卸価格!R324))</f>
        <v>31500</v>
      </c>
      <c r="S324" s="201">
        <f>'6桁'!S324</f>
        <v>0</v>
      </c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全国標準卸価格!P325="","",IF(ISNUMBER(全国標準卸価格!P325),IF(入力!$C$11=1,ROUNDDOWN(全国標準卸価格!P325*地区別掛け率!P325%,-入力!$C$10),IF(入力!$C$11=2,ROUNDUP(全国標準卸価格!P325*地区別掛け率!P325%,-入力!$C$10),IF(入力!$C$11=3,ROUND(全国標準卸価格!P325*地区別掛け率!P325%,-入力!$C$10),""))),全国標準卸価格!P325))</f>
        <v/>
      </c>
      <c r="Q325" s="62">
        <f>'6桁'!Q325</f>
        <v>0</v>
      </c>
      <c r="R325" s="5">
        <f>IF(全国標準卸価格!R325="","",IF(ISNUMBER(全国標準卸価格!R325),IF(入力!$C$11=1,ROUNDDOWN(全国標準卸価格!R325*地区別掛け率!R325%,-入力!$C$10),IF(入力!$C$11=2,ROUNDUP(全国標準卸価格!R325*地区別掛け率!R325%,-入力!$C$10),IF(入力!$C$11=3,ROUND(全国標準卸価格!R325*地区別掛け率!R325%,-入力!$C$10),""))),全国標準卸価格!R325))</f>
        <v>27500</v>
      </c>
      <c r="S325" s="246">
        <f>'6桁'!S325</f>
        <v>0</v>
      </c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全国標準卸価格!P326="","",IF(ISNUMBER(全国標準卸価格!P326),IF(入力!$C$11=1,ROUNDDOWN(全国標準卸価格!P326*地区別掛け率!P326%,-入力!$C$10),IF(入力!$C$11=2,ROUNDUP(全国標準卸価格!P326*地区別掛け率!P326%,-入力!$C$10),IF(入力!$C$11=3,ROUND(全国標準卸価格!P326*地区別掛け率!P326%,-入力!$C$10),""))),全国標準卸価格!P326))</f>
        <v/>
      </c>
      <c r="Q326" s="62">
        <f>'6桁'!Q326</f>
        <v>0</v>
      </c>
      <c r="R326" s="5">
        <f>IF(全国標準卸価格!R326="","",IF(ISNUMBER(全国標準卸価格!R326),IF(入力!$C$11=1,ROUNDDOWN(全国標準卸価格!R326*地区別掛け率!R326%,-入力!$C$10),IF(入力!$C$11=2,ROUNDUP(全国標準卸価格!R326*地区別掛け率!R326%,-入力!$C$10),IF(入力!$C$11=3,ROUND(全国標準卸価格!R326*地区別掛け率!R326%,-入力!$C$10),""))),全国標準卸価格!R326))</f>
        <v>29200</v>
      </c>
      <c r="S326" s="201">
        <f>'6桁'!S326</f>
        <v>0</v>
      </c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全国標準卸価格!P327="","",IF(ISNUMBER(全国標準卸価格!P327),IF(入力!$C$11=1,ROUNDDOWN(全国標準卸価格!P327*地区別掛け率!P327%,-入力!$C$10),IF(入力!$C$11=2,ROUNDUP(全国標準卸価格!P327*地区別掛け率!P327%,-入力!$C$10),IF(入力!$C$11=3,ROUND(全国標準卸価格!P327*地区別掛け率!P327%,-入力!$C$10),""))),全国標準卸価格!P327))</f>
        <v/>
      </c>
      <c r="Q327" s="62">
        <f>'6桁'!Q327</f>
        <v>0</v>
      </c>
      <c r="R327" s="5">
        <f>IF(全国標準卸価格!R327="","",IF(ISNUMBER(全国標準卸価格!R327),IF(入力!$C$11=1,ROUNDDOWN(全国標準卸価格!R327*地区別掛け率!R327%,-入力!$C$10),IF(入力!$C$11=2,ROUNDUP(全国標準卸価格!R327*地区別掛け率!R327%,-入力!$C$10),IF(入力!$C$11=3,ROUND(全国標準卸価格!R327*地区別掛け率!R327%,-入力!$C$10),""))),全国標準卸価格!R327))</f>
        <v>30500</v>
      </c>
      <c r="S327" s="201">
        <f>'6桁'!S327</f>
        <v>0</v>
      </c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全国標準卸価格!P328="","",IF(ISNUMBER(全国標準卸価格!P328),IF(入力!$C$11=1,ROUNDDOWN(全国標準卸価格!P328*地区別掛け率!P328%,-入力!$C$10),IF(入力!$C$11=2,ROUNDUP(全国標準卸価格!P328*地区別掛け率!P328%,-入力!$C$10),IF(入力!$C$11=3,ROUND(全国標準卸価格!P328*地区別掛け率!P328%,-入力!$C$10),""))),全国標準卸価格!P328))</f>
        <v/>
      </c>
      <c r="Q328" s="68">
        <f>'6桁'!Q328</f>
        <v>0</v>
      </c>
      <c r="R328" s="16">
        <f>IF(全国標準卸価格!R328="","",IF(ISNUMBER(全国標準卸価格!R328),IF(入力!$C$11=1,ROUNDDOWN(全国標準卸価格!R328*地区別掛け率!R328%,-入力!$C$10),IF(入力!$C$11=2,ROUNDUP(全国標準卸価格!R328*地区別掛け率!R328%,-入力!$C$10),IF(入力!$C$11=3,ROUND(全国標準卸価格!R328*地区別掛け率!R328%,-入力!$C$10),""))),全国標準卸価格!R328))</f>
        <v>27600</v>
      </c>
      <c r="S328" s="207">
        <f>'6桁'!S328</f>
        <v>0</v>
      </c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f>IF(全国標準卸価格!F345="","",IF(ISNUMBER(全国標準卸価格!F345),IF(入力!$C$11=1,ROUNDDOWN(全国標準卸価格!F345*地区別掛け率!F345%,-入力!$C$10),IF(入力!$C$11=2,ROUNDUP(全国標準卸価格!F345*地区別掛け率!F345%,-入力!$C$10),IF(入力!$C$11=3,ROUND(全国標準卸価格!F345*地区別掛け率!F345%,-入力!$C$10),""))),全国標準卸価格!F345))</f>
        <v>21700</v>
      </c>
      <c r="G345" s="61">
        <f>'6桁'!G345</f>
        <v>0</v>
      </c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f>IF(全国標準卸価格!P345="","",IF(ISNUMBER(全国標準卸価格!P345),IF(入力!$C$11=1,ROUNDDOWN(全国標準卸価格!P345*地区別掛け率!P345%,-入力!$C$10),IF(入力!$C$11=2,ROUNDUP(全国標準卸価格!P345*地区別掛け率!P345%,-入力!$C$10),IF(入力!$C$11=3,ROUND(全国標準卸価格!P345*地区別掛け率!P345%,-入力!$C$10),""))),全国標準卸価格!P345))</f>
        <v>17100</v>
      </c>
      <c r="Q345" s="211" t="str">
        <f>'6桁'!Q345</f>
        <v>H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f>IF(全国標準卸価格!F346="","",IF(ISNUMBER(全国標準卸価格!F346),IF(入力!$C$11=1,ROUNDDOWN(全国標準卸価格!F346*地区別掛け率!F346%,-入力!$C$10),IF(入力!$C$11=2,ROUNDUP(全国標準卸価格!F346*地区別掛け率!F346%,-入力!$C$10),IF(入力!$C$11=3,ROUND(全国標準卸価格!F346*地区別掛け率!F346%,-入力!$C$10),""))),全国標準卸価格!F346))</f>
        <v>22700</v>
      </c>
      <c r="G346" s="62">
        <f>'6桁'!G346</f>
        <v>0</v>
      </c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f>IF(全国標準卸価格!P346="","",IF(ISNUMBER(全国標準卸価格!P346),IF(入力!$C$11=1,ROUNDDOWN(全国標準卸価格!P346*地区別掛け率!P346%,-入力!$C$10),IF(入力!$C$11=2,ROUNDUP(全国標準卸価格!P346*地区別掛け率!P346%,-入力!$C$10),IF(入力!$C$11=3,ROUND(全国標準卸価格!P346*地区別掛け率!P346%,-入力!$C$10),""))),全国標準卸価格!P346))</f>
        <v>12200</v>
      </c>
      <c r="Q346" s="201" t="str">
        <f>'6桁'!Q346</f>
        <v>H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f>IF(全国標準卸価格!F347="","",IF(ISNUMBER(全国標準卸価格!F347),IF(入力!$C$11=1,ROUNDDOWN(全国標準卸価格!F347*地区別掛け率!F347%,-入力!$C$10),IF(入力!$C$11=2,ROUNDUP(全国標準卸価格!F347*地区別掛け率!F347%,-入力!$C$10),IF(入力!$C$11=3,ROUND(全国標準卸価格!F347*地区別掛け率!F347%,-入力!$C$10),""))),全国標準卸価格!F347))</f>
        <v>24500</v>
      </c>
      <c r="G347" s="58">
        <f>'6桁'!G347</f>
        <v>0</v>
      </c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f>IF(全国標準卸価格!P347="","",IF(ISNUMBER(全国標準卸価格!P347),IF(入力!$C$11=1,ROUNDDOWN(全国標準卸価格!P347*地区別掛け率!P347%,-入力!$C$10),IF(入力!$C$11=2,ROUNDUP(全国標準卸価格!P347*地区別掛け率!P347%,-入力!$C$10),IF(入力!$C$11=3,ROUND(全国標準卸価格!P347*地区別掛け率!P347%,-入力!$C$10),""))),全国標準卸価格!P347))</f>
        <v>13300</v>
      </c>
      <c r="Q347" s="201" t="str">
        <f>'6桁'!Q347</f>
        <v>H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f>IF(全国標準卸価格!F348="","",IF(ISNUMBER(全国標準卸価格!F348),IF(入力!$C$11=1,ROUNDDOWN(全国標準卸価格!F348*地区別掛け率!F348%,-入力!$C$10),IF(入力!$C$11=2,ROUNDUP(全国標準卸価格!F348*地区別掛け率!F348%,-入力!$C$10),IF(入力!$C$11=3,ROUND(全国標準卸価格!F348*地区別掛け率!F348%,-入力!$C$10),""))),全国標準卸価格!F348))</f>
        <v>22000</v>
      </c>
      <c r="G348" s="70">
        <f>'6桁'!G348</f>
        <v>0</v>
      </c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f>IF(全国標準卸価格!P348="","",IF(ISNUMBER(全国標準卸価格!P348),IF(入力!$C$11=1,ROUNDDOWN(全国標準卸価格!P348*地区別掛け率!P348%,-入力!$C$10),IF(入力!$C$11=2,ROUNDUP(全国標準卸価格!P348*地区別掛け率!P348%,-入力!$C$10),IF(入力!$C$11=3,ROUND(全国標準卸価格!P348*地区別掛け率!P348%,-入力!$C$10),""))),全国標準卸価格!P348))</f>
        <v>13700</v>
      </c>
      <c r="Q348" s="202" t="str">
        <f>'6桁'!Q348</f>
        <v>S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f>IF(全国標準卸価格!F349="","",IF(ISNUMBER(全国標準卸価格!F349),IF(入力!$C$11=1,ROUNDDOWN(全国標準卸価格!F349*地区別掛け率!F349%,-入力!$C$10),IF(入力!$C$11=2,ROUNDUP(全国標準卸価格!F349*地区別掛け率!F349%,-入力!$C$10),IF(入力!$C$11=3,ROUND(全国標準卸価格!F349*地区別掛け率!F349%,-入力!$C$10),""))),全国標準卸価格!F349))</f>
        <v>24200</v>
      </c>
      <c r="G349" s="68">
        <f>'6桁'!G349</f>
        <v>0</v>
      </c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f>IF(全国標準卸価格!P349="","",IF(ISNUMBER(全国標準卸価格!P349),IF(入力!$C$11=1,ROUNDDOWN(全国標準卸価格!P349*地区別掛け率!P349%,-入力!$C$10),IF(入力!$C$11=2,ROUNDUP(全国標準卸価格!P349*地区別掛け率!P349%,-入力!$C$10),IF(入力!$C$11=3,ROUND(全国標準卸価格!P349*地区別掛け率!P349%,-入力!$C$10),""))),全国標準卸価格!P349))</f>
        <v>11800</v>
      </c>
      <c r="Q349" s="212" t="str">
        <f>'6桁'!Q349</f>
        <v>H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f>IF(全国標準卸価格!P350="","",IF(ISNUMBER(全国標準卸価格!P350),IF(入力!$C$11=1,ROUNDDOWN(全国標準卸価格!P350*地区別掛け率!P350%,-入力!$C$10),IF(入力!$C$11=2,ROUNDUP(全国標準卸価格!P350*地区別掛け率!P350%,-入力!$C$10),IF(入力!$C$11=3,ROUND(全国標準卸価格!P350*地区別掛け率!P350%,-入力!$C$10),""))),全国標準卸価格!P350))</f>
        <v>11800</v>
      </c>
      <c r="Q350" s="201" t="str">
        <f>'6桁'!Q350</f>
        <v>H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f>IF(全国標準卸価格!P351="","",IF(ISNUMBER(全国標準卸価格!P351),IF(入力!$C$11=1,ROUNDDOWN(全国標準卸価格!P351*地区別掛け率!P351%,-入力!$C$10),IF(入力!$C$11=2,ROUNDUP(全国標準卸価格!P351*地区別掛け率!P351%,-入力!$C$10),IF(入力!$C$11=3,ROUND(全国標準卸価格!P351*地区別掛け率!P351%,-入力!$C$10),""))),全国標準卸価格!P351))</f>
        <v>9900</v>
      </c>
      <c r="Q351" s="207" t="str">
        <f>'6桁'!Q351</f>
        <v>S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>
        <f>IF(全国標準卸価格!F355="","",IF(ISNUMBER(全国標準卸価格!F355),IF(入力!$C$11=1,ROUNDDOWN(全国標準卸価格!F355*地区別掛け率!F355%,-入力!$C$10),IF(入力!$C$11=2,ROUNDUP(全国標準卸価格!F355*地区別掛け率!F355%,-入力!$C$10),IF(入力!$C$11=3,ROUND(全国標準卸価格!F355*地区別掛け率!F355%,-入力!$C$10),""))),全国標準卸価格!F355))</f>
        <v>26400</v>
      </c>
      <c r="G355" s="61" t="str">
        <f>'6桁'!G355</f>
        <v>★</v>
      </c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>
        <f>IF(全国標準卸価格!F356="","",IF(ISNUMBER(全国標準卸価格!F356),IF(入力!$C$11=1,ROUNDDOWN(全国標準卸価格!F356*地区別掛け率!F356%,-入力!$C$10),IF(入力!$C$11=2,ROUNDUP(全国標準卸価格!F356*地区別掛け率!F356%,-入力!$C$10),IF(入力!$C$11=3,ROUND(全国標準卸価格!F356*地区別掛け率!F356%,-入力!$C$10),""))),全国標準卸価格!F356))</f>
        <v>27700</v>
      </c>
      <c r="G356" s="58" t="str">
        <f>'6桁'!G356</f>
        <v>★</v>
      </c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>
        <f>IF(全国標準卸価格!F357="","",IF(ISNUMBER(全国標準卸価格!F357),IF(入力!$C$11=1,ROUNDDOWN(全国標準卸価格!F357*地区別掛け率!F357%,-入力!$C$10),IF(入力!$C$11=2,ROUNDUP(全国標準卸価格!F357*地区別掛け率!F357%,-入力!$C$10),IF(入力!$C$11=3,ROUND(全国標準卸価格!F357*地区別掛け率!F357%,-入力!$C$10),""))),全国標準卸価格!F357))</f>
        <v>20500</v>
      </c>
      <c r="G357" s="67">
        <f>'6桁'!G357</f>
        <v>0</v>
      </c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>
        <f>IF(全国標準卸価格!F358="","",IF(ISNUMBER(全国標準卸価格!F358),IF(入力!$C$11=1,ROUNDDOWN(全国標準卸価格!F358*地区別掛け率!F358%,-入力!$C$10),IF(入力!$C$11=2,ROUNDUP(全国標準卸価格!F358*地区別掛け率!F358%,-入力!$C$10),IF(入力!$C$11=3,ROUND(全国標準卸価格!F358*地区別掛け率!F358%,-入力!$C$10),""))),全国標準卸価格!F358))</f>
        <v>22400</v>
      </c>
      <c r="G358" s="58">
        <f>'6桁'!G358</f>
        <v>0</v>
      </c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>
        <f>IF(全国標準卸価格!F359="","",IF(ISNUMBER(全国標準卸価格!F359),IF(入力!$C$11=1,ROUNDDOWN(全国標準卸価格!F359*地区別掛け率!F359%,-入力!$C$10),IF(入力!$C$11=2,ROUNDUP(全国標準卸価格!F359*地区別掛け率!F359%,-入力!$C$10),IF(入力!$C$11=3,ROUND(全国標準卸価格!F359*地区別掛け率!F359%,-入力!$C$10),""))),全国標準卸価格!F359))</f>
        <v>16300</v>
      </c>
      <c r="G359" s="71">
        <f>'6桁'!G359</f>
        <v>0</v>
      </c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f>IF(全国標準卸価格!D365="","",IF(ISNUMBER(全国標準卸価格!D365),IF(入力!$C$11=1,ROUNDDOWN(全国標準卸価格!D365*地区別掛け率!D365%,-入力!$C$10),IF(入力!$C$11=2,ROUNDUP(全国標準卸価格!D365*地区別掛け率!D365%,-入力!$C$10),IF(入力!$C$11=3,ROUND(全国標準卸価格!D365*地区別掛け率!D365%,-入力!$C$10),""))),全国標準卸価格!D365))</f>
        <v>2900</v>
      </c>
      <c r="E365" s="641" t="str">
        <f>IF(全国標準卸価格!E365="","",IF(ISNUMBER(全国標準卸価格!E365),IF(入力!$C$11=1,ROUNDDOWN(全国標準卸価格!E365*地区別掛け率!E365%,-入力!$C$10),IF(入力!$C$11=2,ROUNDUP(全国標準卸価格!E365*地区別掛け率!E365%,-入力!$C$10),IF(入力!$C$11=3,ROUND(全国標準卸価格!E365*地区別掛け率!E365%,-入力!$C$10),""))),全国標準卸価格!E365))</f>
        <v/>
      </c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f>IF(全国標準卸価格!D366="","",IF(ISNUMBER(全国標準卸価格!D366),IF(入力!$C$11=1,ROUNDDOWN(全国標準卸価格!D366*地区別掛け率!D366%,-入力!$C$10),IF(入力!$C$11=2,ROUNDUP(全国標準卸価格!D366*地区別掛け率!D366%,-入力!$C$10),IF(入力!$C$11=3,ROUND(全国標準卸価格!D366*地区別掛け率!D366%,-入力!$C$10),""))),全国標準卸価格!D366))</f>
        <v>3000</v>
      </c>
      <c r="E366" s="645" t="str">
        <f>IF(全国標準卸価格!E366="","",IF(ISNUMBER(全国標準卸価格!E366),IF(入力!$C$11=1,ROUNDDOWN(全国標準卸価格!E366*地区別掛け率!E366%,-入力!$C$10),IF(入力!$C$11=2,ROUNDUP(全国標準卸価格!E366*地区別掛け率!E366%,-入力!$C$10),IF(入力!$C$11=3,ROUND(全国標準卸価格!E366*地区別掛け率!E366%,-入力!$C$10),""))),全国標準卸価格!E366))</f>
        <v/>
      </c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f>IF(全国標準卸価格!D367="","",IF(ISNUMBER(全国標準卸価格!D367),IF(入力!$C$11=1,ROUNDDOWN(全国標準卸価格!D367*地区別掛け率!D367%,-入力!$C$10),IF(入力!$C$11=2,ROUNDUP(全国標準卸価格!D367*地区別掛け率!D367%,-入力!$C$10),IF(入力!$C$11=3,ROUND(全国標準卸価格!D367*地区別掛け率!D367%,-入力!$C$10),""))),全国標準卸価格!D367))</f>
        <v>4000</v>
      </c>
      <c r="E367" s="645" t="str">
        <f>IF(全国標準卸価格!E367="","",IF(ISNUMBER(全国標準卸価格!E367),IF(入力!$C$11=1,ROUNDDOWN(全国標準卸価格!E367*地区別掛け率!E367%,-入力!$C$10),IF(入力!$C$11=2,ROUNDUP(全国標準卸価格!E367*地区別掛け率!E367%,-入力!$C$10),IF(入力!$C$11=3,ROUND(全国標準卸価格!E367*地区別掛け率!E367%,-入力!$C$10),""))),全国標準卸価格!E367))</f>
        <v/>
      </c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f>IF(全国標準卸価格!D368="","",IF(ISNUMBER(全国標準卸価格!D368),IF(入力!$C$11=1,ROUNDDOWN(全国標準卸価格!D368*地区別掛け率!D368%,-入力!$C$10),IF(入力!$C$11=2,ROUNDUP(全国標準卸価格!D368*地区別掛け率!D368%,-入力!$C$10),IF(入力!$C$11=3,ROUND(全国標準卸価格!D368*地区別掛け率!D368%,-入力!$C$10),""))),全国標準卸価格!D368))</f>
        <v>4100</v>
      </c>
      <c r="E368" s="645" t="str">
        <f>IF(全国標準卸価格!E368="","",IF(ISNUMBER(全国標準卸価格!E368),IF(入力!$C$11=1,ROUNDDOWN(全国標準卸価格!E368*地区別掛け率!E368%,-入力!$C$10),IF(入力!$C$11=2,ROUNDUP(全国標準卸価格!E368*地区別掛け率!E368%,-入力!$C$10),IF(入力!$C$11=3,ROUND(全国標準卸価格!E368*地区別掛け率!E368%,-入力!$C$10),""))),全国標準卸価格!E368))</f>
        <v/>
      </c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f>IF(全国標準卸価格!D369="","",IF(ISNUMBER(全国標準卸価格!D369),IF(入力!$C$11=1,ROUNDDOWN(全国標準卸価格!D369*地区別掛け率!D369%,-入力!$C$10),IF(入力!$C$11=2,ROUNDUP(全国標準卸価格!D369*地区別掛け率!D369%,-入力!$C$10),IF(入力!$C$11=3,ROUND(全国標準卸価格!D369*地区別掛け率!D369%,-入力!$C$10),""))),全国標準卸価格!D369))</f>
        <v>4300</v>
      </c>
      <c r="E369" s="645" t="str">
        <f>IF(全国標準卸価格!E369="","",IF(ISNUMBER(全国標準卸価格!E369),IF(入力!$C$11=1,ROUNDDOWN(全国標準卸価格!E369*地区別掛け率!E369%,-入力!$C$10),IF(入力!$C$11=2,ROUNDUP(全国標準卸価格!E369*地区別掛け率!E369%,-入力!$C$10),IF(入力!$C$11=3,ROUND(全国標準卸価格!E369*地区別掛け率!E369%,-入力!$C$10),""))),全国標準卸価格!E369))</f>
        <v/>
      </c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f>IF(全国標準卸価格!D370="","",IF(ISNUMBER(全国標準卸価格!D370),IF(入力!$C$11=1,ROUNDDOWN(全国標準卸価格!D370*地区別掛け率!D370%,-入力!$C$10),IF(入力!$C$11=2,ROUNDUP(全国標準卸価格!D370*地区別掛け率!D370%,-入力!$C$10),IF(入力!$C$11=3,ROUND(全国標準卸価格!D370*地区別掛け率!D370%,-入力!$C$10),""))),全国標準卸価格!D370))</f>
        <v>4400</v>
      </c>
      <c r="E370" s="637" t="str">
        <f>IF(全国標準卸価格!E370="","",IF(ISNUMBER(全国標準卸価格!E370),IF(入力!$C$11=1,ROUNDDOWN(全国標準卸価格!E370*地区別掛け率!E370%,-入力!$C$10),IF(入力!$C$11=2,ROUNDUP(全国標準卸価格!E370*地区別掛け率!E370%,-入力!$C$10),IF(入力!$C$11=3,ROUND(全国標準卸価格!E370*地区別掛け率!E370%,-入力!$C$10),""))),全国標準卸価格!E370))</f>
        <v/>
      </c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f>IF(全国標準卸価格!D373="","",IF(ISNUMBER(全国標準卸価格!D373),IF(入力!$C$11=1,ROUNDDOWN(全国標準卸価格!D373*地区別掛け率!D373%,-入力!$C$10),IF(入力!$C$11=2,ROUNDUP(全国標準卸価格!D373*地区別掛け率!D373%,-入力!$C$10),IF(入力!$C$11=3,ROUND(全国標準卸価格!D373*地区別掛け率!D373%,-入力!$C$10),""))),全国標準卸価格!D373))</f>
        <v>2000</v>
      </c>
      <c r="E373" s="641" t="str">
        <f>IF(全国標準卸価格!E373="","",IF(ISNUMBER(全国標準卸価格!E373),IF(入力!$C$11=1,ROUNDDOWN(全国標準卸価格!E373*地区別掛け率!E373%,-入力!$C$10),IF(入力!$C$11=2,ROUNDUP(全国標準卸価格!E373*地区別掛け率!E373%,-入力!$C$10),IF(入力!$C$11=3,ROUND(全国標準卸価格!E373*地区別掛け率!E373%,-入力!$C$10),""))),全国標準卸価格!E373))</f>
        <v/>
      </c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f>IF(全国標準卸価格!D374="","",IF(ISNUMBER(全国標準卸価格!D374),IF(入力!$C$11=1,ROUNDDOWN(全国標準卸価格!D374*地区別掛け率!D374%,-入力!$C$10),IF(入力!$C$11=2,ROUNDUP(全国標準卸価格!D374*地区別掛け率!D374%,-入力!$C$10),IF(入力!$C$11=3,ROUND(全国標準卸価格!D374*地区別掛け率!D374%,-入力!$C$10),""))),全国標準卸価格!D374))</f>
        <v>2600</v>
      </c>
      <c r="E374" s="645" t="str">
        <f>IF(全国標準卸価格!E374="","",IF(ISNUMBER(全国標準卸価格!E374),IF(入力!$C$11=1,ROUNDDOWN(全国標準卸価格!E374*地区別掛け率!E374%,-入力!$C$10),IF(入力!$C$11=2,ROUNDUP(全国標準卸価格!E374*地区別掛け率!E374%,-入力!$C$10),IF(入力!$C$11=3,ROUND(全国標準卸価格!E374*地区別掛け率!E374%,-入力!$C$10),""))),全国標準卸価格!E374))</f>
        <v/>
      </c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f>IF(全国標準卸価格!D375="","",IF(ISNUMBER(全国標準卸価格!D375),IF(入力!$C$11=1,ROUNDDOWN(全国標準卸価格!D375*地区別掛け率!D375%,-入力!$C$10),IF(入力!$C$11=2,ROUNDUP(全国標準卸価格!D375*地区別掛け率!D375%,-入力!$C$10),IF(入力!$C$11=3,ROUND(全国標準卸価格!D375*地区別掛け率!D375%,-入力!$C$10),""))),全国標準卸価格!D375))</f>
        <v>3000</v>
      </c>
      <c r="E375" s="637" t="str">
        <f>IF(全国標準卸価格!E375="","",IF(ISNUMBER(全国標準卸価格!E375),IF(入力!$C$11=1,ROUNDDOWN(全国標準卸価格!E375*地区別掛け率!E375%,-入力!$C$10),IF(入力!$C$11=2,ROUNDUP(全国標準卸価格!E375*地区別掛け率!E375%,-入力!$C$10),IF(入力!$C$11=3,ROUND(全国標準卸価格!E375*地区別掛け率!E375%,-入力!$C$10),""))),全国標準卸価格!E375))</f>
        <v/>
      </c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R341:S341"/>
    <mergeCell ref="F342:G344"/>
    <mergeCell ref="P342:Q343"/>
    <mergeCell ref="H343:I344"/>
    <mergeCell ref="N343:N344"/>
    <mergeCell ref="O343:O344"/>
    <mergeCell ref="R343:S343"/>
    <mergeCell ref="P344:Q344"/>
    <mergeCell ref="R344:S344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B368:C368"/>
    <mergeCell ref="D368:E368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L380:M380"/>
    <mergeCell ref="L382:M382"/>
    <mergeCell ref="L383:M383"/>
    <mergeCell ref="K387:S388"/>
    <mergeCell ref="D374:E374"/>
    <mergeCell ref="L374:M374"/>
    <mergeCell ref="B375:C375"/>
    <mergeCell ref="D375:E375"/>
    <mergeCell ref="L375:M375"/>
    <mergeCell ref="L376:M376"/>
  </mergeCells>
  <phoneticPr fontId="15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EA28-82A5-45BB-81AB-6EBB3397DED5}">
  <sheetPr>
    <pageSetUpPr fitToPage="1"/>
  </sheetPr>
  <dimension ref="A1:AA388"/>
  <sheetViews>
    <sheetView showGridLines="0" showZeros="0" view="pageBreakPreview" zoomScaleNormal="100" zoomScaleSheetLayoutView="100" workbookViewId="0"/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396"/>
      <c r="K10" s="536"/>
      <c r="L10" s="541"/>
      <c r="M10" s="542"/>
      <c r="N10" s="555"/>
      <c r="O10" s="566"/>
      <c r="P10" s="486" t="s">
        <v>125</v>
      </c>
      <c r="Q10" s="487"/>
      <c r="R10" s="513" t="s">
        <v>125</v>
      </c>
      <c r="S10" s="514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>
        <f>IF(地区標準卸価格!F11="","",IF(ISNUMBER(地区標準卸価格!F11),IF(入力!$C$17=1,ROUNDDOWN(地区標準卸価格!F11*ユーザ別掛け率!F11%,-入力!$C$16),IF(入力!$C$17=2,ROUNDUP(地区標準卸価格!F11*ユーザ別掛け率!F11%,-入力!$C$16),IF(入力!$C$17=3,ROUND(地区標準卸価格!F11*ユーザ別掛け率!F11%,-入力!$C$16),""))),地区標準卸価格!F11))</f>
        <v>108800</v>
      </c>
      <c r="G11" s="61">
        <f>'6桁'!G11</f>
        <v>0</v>
      </c>
      <c r="H11" s="4" t="str">
        <f>IF(地区標準卸価格!H11="","",IF(ISNUMBER(地区標準卸価格!H11),IF(入力!$C$17=1,ROUNDDOWN(地区標準卸価格!H11*ユーザ別掛け率!H11%,-入力!$C$16),IF(入力!$C$17=2,ROUNDUP(地区標準卸価格!H11*ユーザ別掛け率!H11%,-入力!$C$16),IF(入力!$C$17=3,ROUND(地区標準卸価格!H11*ユーザ別掛け率!H11%,-入力!$C$16),""))),地区標準卸価格!H11))</f>
        <v/>
      </c>
      <c r="I11" s="61">
        <f>'6桁'!I11</f>
        <v>0</v>
      </c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f>IF(地区標準卸価格!P11="","",IF(ISNUMBER(地区標準卸価格!P11),IF(入力!$C$17=1,ROUNDDOWN(地区標準卸価格!P11*ユーザ別掛け率!P11%,-入力!$C$16),IF(入力!$C$17=2,ROUNDUP(地区標準卸価格!P11*ユーザ別掛け率!P11%,-入力!$C$16),IF(入力!$C$17=3,ROUND(地区標準卸価格!P11*ユーザ別掛け率!P11%,-入力!$C$16),""))),地区標準卸価格!P11))</f>
        <v>78300</v>
      </c>
      <c r="Q11" s="198">
        <f>'6桁'!Q11</f>
        <v>0</v>
      </c>
      <c r="R11" s="4" t="str">
        <f>IF(地区標準卸価格!R11="","",IF(ISNUMBER(地区標準卸価格!R11),IF(入力!$C$17=1,ROUNDDOWN(地区標準卸価格!R11*ユーザ別掛け率!R11%,-入力!$C$16),IF(入力!$C$17=2,ROUNDUP(地区標準卸価格!R11*ユーザ別掛け率!R11%,-入力!$C$16),IF(入力!$C$17=3,ROUND(地区標準卸価格!R11*ユーザ別掛け率!R11%,-入力!$C$16),""))),地区標準卸価格!R11))</f>
        <v/>
      </c>
      <c r="S11" s="198">
        <f>'6桁'!S11</f>
        <v>0</v>
      </c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>
        <f>IF(地区標準卸価格!F12="","",IF(ISNUMBER(地区標準卸価格!F12),IF(入力!$C$17=1,ROUNDDOWN(地区標準卸価格!F12*ユーザ別掛け率!F12%,-入力!$C$16),IF(入力!$C$17=2,ROUNDUP(地区標準卸価格!F12*ユーザ別掛け率!F12%,-入力!$C$16),IF(入力!$C$17=3,ROUND(地区標準卸価格!F12*ユーザ別掛け率!F12%,-入力!$C$16),""))),地区標準卸価格!F12))</f>
        <v>100400</v>
      </c>
      <c r="G12" s="62">
        <f>'6桁'!G12</f>
        <v>0</v>
      </c>
      <c r="H12" s="5" t="str">
        <f>IF(地区標準卸価格!H12="","",IF(ISNUMBER(地区標準卸価格!H12),IF(入力!$C$17=1,ROUNDDOWN(地区標準卸価格!H12*ユーザ別掛け率!H12%,-入力!$C$16),IF(入力!$C$17=2,ROUNDUP(地区標準卸価格!H12*ユーザ別掛け率!H12%,-入力!$C$16),IF(入力!$C$17=3,ROUND(地区標準卸価格!H12*ユーザ別掛け率!H12%,-入力!$C$16),""))),地区標準卸価格!H12))</f>
        <v/>
      </c>
      <c r="I12" s="62">
        <f>'6桁'!I12</f>
        <v>0</v>
      </c>
      <c r="J12" s="38"/>
      <c r="K12" s="451"/>
      <c r="L12" s="435" t="s">
        <v>215</v>
      </c>
      <c r="M12" s="436"/>
      <c r="N12" s="152"/>
      <c r="O12" s="153">
        <v>89</v>
      </c>
      <c r="P12" s="5">
        <f>IF(地区標準卸価格!P12="","",IF(ISNUMBER(地区標準卸価格!P12),IF(入力!$C$17=1,ROUNDDOWN(地区標準卸価格!P12*ユーザ別掛け率!P12%,-入力!$C$16),IF(入力!$C$17=2,ROUNDUP(地区標準卸価格!P12*ユーザ別掛け率!P12%,-入力!$C$16),IF(入力!$C$17=3,ROUND(地区標準卸価格!P12*ユーザ別掛け率!P12%,-入力!$C$16),""))),地区標準卸価格!P12))</f>
        <v>63000</v>
      </c>
      <c r="Q12" s="201" t="str">
        <f>'6桁'!Q12</f>
        <v>★</v>
      </c>
      <c r="R12" s="5" t="str">
        <f>IF(地区標準卸価格!R12="","",IF(ISNUMBER(地区標準卸価格!R12),IF(入力!$C$17=1,ROUNDDOWN(地区標準卸価格!R12*ユーザ別掛け率!R12%,-入力!$C$16),IF(入力!$C$17=2,ROUNDUP(地区標準卸価格!R12*ユーザ別掛け率!R12%,-入力!$C$16),IF(入力!$C$17=3,ROUND(地区標準卸価格!R12*ユーザ別掛け率!R12%,-入力!$C$16),""))),地区標準卸価格!R12))</f>
        <v/>
      </c>
      <c r="S12" s="201">
        <f>'6桁'!S12</f>
        <v>0</v>
      </c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>
        <f>IF(地区標準卸価格!F13="","",IF(ISNUMBER(地区標準卸価格!F13),IF(入力!$C$17=1,ROUNDDOWN(地区標準卸価格!F13*ユーザ別掛け率!F13%,-入力!$C$16),IF(入力!$C$17=2,ROUNDUP(地区標準卸価格!F13*ユーザ別掛け率!F13%,-入力!$C$16),IF(入力!$C$17=3,ROUND(地区標準卸価格!F13*ユーザ別掛け率!F13%,-入力!$C$16),""))),地区標準卸価格!F13))</f>
        <v>73700</v>
      </c>
      <c r="G13" s="62">
        <f>'6桁'!G13</f>
        <v>0</v>
      </c>
      <c r="H13" s="5" t="str">
        <f>IF(地区標準卸価格!H13="","",IF(ISNUMBER(地区標準卸価格!H13),IF(入力!$C$17=1,ROUNDDOWN(地区標準卸価格!H13*ユーザ別掛け率!H13%,-入力!$C$16),IF(入力!$C$17=2,ROUNDUP(地区標準卸価格!H13*ユーザ別掛け率!H13%,-入力!$C$16),IF(入力!$C$17=3,ROUND(地区標準卸価格!H13*ユーザ別掛け率!H13%,-入力!$C$16),""))),地区標準卸価格!H13))</f>
        <v/>
      </c>
      <c r="I13" s="62">
        <f>'6桁'!I13</f>
        <v>0</v>
      </c>
      <c r="J13" s="38"/>
      <c r="K13" s="451"/>
      <c r="L13" s="435" t="s">
        <v>114</v>
      </c>
      <c r="M13" s="436"/>
      <c r="N13" s="152"/>
      <c r="O13" s="160">
        <v>92</v>
      </c>
      <c r="P13" s="5">
        <f>IF(地区標準卸価格!P13="","",IF(ISNUMBER(地区標準卸価格!P13),IF(入力!$C$17=1,ROUNDDOWN(地区標準卸価格!P13*ユーザ別掛け率!P13%,-入力!$C$16),IF(入力!$C$17=2,ROUNDUP(地区標準卸価格!P13*ユーザ別掛け率!P13%,-入力!$C$16),IF(入力!$C$17=3,ROUND(地区標準卸価格!P13*ユーザ別掛け率!P13%,-入力!$C$16),""))),地区標準卸価格!P13))</f>
        <v>65600</v>
      </c>
      <c r="Q13" s="201" t="str">
        <f>'6桁'!Q13</f>
        <v>★</v>
      </c>
      <c r="R13" s="5" t="str">
        <f>IF(地区標準卸価格!R13="","",IF(ISNUMBER(地区標準卸価格!R13),IF(入力!$C$17=1,ROUNDDOWN(地区標準卸価格!R13*ユーザ別掛け率!R13%,-入力!$C$16),IF(入力!$C$17=2,ROUNDUP(地区標準卸価格!R13*ユーザ別掛け率!R13%,-入力!$C$16),IF(入力!$C$17=3,ROUND(地区標準卸価格!R13*ユーザ別掛け率!R13%,-入力!$C$16),""))),地区標準卸価格!R13))</f>
        <v/>
      </c>
      <c r="S13" s="201">
        <f>'6桁'!S13</f>
        <v>0</v>
      </c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>
        <f>IF(地区標準卸価格!F14="","",IF(ISNUMBER(地区標準卸価格!F14),IF(入力!$C$17=1,ROUNDDOWN(地区標準卸価格!F14*ユーザ別掛け率!F14%,-入力!$C$16),IF(入力!$C$17=2,ROUNDUP(地区標準卸価格!F14*ユーザ別掛け率!F14%,-入力!$C$16),IF(入力!$C$17=3,ROUND(地区標準卸価格!F14*ユーザ別掛け率!F14%,-入力!$C$16),""))),地区標準卸価格!F14))</f>
        <v>73300</v>
      </c>
      <c r="G14" s="58">
        <f>'6桁'!G14</f>
        <v>0</v>
      </c>
      <c r="H14" s="33" t="str">
        <f>IF(地区標準卸価格!H14="","",IF(ISNUMBER(地区標準卸価格!H14),IF(入力!$C$17=1,ROUNDDOWN(地区標準卸価格!H14*ユーザ別掛け率!H14%,-入力!$C$16),IF(入力!$C$17=2,ROUNDUP(地区標準卸価格!H14*ユーザ別掛け率!H14%,-入力!$C$16),IF(入力!$C$17=3,ROUND(地区標準卸価格!H14*ユーザ別掛け率!H14%,-入力!$C$16),""))),地区標準卸価格!H14))</f>
        <v/>
      </c>
      <c r="I14" s="58">
        <f>'6桁'!I14</f>
        <v>0</v>
      </c>
      <c r="J14" s="38"/>
      <c r="K14" s="451"/>
      <c r="L14" s="435"/>
      <c r="M14" s="436"/>
      <c r="N14" s="155">
        <v>88</v>
      </c>
      <c r="O14" s="156"/>
      <c r="P14" s="5">
        <f>IF(地区標準卸価格!P14="","",IF(ISNUMBER(地区標準卸価格!P14),IF(入力!$C$17=1,ROUNDDOWN(地区標準卸価格!P14*ユーザ別掛け率!P14%,-入力!$C$16),IF(入力!$C$17=2,ROUNDUP(地区標準卸価格!P14*ユーザ別掛け率!P14%,-入力!$C$16),IF(入力!$C$17=3,ROUND(地区標準卸価格!P14*ユーザ別掛け率!P14%,-入力!$C$16),""))),地区標準卸価格!P14))</f>
        <v>65500</v>
      </c>
      <c r="Q14" s="201">
        <f>'6桁'!Q14</f>
        <v>0</v>
      </c>
      <c r="R14" s="5" t="str">
        <f>IF(地区標準卸価格!R14="","",IF(ISNUMBER(地区標準卸価格!R14),IF(入力!$C$17=1,ROUNDDOWN(地区標準卸価格!R14*ユーザ別掛け率!R14%,-入力!$C$16),IF(入力!$C$17=2,ROUNDUP(地区標準卸価格!R14*ユーザ別掛け率!R14%,-入力!$C$16),IF(入力!$C$17=3,ROUND(地区標準卸価格!R14*ユーザ別掛け率!R14%,-入力!$C$16),""))),地区標準卸価格!R14))</f>
        <v/>
      </c>
      <c r="S14" s="201">
        <f>'6桁'!S14</f>
        <v>0</v>
      </c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>
        <f>IF(地区標準卸価格!F15="","",IF(ISNUMBER(地区標準卸価格!F15),IF(入力!$C$17=1,ROUNDDOWN(地区標準卸価格!F15*ユーザ別掛け率!F15%,-入力!$C$16),IF(入力!$C$17=2,ROUNDUP(地区標準卸価格!F15*ユーザ別掛け率!F15%,-入力!$C$16),IF(入力!$C$17=3,ROUND(地区標準卸価格!F15*ユーザ別掛け率!F15%,-入力!$C$16),""))),地区標準卸価格!F15))</f>
        <v>93300</v>
      </c>
      <c r="G15" s="70">
        <f>'6桁'!G15</f>
        <v>0</v>
      </c>
      <c r="H15" s="6" t="str">
        <f>IF(地区標準卸価格!H15="","",IF(ISNUMBER(地区標準卸価格!H15),IF(入力!$C$17=1,ROUNDDOWN(地区標準卸価格!H15*ユーザ別掛け率!H15%,-入力!$C$16),IF(入力!$C$17=2,ROUNDUP(地区標準卸価格!H15*ユーザ別掛け率!H15%,-入力!$C$16),IF(入力!$C$17=3,ROUND(地区標準卸価格!H15*ユーザ別掛け率!H15%,-入力!$C$16),""))),地区標準卸価格!H15))</f>
        <v/>
      </c>
      <c r="I15" s="70">
        <f>'6桁'!I15</f>
        <v>0</v>
      </c>
      <c r="J15" s="38"/>
      <c r="K15" s="451"/>
      <c r="L15" s="435" t="s">
        <v>216</v>
      </c>
      <c r="M15" s="436"/>
      <c r="N15" s="152"/>
      <c r="O15" s="153">
        <v>95</v>
      </c>
      <c r="P15" s="5">
        <f>IF(地区標準卸価格!P15="","",IF(ISNUMBER(地区標準卸価格!P15),IF(入力!$C$17=1,ROUNDDOWN(地区標準卸価格!P15*ユーザ別掛け率!P15%,-入力!$C$16),IF(入力!$C$17=2,ROUNDUP(地区標準卸価格!P15*ユーザ別掛け率!P15%,-入力!$C$16),IF(入力!$C$17=3,ROUND(地区標準卸価格!P15*ユーザ別掛け率!P15%,-入力!$C$16),""))),地区標準卸価格!P15))</f>
        <v>69300</v>
      </c>
      <c r="Q15" s="201" t="str">
        <f>'6桁'!Q15</f>
        <v>★</v>
      </c>
      <c r="R15" s="5" t="str">
        <f>IF(地区標準卸価格!R15="","",IF(ISNUMBER(地区標準卸価格!R15),IF(入力!$C$17=1,ROUNDDOWN(地区標準卸価格!R15*ユーザ別掛け率!R15%,-入力!$C$16),IF(入力!$C$17=2,ROUNDUP(地区標準卸価格!R15*ユーザ別掛け率!R15%,-入力!$C$16),IF(入力!$C$17=3,ROUND(地区標準卸価格!R15*ユーザ別掛け率!R15%,-入力!$C$16),""))),地区標準卸価格!R15))</f>
        <v/>
      </c>
      <c r="S15" s="201">
        <f>'6桁'!S15</f>
        <v>0</v>
      </c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>
        <f>IF(地区標準卸価格!F16="","",IF(ISNUMBER(地区標準卸価格!F16),IF(入力!$C$17=1,ROUNDDOWN(地区標準卸価格!F16*ユーザ別掛け率!F16%,-入力!$C$16),IF(入力!$C$17=2,ROUNDUP(地区標準卸価格!F16*ユーザ別掛け率!F16%,-入力!$C$16),IF(入力!$C$17=3,ROUND(地区標準卸価格!F16*ユーザ別掛け率!F16%,-入力!$C$16),""))),地区標準卸価格!F16))</f>
        <v>72300</v>
      </c>
      <c r="G16" s="62" t="str">
        <f>'6桁'!G16</f>
        <v>★</v>
      </c>
      <c r="H16" s="5" t="str">
        <f>IF(地区標準卸価格!H16="","",IF(ISNUMBER(地区標準卸価格!H16),IF(入力!$C$17=1,ROUNDDOWN(地区標準卸価格!H16*ユーザ別掛け率!H16%,-入力!$C$16),IF(入力!$C$17=2,ROUNDUP(地区標準卸価格!H16*ユーザ別掛け率!H16%,-入力!$C$16),IF(入力!$C$17=3,ROUND(地区標準卸価格!H16*ユーザ別掛け率!H16%,-入力!$C$16),""))),地区標準卸価格!H16))</f>
        <v/>
      </c>
      <c r="I16" s="62">
        <f>'6桁'!I16</f>
        <v>0</v>
      </c>
      <c r="J16" s="38"/>
      <c r="K16" s="451"/>
      <c r="L16" s="435" t="s">
        <v>51</v>
      </c>
      <c r="M16" s="436"/>
      <c r="N16" s="152">
        <v>93</v>
      </c>
      <c r="O16" s="153"/>
      <c r="P16" s="5">
        <f>IF(地区標準卸価格!P16="","",IF(ISNUMBER(地区標準卸価格!P16),IF(入力!$C$17=1,ROUNDDOWN(地区標準卸価格!P16*ユーザ別掛け率!P16%,-入力!$C$16),IF(入力!$C$17=2,ROUNDUP(地区標準卸価格!P16*ユーザ別掛け率!P16%,-入力!$C$16),IF(入力!$C$17=3,ROUND(地区標準卸価格!P16*ユーザ別掛け率!P16%,-入力!$C$16),""))),地区標準卸価格!P16))</f>
        <v>72900</v>
      </c>
      <c r="Q16" s="201">
        <f>'6桁'!Q16</f>
        <v>0</v>
      </c>
      <c r="R16" s="5" t="str">
        <f>IF(地区標準卸価格!R16="","",IF(ISNUMBER(地区標準卸価格!R16),IF(入力!$C$17=1,ROUNDDOWN(地区標準卸価格!R16*ユーザ別掛け率!R16%,-入力!$C$16),IF(入力!$C$17=2,ROUNDUP(地区標準卸価格!R16*ユーザ別掛け率!R16%,-入力!$C$16),IF(入力!$C$17=3,ROUND(地区標準卸価格!R16*ユーザ別掛け率!R16%,-入力!$C$16),""))),地区標準卸価格!R16))</f>
        <v/>
      </c>
      <c r="S16" s="201">
        <f>'6桁'!S16</f>
        <v>0</v>
      </c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>
        <f>IF(地区標準卸価格!F17="","",IF(ISNUMBER(地区標準卸価格!F17),IF(入力!$C$17=1,ROUNDDOWN(地区標準卸価格!F17*ユーザ別掛け率!F17%,-入力!$C$16),IF(入力!$C$17=2,ROUNDUP(地区標準卸価格!F17*ユーザ別掛け率!F17%,-入力!$C$16),IF(入力!$C$17=3,ROUND(地区標準卸価格!F17*ユーザ別掛け率!F17%,-入力!$C$16),""))),地区標準卸価格!F17))</f>
        <v>86900</v>
      </c>
      <c r="G17" s="62" t="str">
        <f>'6桁'!G17</f>
        <v>★</v>
      </c>
      <c r="H17" s="5" t="str">
        <f>IF(地区標準卸価格!H17="","",IF(ISNUMBER(地区標準卸価格!H17),IF(入力!$C$17=1,ROUNDDOWN(地区標準卸価格!H17*ユーザ別掛け率!H17%,-入力!$C$16),IF(入力!$C$17=2,ROUNDUP(地区標準卸価格!H17*ユーザ別掛け率!H17%,-入力!$C$16),IF(入力!$C$17=3,ROUND(地区標準卸価格!H17*ユーザ別掛け率!H17%,-入力!$C$16),""))),地区標準卸価格!H17))</f>
        <v/>
      </c>
      <c r="I17" s="62">
        <f>'6桁'!I17</f>
        <v>0</v>
      </c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f>IF(地区標準卸価格!P17="","",IF(ISNUMBER(地区標準卸価格!P17),IF(入力!$C$17=1,ROUNDDOWN(地区標準卸価格!P17*ユーザ別掛け率!P17%,-入力!$C$16),IF(入力!$C$17=2,ROUNDUP(地区標準卸価格!P17*ユーザ別掛け率!P17%,-入力!$C$16),IF(入力!$C$17=3,ROUND(地区標準卸価格!P17*ユーザ別掛け率!P17%,-入力!$C$16),""))),地区標準卸価格!P17))</f>
        <v>77400</v>
      </c>
      <c r="Q17" s="201" t="str">
        <f>'6桁'!Q17</f>
        <v>★</v>
      </c>
      <c r="R17" s="5" t="str">
        <f>IF(地区標準卸価格!R17="","",IF(ISNUMBER(地区標準卸価格!R17),IF(入力!$C$17=1,ROUNDDOWN(地区標準卸価格!R17*ユーザ別掛け率!R17%,-入力!$C$16),IF(入力!$C$17=2,ROUNDUP(地区標準卸価格!R17*ユーザ別掛け率!R17%,-入力!$C$16),IF(入力!$C$17=3,ROUND(地区標準卸価格!R17*ユーザ別掛け率!R17%,-入力!$C$16),""))),地区標準卸価格!R17))</f>
        <v/>
      </c>
      <c r="S17" s="201">
        <f>'6桁'!S17</f>
        <v>0</v>
      </c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>
        <f>IF(地区標準卸価格!F18="","",IF(ISNUMBER(地区標準卸価格!F18),IF(入力!$C$17=1,ROUNDDOWN(地区標準卸価格!F18*ユーザ別掛け率!F18%,-入力!$C$16),IF(入力!$C$17=2,ROUNDUP(地区標準卸価格!F18*ユーザ別掛け率!F18%,-入力!$C$16),IF(入力!$C$17=3,ROUND(地区標準卸価格!F18*ユーザ別掛け率!F18%,-入力!$C$16),""))),地区標準卸価格!F18))</f>
        <v>67500</v>
      </c>
      <c r="G18" s="62" t="str">
        <f>'6桁'!G18</f>
        <v>★</v>
      </c>
      <c r="H18" s="5" t="str">
        <f>IF(地区標準卸価格!H18="","",IF(ISNUMBER(地区標準卸価格!H18),IF(入力!$C$17=1,ROUNDDOWN(地区標準卸価格!H18*ユーザ別掛け率!H18%,-入力!$C$16),IF(入力!$C$17=2,ROUNDUP(地区標準卸価格!H18*ユーザ別掛け率!H18%,-入力!$C$16),IF(入力!$C$17=3,ROUND(地区標準卸価格!H18*ユーザ別掛け率!H18%,-入力!$C$16),""))),地区標準卸価格!H18))</f>
        <v/>
      </c>
      <c r="I18" s="62">
        <f>'6桁'!I18</f>
        <v>0</v>
      </c>
      <c r="J18" s="38"/>
      <c r="K18" s="451"/>
      <c r="L18" s="435" t="s">
        <v>92</v>
      </c>
      <c r="M18" s="436"/>
      <c r="N18" s="152">
        <v>89</v>
      </c>
      <c r="O18" s="153"/>
      <c r="P18" s="5">
        <f>IF(地区標準卸価格!P18="","",IF(ISNUMBER(地区標準卸価格!P18),IF(入力!$C$17=1,ROUNDDOWN(地区標準卸価格!P18*ユーザ別掛け率!P18%,-入力!$C$16),IF(入力!$C$17=2,ROUNDUP(地区標準卸価格!P18*ユーザ別掛け率!P18%,-入力!$C$16),IF(入力!$C$17=3,ROUND(地区標準卸価格!P18*ユーザ別掛け率!P18%,-入力!$C$16),""))),地区標準卸価格!P18))</f>
        <v>52500</v>
      </c>
      <c r="Q18" s="201">
        <f>'6桁'!Q18</f>
        <v>0</v>
      </c>
      <c r="R18" s="5" t="str">
        <f>IF(地区標準卸価格!R18="","",IF(ISNUMBER(地区標準卸価格!R18),IF(入力!$C$17=1,ROUNDDOWN(地区標準卸価格!R18*ユーザ別掛け率!R18%,-入力!$C$16),IF(入力!$C$17=2,ROUNDUP(地区標準卸価格!R18*ユーザ別掛け率!R18%,-入力!$C$16),IF(入力!$C$17=3,ROUND(地区標準卸価格!R18*ユーザ別掛け率!R18%,-入力!$C$16),""))),地区標準卸価格!R18))</f>
        <v/>
      </c>
      <c r="S18" s="201">
        <f>'6桁'!S18</f>
        <v>0</v>
      </c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>
        <f>IF(地区標準卸価格!F19="","",IF(ISNUMBER(地区標準卸価格!F19),IF(入力!$C$17=1,ROUNDDOWN(地区標準卸価格!F19*ユーザ別掛け率!F19%,-入力!$C$16),IF(入力!$C$17=2,ROUNDUP(地区標準卸価格!F19*ユーザ別掛け率!F19%,-入力!$C$16),IF(入力!$C$17=3,ROUND(地区標準卸価格!F19*ユーザ別掛け率!F19%,-入力!$C$16),""))),地区標準卸価格!F19))</f>
        <v>62500</v>
      </c>
      <c r="G19" s="58">
        <f>'6桁'!G19</f>
        <v>0</v>
      </c>
      <c r="H19" s="33" t="str">
        <f>IF(地区標準卸価格!H19="","",IF(ISNUMBER(地区標準卸価格!H19),IF(入力!$C$17=1,ROUNDDOWN(地区標準卸価格!H19*ユーザ別掛け率!H19%,-入力!$C$16),IF(入力!$C$17=2,ROUNDUP(地区標準卸価格!H19*ユーザ別掛け率!H19%,-入力!$C$16),IF(入力!$C$17=3,ROUND(地区標準卸価格!H19*ユーザ別掛け率!H19%,-入力!$C$16),""))),地区標準卸価格!H19))</f>
        <v/>
      </c>
      <c r="I19" s="58">
        <f>'6桁'!I19</f>
        <v>0</v>
      </c>
      <c r="J19" s="38"/>
      <c r="K19" s="451"/>
      <c r="L19" s="435" t="s">
        <v>93</v>
      </c>
      <c r="M19" s="436"/>
      <c r="N19" s="152">
        <v>91</v>
      </c>
      <c r="O19" s="153"/>
      <c r="P19" s="5">
        <f>IF(地区標準卸価格!P19="","",IF(ISNUMBER(地区標準卸価格!P19),IF(入力!$C$17=1,ROUNDDOWN(地区標準卸価格!P19*ユーザ別掛け率!P19%,-入力!$C$16),IF(入力!$C$17=2,ROUNDUP(地区標準卸価格!P19*ユーザ別掛け率!P19%,-入力!$C$16),IF(入力!$C$17=3,ROUND(地区標準卸価格!P19*ユーザ別掛け率!P19%,-入力!$C$16),""))),地区標準卸価格!P19))</f>
        <v>57400</v>
      </c>
      <c r="Q19" s="201">
        <f>'6桁'!Q19</f>
        <v>0</v>
      </c>
      <c r="R19" s="5">
        <f>IF(地区標準卸価格!R19="","",IF(ISNUMBER(地区標準卸価格!R19),IF(入力!$C$17=1,ROUNDDOWN(地区標準卸価格!R19*ユーザ別掛け率!R19%,-入力!$C$16),IF(入力!$C$17=2,ROUNDUP(地区標準卸価格!R19*ユーザ別掛け率!R19%,-入力!$C$16),IF(入力!$C$17=3,ROUND(地区標準卸価格!R19*ユーザ別掛け率!R19%,-入力!$C$16),""))),地区標準卸価格!R19))</f>
        <v>54700</v>
      </c>
      <c r="S19" s="201">
        <f>'6桁'!S19</f>
        <v>0</v>
      </c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f>IF(地区標準卸価格!F20="","",IF(ISNUMBER(地区標準卸価格!F20),IF(入力!$C$17=1,ROUNDDOWN(地区標準卸価格!F20*ユーザ別掛け率!F20%,-入力!$C$16),IF(入力!$C$17=2,ROUNDUP(地区標準卸価格!F20*ユーザ別掛け率!F20%,-入力!$C$16),IF(入力!$C$17=3,ROUND(地区標準卸価格!F20*ユーザ別掛け率!F20%,-入力!$C$16),""))),地区標準卸価格!F20))</f>
        <v>88200</v>
      </c>
      <c r="G20" s="67" t="str">
        <f>'6桁'!G20</f>
        <v>★</v>
      </c>
      <c r="H20" s="32" t="str">
        <f>IF(地区標準卸価格!H20="","",IF(ISNUMBER(地区標準卸価格!H20),IF(入力!$C$17=1,ROUNDDOWN(地区標準卸価格!H20*ユーザ別掛け率!H20%,-入力!$C$16),IF(入力!$C$17=2,ROUNDUP(地区標準卸価格!H20*ユーザ別掛け率!H20%,-入力!$C$16),IF(入力!$C$17=3,ROUND(地区標準卸価格!H20*ユーザ別掛け率!H20%,-入力!$C$16),""))),地区標準卸価格!H20))</f>
        <v/>
      </c>
      <c r="I20" s="67">
        <f>'6桁'!I20</f>
        <v>0</v>
      </c>
      <c r="J20" s="38"/>
      <c r="K20" s="451"/>
      <c r="L20" s="435" t="s">
        <v>94</v>
      </c>
      <c r="M20" s="436"/>
      <c r="N20" s="152">
        <v>94</v>
      </c>
      <c r="O20" s="153"/>
      <c r="P20" s="5">
        <f>IF(地区標準卸価格!P20="","",IF(ISNUMBER(地区標準卸価格!P20),IF(入力!$C$17=1,ROUNDDOWN(地区標準卸価格!P20*ユーザ別掛け率!P20%,-入力!$C$16),IF(入力!$C$17=2,ROUNDUP(地区標準卸価格!P20*ユーザ別掛け率!P20%,-入力!$C$16),IF(入力!$C$17=3,ROUND(地区標準卸価格!P20*ユーザ別掛け率!P20%,-入力!$C$16),""))),地区標準卸価格!P20))</f>
        <v>60800</v>
      </c>
      <c r="Q20" s="201">
        <f>'6桁'!Q20</f>
        <v>0</v>
      </c>
      <c r="R20" s="5" t="str">
        <f>IF(地区標準卸価格!R20="","",IF(ISNUMBER(地区標準卸価格!R20),IF(入力!$C$17=1,ROUNDDOWN(地区標準卸価格!R20*ユーザ別掛け率!R20%,-入力!$C$16),IF(入力!$C$17=2,ROUNDUP(地区標準卸価格!R20*ユーザ別掛け率!R20%,-入力!$C$16),IF(入力!$C$17=3,ROUND(地区標準卸価格!R20*ユーザ別掛け率!R20%,-入力!$C$16),""))),地区標準卸価格!R20))</f>
        <v/>
      </c>
      <c r="S20" s="201">
        <f>'6桁'!S20</f>
        <v>0</v>
      </c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>
        <f>IF(地区標準卸価格!F21="","",IF(ISNUMBER(地区標準卸価格!F21),IF(入力!$C$17=1,ROUNDDOWN(地区標準卸価格!F21*ユーザ別掛け率!F21%,-入力!$C$16),IF(入力!$C$17=2,ROUNDUP(地区標準卸価格!F21*ユーザ別掛け率!F21%,-入力!$C$16),IF(入力!$C$17=3,ROUND(地区標準卸価格!F21*ユーザ別掛け率!F21%,-入力!$C$16),""))),地区標準卸価格!F21))</f>
        <v>89800</v>
      </c>
      <c r="G21" s="62">
        <f>'6桁'!G21</f>
        <v>0</v>
      </c>
      <c r="H21" s="5" t="str">
        <f>IF(地区標準卸価格!H21="","",IF(ISNUMBER(地区標準卸価格!H21),IF(入力!$C$17=1,ROUNDDOWN(地区標準卸価格!H21*ユーザ別掛け率!H21%,-入力!$C$16),IF(入力!$C$17=2,ROUNDUP(地区標準卸価格!H21*ユーザ別掛け率!H21%,-入力!$C$16),IF(入力!$C$17=3,ROUND(地区標準卸価格!H21*ユーザ別掛け率!H21%,-入力!$C$16),""))),地区標準卸価格!H21))</f>
        <v/>
      </c>
      <c r="I21" s="62">
        <f>'6桁'!I21</f>
        <v>0</v>
      </c>
      <c r="J21" s="38"/>
      <c r="K21" s="451"/>
      <c r="L21" s="435" t="s">
        <v>95</v>
      </c>
      <c r="M21" s="436"/>
      <c r="N21" s="152">
        <v>96</v>
      </c>
      <c r="O21" s="153"/>
      <c r="P21" s="5">
        <f>IF(地区標準卸価格!P21="","",IF(ISNUMBER(地区標準卸価格!P21),IF(入力!$C$17=1,ROUNDDOWN(地区標準卸価格!P21*ユーザ別掛け率!P21%,-入力!$C$16),IF(入力!$C$17=2,ROUNDUP(地区標準卸価格!P21*ユーザ別掛け率!P21%,-入力!$C$16),IF(入力!$C$17=3,ROUND(地区標準卸価格!P21*ユーザ別掛け率!P21%,-入力!$C$16),""))),地区標準卸価格!P21))</f>
        <v>63900</v>
      </c>
      <c r="Q21" s="201">
        <f>'6桁'!Q21</f>
        <v>0</v>
      </c>
      <c r="R21" s="5" t="str">
        <f>IF(地区標準卸価格!R21="","",IF(ISNUMBER(地区標準卸価格!R21),IF(入力!$C$17=1,ROUNDDOWN(地区標準卸価格!R21*ユーザ別掛け率!R21%,-入力!$C$16),IF(入力!$C$17=2,ROUNDUP(地区標準卸価格!R21*ユーザ別掛け率!R21%,-入力!$C$16),IF(入力!$C$17=3,ROUND(地区標準卸価格!R21*ユーザ別掛け率!R21%,-入力!$C$16),""))),地区標準卸価格!R21))</f>
        <v/>
      </c>
      <c r="S21" s="201">
        <f>'6桁'!S21</f>
        <v>0</v>
      </c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>
        <f>IF(地区標準卸価格!F22="","",IF(ISNUMBER(地区標準卸価格!F22),IF(入力!$C$17=1,ROUNDDOWN(地区標準卸価格!F22*ユーザ別掛け率!F22%,-入力!$C$16),IF(入力!$C$17=2,ROUNDUP(地区標準卸価格!F22*ユーザ別掛け率!F22%,-入力!$C$16),IF(入力!$C$17=3,ROUND(地区標準卸価格!F22*ユーザ別掛け率!F22%,-入力!$C$16),""))),地区標準卸価格!F22))</f>
        <v>92700</v>
      </c>
      <c r="G22" s="62" t="str">
        <f>'6桁'!G22</f>
        <v>★</v>
      </c>
      <c r="H22" s="5" t="str">
        <f>IF(地区標準卸価格!H22="","",IF(ISNUMBER(地区標準卸価格!H22),IF(入力!$C$17=1,ROUNDDOWN(地区標準卸価格!H22*ユーザ別掛け率!H22%,-入力!$C$16),IF(入力!$C$17=2,ROUNDUP(地区標準卸価格!H22*ユーザ別掛け率!H22%,-入力!$C$16),IF(入力!$C$17=3,ROUND(地区標準卸価格!H22*ユーザ別掛け率!H22%,-入力!$C$16),""))),地区標準卸価格!H22))</f>
        <v/>
      </c>
      <c r="I22" s="62">
        <f>'6桁'!I22</f>
        <v>0</v>
      </c>
      <c r="J22" s="38"/>
      <c r="K22" s="451"/>
      <c r="L22" s="435" t="s">
        <v>115</v>
      </c>
      <c r="M22" s="436"/>
      <c r="N22" s="152">
        <v>99</v>
      </c>
      <c r="O22" s="153"/>
      <c r="P22" s="5">
        <f>IF(地区標準卸価格!P22="","",IF(ISNUMBER(地区標準卸価格!P22),IF(入力!$C$17=1,ROUNDDOWN(地区標準卸価格!P22*ユーザ別掛け率!P22%,-入力!$C$16),IF(入力!$C$17=2,ROUNDUP(地区標準卸価格!P22*ユーザ別掛け率!P22%,-入力!$C$16),IF(入力!$C$17=3,ROUND(地区標準卸価格!P22*ユーザ別掛け率!P22%,-入力!$C$16),""))),地区標準卸価格!P22))</f>
        <v>67000</v>
      </c>
      <c r="Q22" s="201">
        <f>'6桁'!Q22</f>
        <v>0</v>
      </c>
      <c r="R22" s="5" t="str">
        <f>IF(地区標準卸価格!R22="","",IF(ISNUMBER(地区標準卸価格!R22),IF(入力!$C$17=1,ROUNDDOWN(地区標準卸価格!R22*ユーザ別掛け率!R22%,-入力!$C$16),IF(入力!$C$17=2,ROUNDUP(地区標準卸価格!R22*ユーザ別掛け率!R22%,-入力!$C$16),IF(入力!$C$17=3,ROUND(地区標準卸価格!R22*ユーザ別掛け率!R22%,-入力!$C$16),""))),地区標準卸価格!R22))</f>
        <v/>
      </c>
      <c r="S22" s="201">
        <f>'6桁'!S22</f>
        <v>0</v>
      </c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>
        <f>IF(地区標準卸価格!F23="","",IF(ISNUMBER(地区標準卸価格!F23),IF(入力!$C$17=1,ROUNDDOWN(地区標準卸価格!F23*ユーザ別掛け率!F23%,-入力!$C$16),IF(入力!$C$17=2,ROUNDUP(地区標準卸価格!F23*ユーザ別掛け率!F23%,-入力!$C$16),IF(入力!$C$17=3,ROUND(地区標準卸価格!F23*ユーザ別掛け率!F23%,-入力!$C$16),""))),地区標準卸価格!F23))</f>
        <v>92400</v>
      </c>
      <c r="G23" s="62">
        <f>'6桁'!G23</f>
        <v>0</v>
      </c>
      <c r="H23" s="5" t="str">
        <f>IF(地区標準卸価格!H23="","",IF(ISNUMBER(地区標準卸価格!H23),IF(入力!$C$17=1,ROUNDDOWN(地区標準卸価格!H23*ユーザ別掛け率!H23%,-入力!$C$16),IF(入力!$C$17=2,ROUNDUP(地区標準卸価格!H23*ユーザ別掛け率!H23%,-入力!$C$16),IF(入力!$C$17=3,ROUND(地区標準卸価格!H23*ユーザ別掛け率!H23%,-入力!$C$16),""))),地区標準卸価格!H23))</f>
        <v/>
      </c>
      <c r="I23" s="62">
        <f>'6桁'!I23</f>
        <v>0</v>
      </c>
      <c r="J23" s="38"/>
      <c r="K23" s="451"/>
      <c r="L23" s="435" t="s">
        <v>203</v>
      </c>
      <c r="M23" s="436"/>
      <c r="N23" s="152">
        <v>92</v>
      </c>
      <c r="O23" s="153"/>
      <c r="P23" s="5">
        <f>IF(地区標準卸価格!P23="","",IF(ISNUMBER(地区標準卸価格!P23),IF(入力!$C$17=1,ROUNDDOWN(地区標準卸価格!P23*ユーザ別掛け率!P23%,-入力!$C$16),IF(入力!$C$17=2,ROUNDUP(地区標準卸価格!P23*ユーザ別掛け率!P23%,-入力!$C$16),IF(入力!$C$17=3,ROUND(地区標準卸価格!P23*ユーザ別掛け率!P23%,-入力!$C$16),""))),地区標準卸価格!P23))</f>
        <v>55300</v>
      </c>
      <c r="Q23" s="201">
        <f>'6桁'!Q23</f>
        <v>0</v>
      </c>
      <c r="R23" s="5" t="str">
        <f>IF(地区標準卸価格!R23="","",IF(ISNUMBER(地区標準卸価格!R23),IF(入力!$C$17=1,ROUNDDOWN(地区標準卸価格!R23*ユーザ別掛け率!R23%,-入力!$C$16),IF(入力!$C$17=2,ROUNDUP(地区標準卸価格!R23*ユーザ別掛け率!R23%,-入力!$C$16),IF(入力!$C$17=3,ROUND(地区標準卸価格!R23*ユーザ別掛け率!R23%,-入力!$C$16),""))),地区標準卸価格!R23))</f>
        <v/>
      </c>
      <c r="S23" s="201">
        <f>'6桁'!S23</f>
        <v>0</v>
      </c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>
        <f>IF(地区標準卸価格!F24="","",IF(ISNUMBER(地区標準卸価格!F24),IF(入力!$C$17=1,ROUNDDOWN(地区標準卸価格!F24*ユーザ別掛け率!F24%,-入力!$C$16),IF(入力!$C$17=2,ROUNDUP(地区標準卸価格!F24*ユーザ別掛け率!F24%,-入力!$C$16),IF(入力!$C$17=3,ROUND(地区標準卸価格!F24*ユーザ別掛け率!F24%,-入力!$C$16),""))),地区標準卸価格!F24))</f>
        <v>97000</v>
      </c>
      <c r="G24" s="62" t="str">
        <f>'6桁'!G24</f>
        <v>★</v>
      </c>
      <c r="H24" s="5">
        <f>IF(地区標準卸価格!H24="","",IF(ISNUMBER(地区標準卸価格!H24),IF(入力!$C$17=1,ROUNDDOWN(地区標準卸価格!H24*ユーザ別掛け率!H24%,-入力!$C$16),IF(入力!$C$17=2,ROUNDUP(地区標準卸価格!H24*ユーザ別掛け率!H24%,-入力!$C$16),IF(入力!$C$17=3,ROUND(地区標準卸価格!H24*ユーザ別掛け率!H24%,-入力!$C$16),""))),地区標準卸価格!H24))</f>
        <v>98900</v>
      </c>
      <c r="I24" s="62">
        <f>'6桁'!I24</f>
        <v>0</v>
      </c>
      <c r="J24" s="38"/>
      <c r="K24" s="451"/>
      <c r="L24" s="435" t="s">
        <v>98</v>
      </c>
      <c r="M24" s="436"/>
      <c r="N24" s="152">
        <v>95</v>
      </c>
      <c r="O24" s="153"/>
      <c r="P24" s="5">
        <f>IF(地区標準卸価格!P24="","",IF(ISNUMBER(地区標準卸価格!P24),IF(入力!$C$17=1,ROUNDDOWN(地区標準卸価格!P24*ユーザ別掛け率!P24%,-入力!$C$16),IF(入力!$C$17=2,ROUNDUP(地区標準卸価格!P24*ユーザ別掛け率!P24%,-入力!$C$16),IF(入力!$C$17=3,ROUND(地区標準卸価格!P24*ユーザ別掛け率!P24%,-入力!$C$16),""))),地区標準卸価格!P24))</f>
        <v>58100</v>
      </c>
      <c r="Q24" s="201">
        <f>'6桁'!Q24</f>
        <v>0</v>
      </c>
      <c r="R24" s="5">
        <f>IF(地区標準卸価格!R24="","",IF(ISNUMBER(地区標準卸価格!R24),IF(入力!$C$17=1,ROUNDDOWN(地区標準卸価格!R24*ユーザ別掛け率!R24%,-入力!$C$16),IF(入力!$C$17=2,ROUNDUP(地区標準卸価格!R24*ユーザ別掛け率!R24%,-入力!$C$16),IF(入力!$C$17=3,ROUND(地区標準卸価格!R24*ユーザ別掛け率!R24%,-入力!$C$16),""))),地区標準卸価格!R24))</f>
        <v>54900</v>
      </c>
      <c r="S24" s="201">
        <f>'6桁'!S24</f>
        <v>0</v>
      </c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f>IF(地区標準卸価格!F25="","",IF(ISNUMBER(地区標準卸価格!F25),IF(入力!$C$17=1,ROUNDDOWN(地区標準卸価格!F25*ユーザ別掛け率!F25%,-入力!$C$16),IF(入力!$C$17=2,ROUNDUP(地区標準卸価格!F25*ユーザ別掛け率!F25%,-入力!$C$16),IF(入力!$C$17=3,ROUND(地区標準卸価格!F25*ユーザ別掛け率!F25%,-入力!$C$16),""))),地区標準卸価格!F25))</f>
        <v>75600</v>
      </c>
      <c r="G25" s="62" t="str">
        <f>'6桁'!G25</f>
        <v>★</v>
      </c>
      <c r="H25" s="5" t="str">
        <f>IF(地区標準卸価格!H25="","",IF(ISNUMBER(地区標準卸価格!H25),IF(入力!$C$17=1,ROUNDDOWN(地区標準卸価格!H25*ユーザ別掛け率!H25%,-入力!$C$16),IF(入力!$C$17=2,ROUNDUP(地区標準卸価格!H25*ユーザ別掛け率!H25%,-入力!$C$16),IF(入力!$C$17=3,ROUND(地区標準卸価格!H25*ユーザ別掛け率!H25%,-入力!$C$16),""))),地区標準卸価格!H25))</f>
        <v/>
      </c>
      <c r="I25" s="62">
        <f>'6桁'!I25</f>
        <v>0</v>
      </c>
      <c r="J25" s="38"/>
      <c r="K25" s="451"/>
      <c r="L25" s="435" t="s">
        <v>116</v>
      </c>
      <c r="M25" s="436"/>
      <c r="N25" s="152">
        <v>97</v>
      </c>
      <c r="O25" s="153"/>
      <c r="P25" s="5">
        <f>IF(地区標準卸価格!P25="","",IF(ISNUMBER(地区標準卸価格!P25),IF(入力!$C$17=1,ROUNDDOWN(地区標準卸価格!P25*ユーザ別掛け率!P25%,-入力!$C$16),IF(入力!$C$17=2,ROUNDUP(地区標準卸価格!P25*ユーザ別掛け率!P25%,-入力!$C$16),IF(入力!$C$17=3,ROUND(地区標準卸価格!P25*ユーザ別掛け率!P25%,-入力!$C$16),""))),地区標準卸価格!P25))</f>
        <v>59900</v>
      </c>
      <c r="Q25" s="201">
        <f>'6桁'!Q25</f>
        <v>0</v>
      </c>
      <c r="R25" s="5">
        <f>IF(地区標準卸価格!R25="","",IF(ISNUMBER(地区標準卸価格!R25),IF(入力!$C$17=1,ROUNDDOWN(地区標準卸価格!R25*ユーザ別掛け率!R25%,-入力!$C$16),IF(入力!$C$17=2,ROUNDUP(地区標準卸価格!R25*ユーザ別掛け率!R25%,-入力!$C$16),IF(入力!$C$17=3,ROUND(地区標準卸価格!R25*ユーザ別掛け率!R25%,-入力!$C$16),""))),地区標準卸価格!R25))</f>
        <v>56700</v>
      </c>
      <c r="S25" s="201">
        <f>'6桁'!S25</f>
        <v>0</v>
      </c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f>IF(地区標準卸価格!F26="","",IF(ISNUMBER(地区標準卸価格!F26),IF(入力!$C$17=1,ROUNDDOWN(地区標準卸価格!F26*ユーザ別掛け率!F26%,-入力!$C$16),IF(入力!$C$17=2,ROUNDUP(地区標準卸価格!F26*ユーザ別掛け率!F26%,-入力!$C$16),IF(入力!$C$17=3,ROUND(地区標準卸価格!F26*ユーザ別掛け率!F26%,-入力!$C$16),""))),地区標準卸価格!F26))</f>
        <v>77200</v>
      </c>
      <c r="G26" s="62">
        <f>'6桁'!G26</f>
        <v>0</v>
      </c>
      <c r="H26" s="5" t="str">
        <f>IF(地区標準卸価格!H26="","",IF(ISNUMBER(地区標準卸価格!H26),IF(入力!$C$17=1,ROUNDDOWN(地区標準卸価格!H26*ユーザ別掛け率!H26%,-入力!$C$16),IF(入力!$C$17=2,ROUNDUP(地区標準卸価格!H26*ユーザ別掛け率!H26%,-入力!$C$16),IF(入力!$C$17=3,ROUND(地区標準卸価格!H26*ユーザ別掛け率!H26%,-入力!$C$16),""))),地区標準卸価格!H26))</f>
        <v/>
      </c>
      <c r="I26" s="62">
        <f>'6桁'!I26</f>
        <v>0</v>
      </c>
      <c r="J26" s="38"/>
      <c r="K26" s="451"/>
      <c r="L26" s="435" t="s">
        <v>217</v>
      </c>
      <c r="M26" s="436"/>
      <c r="N26" s="152">
        <v>100</v>
      </c>
      <c r="O26" s="153"/>
      <c r="P26" s="5">
        <f>IF(地区標準卸価格!P26="","",IF(ISNUMBER(地区標準卸価格!P26),IF(入力!$C$17=1,ROUNDDOWN(地区標準卸価格!P26*ユーザ別掛け率!P26%,-入力!$C$16),IF(入力!$C$17=2,ROUNDUP(地区標準卸価格!P26*ユーザ別掛け率!P26%,-入力!$C$16),IF(入力!$C$17=3,ROUND(地区標準卸価格!P26*ユーザ別掛け率!P26%,-入力!$C$16),""))),地区標準卸価格!P26))</f>
        <v>63000</v>
      </c>
      <c r="Q26" s="201">
        <f>'6桁'!Q26</f>
        <v>0</v>
      </c>
      <c r="R26" s="5" t="str">
        <f>IF(地区標準卸価格!R26="","",IF(ISNUMBER(地区標準卸価格!R26),IF(入力!$C$17=1,ROUNDDOWN(地区標準卸価格!R26*ユーザ別掛け率!R26%,-入力!$C$16),IF(入力!$C$17=2,ROUNDUP(地区標準卸価格!R26*ユーザ別掛け率!R26%,-入力!$C$16),IF(入力!$C$17=3,ROUND(地区標準卸価格!R26*ユーザ別掛け率!R26%,-入力!$C$16),""))),地区標準卸価格!R26))</f>
        <v/>
      </c>
      <c r="S26" s="201">
        <f>'6桁'!S26</f>
        <v>0</v>
      </c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>
        <f>IF(地区標準卸価格!F27="","",IF(ISNUMBER(地区標準卸価格!F27),IF(入力!$C$17=1,ROUNDDOWN(地区標準卸価格!F27*ユーザ別掛け率!F27%,-入力!$C$16),IF(入力!$C$17=2,ROUNDUP(地区標準卸価格!F27*ユーザ別掛け率!F27%,-入力!$C$16),IF(入力!$C$17=3,ROUND(地区標準卸価格!F27*ユーザ別掛け率!F27%,-入力!$C$16),""))),地区標準卸価格!F27))</f>
        <v>81000</v>
      </c>
      <c r="G27" s="62" t="str">
        <f>'6桁'!G27</f>
        <v>★</v>
      </c>
      <c r="H27" s="5" t="str">
        <f>IF(地区標準卸価格!H27="","",IF(ISNUMBER(地区標準卸価格!H27),IF(入力!$C$17=1,ROUNDDOWN(地区標準卸価格!H27*ユーザ別掛け率!H27%,-入力!$C$16),IF(入力!$C$17=2,ROUNDUP(地区標準卸価格!H27*ユーザ別掛け率!H27%,-入力!$C$16),IF(入力!$C$17=3,ROUND(地区標準卸価格!H27*ユーザ別掛け率!H27%,-入力!$C$16),""))),地区標準卸価格!H27))</f>
        <v/>
      </c>
      <c r="I27" s="62">
        <f>'6桁'!I27</f>
        <v>0</v>
      </c>
      <c r="J27" s="38"/>
      <c r="K27" s="451"/>
      <c r="L27" s="435" t="s">
        <v>117</v>
      </c>
      <c r="M27" s="436"/>
      <c r="N27" s="152">
        <v>95</v>
      </c>
      <c r="O27" s="153"/>
      <c r="P27" s="5">
        <f>IF(地区標準卸価格!P27="","",IF(ISNUMBER(地区標準卸価格!P27),IF(入力!$C$17=1,ROUNDDOWN(地区標準卸価格!P27*ユーザ別掛け率!P27%,-入力!$C$16),IF(入力!$C$17=2,ROUNDUP(地区標準卸価格!P27*ユーザ別掛け率!P27%,-入力!$C$16),IF(入力!$C$17=3,ROUND(地区標準卸価格!P27*ユーザ別掛け率!P27%,-入力!$C$16),""))),地区標準卸価格!P27))</f>
        <v>55100</v>
      </c>
      <c r="Q27" s="201">
        <f>'6桁'!Q27</f>
        <v>0</v>
      </c>
      <c r="R27" s="5" t="str">
        <f>IF(地区標準卸価格!R27="","",IF(ISNUMBER(地区標準卸価格!R27),IF(入力!$C$17=1,ROUNDDOWN(地区標準卸価格!R27*ユーザ別掛け率!R27%,-入力!$C$16),IF(入力!$C$17=2,ROUNDUP(地区標準卸価格!R27*ユーザ別掛け率!R27%,-入力!$C$16),IF(入力!$C$17=3,ROUND(地区標準卸価格!R27*ユーザ別掛け率!R27%,-入力!$C$16),""))),地区標準卸価格!R27))</f>
        <v/>
      </c>
      <c r="S27" s="201">
        <f>'6桁'!S27</f>
        <v>0</v>
      </c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f>IF(地区標準卸価格!F28="","",IF(ISNUMBER(地区標準卸価格!F28),IF(入力!$C$17=1,ROUNDDOWN(地区標準卸価格!F28*ユーザ別掛け率!F28%,-入力!$C$16),IF(入力!$C$17=2,ROUNDUP(地区標準卸価格!F28*ユーザ別掛け率!F28%,-入力!$C$16),IF(入力!$C$17=3,ROUND(地区標準卸価格!F28*ユーザ別掛け率!F28%,-入力!$C$16),""))),地区標準卸価格!F28))</f>
        <v>81000</v>
      </c>
      <c r="G28" s="62">
        <f>'6桁'!G28</f>
        <v>0</v>
      </c>
      <c r="H28" s="5" t="str">
        <f>IF(地区標準卸価格!H28="","",IF(ISNUMBER(地区標準卸価格!H28),IF(入力!$C$17=1,ROUNDDOWN(地区標準卸価格!H28*ユーザ別掛け率!H28%,-入力!$C$16),IF(入力!$C$17=2,ROUNDUP(地区標準卸価格!H28*ユーザ別掛け率!H28%,-入力!$C$16),IF(入力!$C$17=3,ROUND(地区標準卸価格!H28*ユーザ別掛け率!H28%,-入力!$C$16),""))),地区標準卸価格!H28))</f>
        <v/>
      </c>
      <c r="I28" s="62">
        <f>'6桁'!I28</f>
        <v>0</v>
      </c>
      <c r="J28" s="38"/>
      <c r="K28" s="451"/>
      <c r="L28" s="435" t="s">
        <v>97</v>
      </c>
      <c r="M28" s="436"/>
      <c r="N28" s="152">
        <v>98</v>
      </c>
      <c r="O28" s="153"/>
      <c r="P28" s="5">
        <f>IF(地区標準卸価格!P28="","",IF(ISNUMBER(地区標準卸価格!P28),IF(入力!$C$17=1,ROUNDDOWN(地区標準卸価格!P28*ユーザ別掛け率!P28%,-入力!$C$16),IF(入力!$C$17=2,ROUNDUP(地区標準卸価格!P28*ユーザ別掛け率!P28%,-入力!$C$16),IF(入力!$C$17=3,ROUND(地区標準卸価格!P28*ユーザ別掛け率!P28%,-入力!$C$16),""))),地区標準卸価格!P28))</f>
        <v>51500</v>
      </c>
      <c r="Q28" s="201">
        <f>'6桁'!Q28</f>
        <v>0</v>
      </c>
      <c r="R28" s="5" t="str">
        <f>IF(地区標準卸価格!R28="","",IF(ISNUMBER(地区標準卸価格!R28),IF(入力!$C$17=1,ROUNDDOWN(地区標準卸価格!R28*ユーザ別掛け率!R28%,-入力!$C$16),IF(入力!$C$17=2,ROUNDUP(地区標準卸価格!R28*ユーザ別掛け率!R28%,-入力!$C$16),IF(入力!$C$17=3,ROUND(地区標準卸価格!R28*ユーザ別掛け率!R28%,-入力!$C$16),""))),地区標準卸価格!R28))</f>
        <v/>
      </c>
      <c r="S28" s="201">
        <f>'6桁'!S28</f>
        <v>0</v>
      </c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f>IF(地区標準卸価格!F29="","",IF(ISNUMBER(地区標準卸価格!F29),IF(入力!$C$17=1,ROUNDDOWN(地区標準卸価格!F29*ユーザ別掛け率!F29%,-入力!$C$16),IF(入力!$C$17=2,ROUNDUP(地区標準卸価格!F29*ユーザ別掛け率!F29%,-入力!$C$16),IF(入力!$C$17=3,ROUND(地区標準卸価格!F29*ユーザ別掛け率!F29%,-入力!$C$16),""))),地区標準卸価格!F29))</f>
        <v>82700</v>
      </c>
      <c r="G29" s="62" t="str">
        <f>'6桁'!G29</f>
        <v>★</v>
      </c>
      <c r="H29" s="5" t="str">
        <f>IF(地区標準卸価格!H29="","",IF(ISNUMBER(地区標準卸価格!H29),IF(入力!$C$17=1,ROUNDDOWN(地区標準卸価格!H29*ユーザ別掛け率!H29%,-入力!$C$16),IF(入力!$C$17=2,ROUNDUP(地区標準卸価格!H29*ユーザ別掛け率!H29%,-入力!$C$16),IF(入力!$C$17=3,ROUND(地区標準卸価格!H29*ユーザ別掛け率!H29%,-入力!$C$16),""))),地区標準卸価格!H29))</f>
        <v/>
      </c>
      <c r="I29" s="62">
        <f>'6桁'!I29</f>
        <v>0</v>
      </c>
      <c r="J29" s="38"/>
      <c r="K29" s="451"/>
      <c r="L29" s="435" t="s">
        <v>175</v>
      </c>
      <c r="M29" s="436"/>
      <c r="N29" s="152">
        <v>100</v>
      </c>
      <c r="O29" s="153"/>
      <c r="P29" s="5">
        <f>IF(地区標準卸価格!P29="","",IF(ISNUMBER(地区標準卸価格!P29),IF(入力!$C$17=1,ROUNDDOWN(地区標準卸価格!P29*ユーザ別掛け率!P29%,-入力!$C$16),IF(入力!$C$17=2,ROUNDUP(地区標準卸価格!P29*ユーザ別掛け率!P29%,-入力!$C$16),IF(入力!$C$17=3,ROUND(地区標準卸価格!P29*ユーザ別掛け率!P29%,-入力!$C$16),""))),地区標準卸価格!P29))</f>
        <v>53400</v>
      </c>
      <c r="Q29" s="201">
        <f>'6桁'!Q29</f>
        <v>0</v>
      </c>
      <c r="R29" s="5" t="str">
        <f>IF(地区標準卸価格!R29="","",IF(ISNUMBER(地区標準卸価格!R29),IF(入力!$C$17=1,ROUNDDOWN(地区標準卸価格!R29*ユーザ別掛け率!R29%,-入力!$C$16),IF(入力!$C$17=2,ROUNDUP(地区標準卸価格!R29*ユーザ別掛け率!R29%,-入力!$C$16),IF(入力!$C$17=3,ROUND(地区標準卸価格!R29*ユーザ別掛け率!R29%,-入力!$C$16),""))),地区標準卸価格!R29))</f>
        <v/>
      </c>
      <c r="S29" s="201">
        <f>'6桁'!S29</f>
        <v>0</v>
      </c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f>IF(地区標準卸価格!F30="","",IF(ISNUMBER(地区標準卸価格!F30),IF(入力!$C$17=1,ROUNDDOWN(地区標準卸価格!F30*ユーザ別掛け率!F30%,-入力!$C$16),IF(入力!$C$17=2,ROUNDUP(地区標準卸価格!F30*ユーザ別掛け率!F30%,-入力!$C$16),IF(入力!$C$17=3,ROUND(地区標準卸価格!F30*ユーザ別掛け率!F30%,-入力!$C$16),""))),地区標準卸価格!F30))</f>
        <v>62400</v>
      </c>
      <c r="G30" s="62">
        <f>'6桁'!G30</f>
        <v>0</v>
      </c>
      <c r="H30" s="5" t="str">
        <f>IF(地区標準卸価格!H30="","",IF(ISNUMBER(地区標準卸価格!H30),IF(入力!$C$17=1,ROUNDDOWN(地区標準卸価格!H30*ユーザ別掛け率!H30%,-入力!$C$16),IF(入力!$C$17=2,ROUNDUP(地区標準卸価格!H30*ユーザ別掛け率!H30%,-入力!$C$16),IF(入力!$C$17=3,ROUND(地区標準卸価格!H30*ユーザ別掛け率!H30%,-入力!$C$16),""))),地区標準卸価格!H30))</f>
        <v/>
      </c>
      <c r="I30" s="62">
        <f>'6桁'!I30</f>
        <v>0</v>
      </c>
      <c r="J30" s="38"/>
      <c r="K30" s="451"/>
      <c r="L30" s="435" t="s">
        <v>172</v>
      </c>
      <c r="M30" s="436"/>
      <c r="N30" s="152">
        <v>100</v>
      </c>
      <c r="O30" s="153"/>
      <c r="P30" s="5">
        <f>IF(地区標準卸価格!P30="","",IF(ISNUMBER(地区標準卸価格!P30),IF(入力!$C$17=1,ROUNDDOWN(地区標準卸価格!P30*ユーザ別掛け率!P30%,-入力!$C$16),IF(入力!$C$17=2,ROUNDUP(地区標準卸価格!P30*ユーザ別掛け率!P30%,-入力!$C$16),IF(入力!$C$17=3,ROUND(地区標準卸価格!P30*ユーザ別掛け率!P30%,-入力!$C$16),""))),地区標準卸価格!P30))</f>
        <v>47000</v>
      </c>
      <c r="Q30" s="201">
        <f>'6桁'!Q30</f>
        <v>0</v>
      </c>
      <c r="R30" s="5" t="str">
        <f>IF(地区標準卸価格!R30="","",IF(ISNUMBER(地区標準卸価格!R30),IF(入力!$C$17=1,ROUNDDOWN(地区標準卸価格!R30*ユーザ別掛け率!R30%,-入力!$C$16),IF(入力!$C$17=2,ROUNDUP(地区標準卸価格!R30*ユーザ別掛け率!R30%,-入力!$C$16),IF(入力!$C$17=3,ROUND(地区標準卸価格!R30*ユーザ別掛け率!R30%,-入力!$C$16),""))),地区標準卸価格!R30))</f>
        <v/>
      </c>
      <c r="S30" s="201">
        <f>'6桁'!S30</f>
        <v>0</v>
      </c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f>IF(地区標準卸価格!F31="","",IF(ISNUMBER(地区標準卸価格!F31),IF(入力!$C$17=1,ROUNDDOWN(地区標準卸価格!F31*ユーザ別掛け率!F31%,-入力!$C$16),IF(入力!$C$17=2,ROUNDUP(地区標準卸価格!F31*ユーザ別掛け率!F31%,-入力!$C$16),IF(入力!$C$17=3,ROUND(地区標準卸価格!F31*ユーザ別掛け率!F31%,-入力!$C$16),""))),地区標準卸価格!F31))</f>
        <v>68900</v>
      </c>
      <c r="G31" s="62">
        <f>'6桁'!G31</f>
        <v>0</v>
      </c>
      <c r="H31" s="5" t="str">
        <f>IF(地区標準卸価格!H31="","",IF(ISNUMBER(地区標準卸価格!H31),IF(入力!$C$17=1,ROUNDDOWN(地区標準卸価格!H31*ユーザ別掛け率!H31%,-入力!$C$16),IF(入力!$C$17=2,ROUNDUP(地区標準卸価格!H31*ユーザ別掛け率!H31%,-入力!$C$16),IF(入力!$C$17=3,ROUND(地区標準卸価格!H31*ユーザ別掛け率!H31%,-入力!$C$16),""))),地区標準卸価格!H31))</f>
        <v/>
      </c>
      <c r="I31" s="62">
        <f>'6桁'!I31</f>
        <v>0</v>
      </c>
      <c r="J31" s="38"/>
      <c r="K31" s="451"/>
      <c r="L31" s="435" t="s">
        <v>171</v>
      </c>
      <c r="M31" s="436"/>
      <c r="N31" s="152"/>
      <c r="O31" s="160">
        <v>107</v>
      </c>
      <c r="P31" s="139">
        <f>IF(地区標準卸価格!P31="","",IF(ISNUMBER(地区標準卸価格!P31),IF(入力!$C$17=1,ROUNDDOWN(地区標準卸価格!P31*ユーザ別掛け率!P31%,-入力!$C$16),IF(入力!$C$17=2,ROUNDUP(地区標準卸価格!P31*ユーザ別掛け率!P31%,-入力!$C$16),IF(入力!$C$17=3,ROUND(地区標準卸価格!P31*ユーザ別掛け率!P31%,-入力!$C$16),""))),地区標準卸価格!P31))</f>
        <v>45500</v>
      </c>
      <c r="Q31" s="201" t="str">
        <f>'6桁'!Q31</f>
        <v>★</v>
      </c>
      <c r="R31" s="139" t="str">
        <f>IF(地区標準卸価格!R31="","",IF(ISNUMBER(地区標準卸価格!R31),IF(入力!$C$17=1,ROUNDDOWN(地区標準卸価格!R31*ユーザ別掛け率!R31%,-入力!$C$16),IF(入力!$C$17=2,ROUNDUP(地区標準卸価格!R31*ユーザ別掛け率!R31%,-入力!$C$16),IF(入力!$C$17=3,ROUND(地区標準卸価格!R31*ユーザ別掛け率!R31%,-入力!$C$16),""))),地区標準卸価格!R31))</f>
        <v/>
      </c>
      <c r="S31" s="201">
        <f>'6桁'!S31</f>
        <v>0</v>
      </c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f>IF(地区標準卸価格!F32="","",IF(ISNUMBER(地区標準卸価格!F32),IF(入力!$C$17=1,ROUNDDOWN(地区標準卸価格!F32*ユーザ別掛け率!F32%,-入力!$C$16),IF(入力!$C$17=2,ROUNDUP(地区標準卸価格!F32*ユーザ別掛け率!F32%,-入力!$C$16),IF(入力!$C$17=3,ROUND(地区標準卸価格!F32*ユーザ別掛け率!F32%,-入力!$C$16),""))),地区標準卸価格!F32))</f>
        <v>50900</v>
      </c>
      <c r="G32" s="62">
        <f>'6桁'!G32</f>
        <v>0</v>
      </c>
      <c r="H32" s="5" t="str">
        <f>IF(地区標準卸価格!H32="","",IF(ISNUMBER(地区標準卸価格!H32),IF(入力!$C$17=1,ROUNDDOWN(地区標準卸価格!H32*ユーザ別掛け率!H32%,-入力!$C$16),IF(入力!$C$17=2,ROUNDUP(地区標準卸価格!H32*ユーザ別掛け率!H32%,-入力!$C$16),IF(入力!$C$17=3,ROUND(地区標準卸価格!H32*ユーザ別掛け率!H32%,-入力!$C$16),""))),地区標準卸価格!H32))</f>
        <v/>
      </c>
      <c r="I32" s="62">
        <f>'6桁'!I32</f>
        <v>0</v>
      </c>
      <c r="J32" s="38"/>
      <c r="K32" s="452"/>
      <c r="L32" s="579" t="s">
        <v>155</v>
      </c>
      <c r="M32" s="570"/>
      <c r="N32" s="157">
        <v>106</v>
      </c>
      <c r="O32" s="158"/>
      <c r="P32" s="33">
        <f>IF(地区標準卸価格!P32="","",IF(ISNUMBER(地区標準卸価格!P32),IF(入力!$C$17=1,ROUNDDOWN(地区標準卸価格!P32*ユーザ別掛け率!P32%,-入力!$C$16),IF(入力!$C$17=2,ROUNDUP(地区標準卸価格!P32*ユーザ別掛け率!P32%,-入力!$C$16),IF(入力!$C$17=3,ROUND(地区標準卸価格!P32*ユーザ別掛け率!P32%,-入力!$C$16),""))),地区標準卸価格!P32))</f>
        <v>49400</v>
      </c>
      <c r="Q32" s="202">
        <f>'6桁'!Q32</f>
        <v>0</v>
      </c>
      <c r="R32" s="267" t="str">
        <f>IF(地区標準卸価格!R32="","",IF(ISNUMBER(地区標準卸価格!R32),IF(入力!$C$17=1,ROUNDDOWN(地区標準卸価格!R32*ユーザ別掛け率!R32%,-入力!$C$16),IF(入力!$C$17=2,ROUNDUP(地区標準卸価格!R32*ユーザ別掛け率!R32%,-入力!$C$16),IF(入力!$C$17=3,ROUND(地区標準卸価格!R32*ユーザ別掛け率!R32%,-入力!$C$16),""))),地区標準卸価格!R32))</f>
        <v/>
      </c>
      <c r="S32" s="203">
        <f>'6桁'!S32</f>
        <v>0</v>
      </c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f>IF(地区標準卸価格!F33="","",IF(ISNUMBER(地区標準卸価格!F33),IF(入力!$C$17=1,ROUNDDOWN(地区標準卸価格!F33*ユーザ別掛け率!F33%,-入力!$C$16),IF(入力!$C$17=2,ROUNDUP(地区標準卸価格!F33*ユーザ別掛け率!F33%,-入力!$C$16),IF(入力!$C$17=3,ROUND(地区標準卸価格!F33*ユーザ別掛け率!F33%,-入力!$C$16),""))),地区標準卸価格!F33))</f>
        <v>66700</v>
      </c>
      <c r="G33" s="62">
        <f>'6桁'!G33</f>
        <v>0</v>
      </c>
      <c r="H33" s="5" t="str">
        <f>IF(地区標準卸価格!H33="","",IF(ISNUMBER(地区標準卸価格!H33),IF(入力!$C$17=1,ROUNDDOWN(地区標準卸価格!H33*ユーザ別掛け率!H33%,-入力!$C$16),IF(入力!$C$17=2,ROUNDUP(地区標準卸価格!H33*ユーザ別掛け率!H33%,-入力!$C$16),IF(入力!$C$17=3,ROUND(地区標準卸価格!H33*ユーザ別掛け率!H33%,-入力!$C$16),""))),地区標準卸価格!H33))</f>
        <v/>
      </c>
      <c r="I33" s="62">
        <f>'6桁'!I33</f>
        <v>0</v>
      </c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f>IF(地区標準卸価格!P33="","",IF(ISNUMBER(地区標準卸価格!P33),IF(入力!$C$17=1,ROUNDDOWN(地区標準卸価格!P33*ユーザ別掛け率!P33%,-入力!$C$16),IF(入力!$C$17=2,ROUNDUP(地区標準卸価格!P33*ユーザ別掛け率!P33%,-入力!$C$16),IF(入力!$C$17=3,ROUND(地区標準卸価格!P33*ユーザ別掛け率!P33%,-入力!$C$16),""))),地区標準卸価格!P33))</f>
        <v>43000</v>
      </c>
      <c r="Q33" s="204">
        <f>'6桁'!Q33</f>
        <v>0</v>
      </c>
      <c r="R33" s="6">
        <f>IF(地区標準卸価格!R33="","",IF(ISNUMBER(地区標準卸価格!R33),IF(入力!$C$17=1,ROUNDDOWN(地区標準卸価格!R33*ユーザ別掛け率!R33%,-入力!$C$16),IF(入力!$C$17=2,ROUNDUP(地区標準卸価格!R33*ユーザ別掛け率!R33%,-入力!$C$16),IF(入力!$C$17=3,ROUND(地区標準卸価格!R33*ユーザ別掛け率!R33%,-入力!$C$16),""))),地区標準卸価格!R33))</f>
        <v>40400</v>
      </c>
      <c r="S33" s="204">
        <f>'6桁'!S33</f>
        <v>0</v>
      </c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>
        <f>IF(地区標準卸価格!F34="","",IF(ISNUMBER(地区標準卸価格!F34),IF(入力!$C$17=1,ROUNDDOWN(地区標準卸価格!F34*ユーザ別掛け率!F34%,-入力!$C$16),IF(入力!$C$17=2,ROUNDUP(地区標準卸価格!F34*ユーザ別掛け率!F34%,-入力!$C$16),IF(入力!$C$17=3,ROUND(地区標準卸価格!F34*ユーザ別掛け率!F34%,-入力!$C$16),""))),地区標準卸価格!F34))</f>
        <v>62400</v>
      </c>
      <c r="G34" s="62" t="str">
        <f>'6桁'!G34</f>
        <v>★</v>
      </c>
      <c r="H34" s="5" t="str">
        <f>IF(地区標準卸価格!H34="","",IF(ISNUMBER(地区標準卸価格!H34),IF(入力!$C$17=1,ROUNDDOWN(地区標準卸価格!H34*ユーザ別掛け率!H34%,-入力!$C$16),IF(入力!$C$17=2,ROUNDUP(地区標準卸価格!H34*ユーザ別掛け率!H34%,-入力!$C$16),IF(入力!$C$17=3,ROUND(地区標準卸価格!H34*ユーザ別掛け率!H34%,-入力!$C$16),""))),地区標準卸価格!H34))</f>
        <v/>
      </c>
      <c r="I34" s="62">
        <f>'6桁'!I34</f>
        <v>0</v>
      </c>
      <c r="J34" s="38"/>
      <c r="K34" s="451"/>
      <c r="L34" s="435" t="s">
        <v>87</v>
      </c>
      <c r="M34" s="436"/>
      <c r="N34" s="152">
        <v>84</v>
      </c>
      <c r="O34" s="153"/>
      <c r="P34" s="5">
        <f>IF(地区標準卸価格!P34="","",IF(ISNUMBER(地区標準卸価格!P34),IF(入力!$C$17=1,ROUNDDOWN(地区標準卸価格!P34*ユーザ別掛け率!P34%,-入力!$C$16),IF(入力!$C$17=2,ROUNDUP(地区標準卸価格!P34*ユーザ別掛け率!P34%,-入力!$C$16),IF(入力!$C$17=3,ROUND(地区標準卸価格!P34*ユーザ別掛け率!P34%,-入力!$C$16),""))),地区標準卸価格!P34))</f>
        <v>46100</v>
      </c>
      <c r="Q34" s="205">
        <f>'6桁'!Q34</f>
        <v>0</v>
      </c>
      <c r="R34" s="137" t="str">
        <f>IF(地区標準卸価格!R34="","",IF(ISNUMBER(地区標準卸価格!R34),IF(入力!$C$17=1,ROUNDDOWN(地区標準卸価格!R34*ユーザ別掛け率!R34%,-入力!$C$16),IF(入力!$C$17=2,ROUNDUP(地区標準卸価格!R34*ユーザ別掛け率!R34%,-入力!$C$16),IF(入力!$C$17=3,ROUND(地区標準卸価格!R34*ユーザ別掛け率!R34%,-入力!$C$16),""))),地区標準卸価格!R34))</f>
        <v/>
      </c>
      <c r="S34" s="205">
        <f>'6桁'!S34</f>
        <v>0</v>
      </c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f>IF(地区標準卸価格!F35="","",IF(ISNUMBER(地区標準卸価格!F35),IF(入力!$C$17=1,ROUNDDOWN(地区標準卸価格!F35*ユーザ別掛け率!F35%,-入力!$C$16),IF(入力!$C$17=2,ROUNDUP(地区標準卸価格!F35*ユーザ別掛け率!F35%,-入力!$C$16),IF(入力!$C$17=3,ROUND(地区標準卸価格!F35*ユーザ別掛け率!F35%,-入力!$C$16),""))),地区標準卸価格!F35))</f>
        <v>58600</v>
      </c>
      <c r="G35" s="62">
        <f>'6桁'!G35</f>
        <v>0</v>
      </c>
      <c r="H35" s="5" t="str">
        <f>IF(地区標準卸価格!H35="","",IF(ISNUMBER(地区標準卸価格!H35),IF(入力!$C$17=1,ROUNDDOWN(地区標準卸価格!H35*ユーザ別掛け率!H35%,-入力!$C$16),IF(入力!$C$17=2,ROUNDUP(地区標準卸価格!H35*ユーザ別掛け率!H35%,-入力!$C$16),IF(入力!$C$17=3,ROUND(地区標準卸価格!H35*ユーザ別掛け率!H35%,-入力!$C$16),""))),地区標準卸価格!H35))</f>
        <v/>
      </c>
      <c r="I35" s="62">
        <f>'6桁'!I35</f>
        <v>0</v>
      </c>
      <c r="J35" s="38"/>
      <c r="K35" s="451"/>
      <c r="L35" s="435" t="s">
        <v>0</v>
      </c>
      <c r="M35" s="436"/>
      <c r="N35" s="152">
        <v>87</v>
      </c>
      <c r="O35" s="153"/>
      <c r="P35" s="5">
        <f>IF(地区標準卸価格!P35="","",IF(ISNUMBER(地区標準卸価格!P35),IF(入力!$C$17=1,ROUNDDOWN(地区標準卸価格!P35*ユーザ別掛け率!P35%,-入力!$C$16),IF(入力!$C$17=2,ROUNDUP(地区標準卸価格!P35*ユーザ別掛け率!P35%,-入力!$C$16),IF(入力!$C$17=3,ROUND(地区標準卸価格!P35*ユーザ別掛け率!P35%,-入力!$C$16),""))),地区標準卸価格!P35))</f>
        <v>49600</v>
      </c>
      <c r="Q35" s="201">
        <f>'6桁'!Q35</f>
        <v>0</v>
      </c>
      <c r="R35" s="5">
        <f>IF(地区標準卸価格!R35="","",IF(ISNUMBER(地区標準卸価格!R35),IF(入力!$C$17=1,ROUNDDOWN(地区標準卸価格!R35*ユーザ別掛け率!R35%,-入力!$C$16),IF(入力!$C$17=2,ROUNDUP(地区標準卸価格!R35*ユーザ別掛け率!R35%,-入力!$C$16),IF(入力!$C$17=3,ROUND(地区標準卸価格!R35*ユーザ別掛け率!R35%,-入力!$C$16),""))),地区標準卸価格!R35))</f>
        <v>46600</v>
      </c>
      <c r="S35" s="201">
        <f>'6桁'!S35</f>
        <v>0</v>
      </c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f>IF(地区標準卸価格!F36="","",IF(ISNUMBER(地区標準卸価格!F36),IF(入力!$C$17=1,ROUNDDOWN(地区標準卸価格!F36*ユーザ別掛け率!F36%,-入力!$C$16),IF(入力!$C$17=2,ROUNDUP(地区標準卸価格!F36*ユーザ別掛け率!F36%,-入力!$C$16),IF(入力!$C$17=3,ROUND(地区標準卸価格!F36*ユーザ別掛け率!F36%,-入力!$C$16),""))),地区標準卸価格!F36))</f>
        <v>47700</v>
      </c>
      <c r="G36" s="68">
        <f>'6桁'!G36</f>
        <v>0</v>
      </c>
      <c r="H36" s="16" t="str">
        <f>IF(地区標準卸価格!H36="","",IF(ISNUMBER(地区標準卸価格!H36),IF(入力!$C$17=1,ROUNDDOWN(地区標準卸価格!H36*ユーザ別掛け率!H36%,-入力!$C$16),IF(入力!$C$17=2,ROUNDUP(地区標準卸価格!H36*ユーザ別掛け率!H36%,-入力!$C$16),IF(入力!$C$17=3,ROUND(地区標準卸価格!H36*ユーザ別掛け率!H36%,-入力!$C$16),""))),地区標準卸価格!H36))</f>
        <v/>
      </c>
      <c r="I36" s="68">
        <f>'6桁'!I36</f>
        <v>0</v>
      </c>
      <c r="J36" s="38"/>
      <c r="K36" s="451"/>
      <c r="L36" s="435" t="s">
        <v>3</v>
      </c>
      <c r="M36" s="436"/>
      <c r="N36" s="152">
        <v>91</v>
      </c>
      <c r="O36" s="153"/>
      <c r="P36" s="5">
        <f>IF(地区標準卸価格!P36="","",IF(ISNUMBER(地区標準卸価格!P36),IF(入力!$C$17=1,ROUNDDOWN(地区標準卸価格!P36*ユーザ別掛け率!P36%,-入力!$C$16),IF(入力!$C$17=2,ROUNDUP(地区標準卸価格!P36*ユーザ別掛け率!P36%,-入力!$C$16),IF(入力!$C$17=3,ROUND(地区標準卸価格!P36*ユーザ別掛け率!P36%,-入力!$C$16),""))),地区標準卸価格!P36))</f>
        <v>52600</v>
      </c>
      <c r="Q36" s="201">
        <f>'6桁'!Q36</f>
        <v>0</v>
      </c>
      <c r="R36" s="5" t="str">
        <f>IF(地区標準卸価格!R36="","",IF(ISNUMBER(地区標準卸価格!R36),IF(入力!$C$17=1,ROUNDDOWN(地区標準卸価格!R36*ユーザ別掛け率!R36%,-入力!$C$16),IF(入力!$C$17=2,ROUNDUP(地区標準卸価格!R36*ユーザ別掛け率!R36%,-入力!$C$16),IF(入力!$C$17=3,ROUND(地区標準卸価格!R36*ユーザ別掛け率!R36%,-入力!$C$16),""))),地区標準卸価格!R36))</f>
        <v/>
      </c>
      <c r="S36" s="201">
        <f>'6桁'!S36</f>
        <v>0</v>
      </c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f>IF(地区標準卸価格!P37="","",IF(ISNUMBER(地区標準卸価格!P37),IF(入力!$C$17=1,ROUNDDOWN(地区標準卸価格!P37*ユーザ別掛け率!P37%,-入力!$C$16),IF(入力!$C$17=2,ROUNDUP(地区標準卸価格!P37*ユーザ別掛け率!P37%,-入力!$C$16),IF(入力!$C$17=3,ROUND(地区標準卸価格!P37*ユーザ別掛け率!P37%,-入力!$C$16),""))),地区標準卸価格!P37))</f>
        <v>56000</v>
      </c>
      <c r="Q37" s="201">
        <f>'6桁'!Q37</f>
        <v>0</v>
      </c>
      <c r="R37" s="5" t="str">
        <f>IF(地区標準卸価格!R37="","",IF(ISNUMBER(地区標準卸価格!R37),IF(入力!$C$17=1,ROUNDDOWN(地区標準卸価格!R37*ユーザ別掛け率!R37%,-入力!$C$16),IF(入力!$C$17=2,ROUNDUP(地区標準卸価格!R37*ユーザ別掛け率!R37%,-入力!$C$16),IF(入力!$C$17=3,ROUND(地区標準卸価格!R37*ユーザ別掛け率!R37%,-入力!$C$16),""))),地区標準卸価格!R37))</f>
        <v/>
      </c>
      <c r="S37" s="201">
        <f>'6桁'!S37</f>
        <v>0</v>
      </c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f>IF(地区標準卸価格!P38="","",IF(ISNUMBER(地区標準卸価格!P38),IF(入力!$C$17=1,ROUNDDOWN(地区標準卸価格!P38*ユーザ別掛け率!P38%,-入力!$C$16),IF(入力!$C$17=2,ROUNDUP(地区標準卸価格!P38*ユーザ別掛け率!P38%,-入力!$C$16),IF(入力!$C$17=3,ROUND(地区標準卸価格!P38*ユーザ別掛け率!P38%,-入力!$C$16),""))),地区標準卸価格!P38))</f>
        <v>59200</v>
      </c>
      <c r="Q38" s="201">
        <f>'6桁'!Q38</f>
        <v>0</v>
      </c>
      <c r="R38" s="5" t="str">
        <f>IF(地区標準卸価格!R38="","",IF(ISNUMBER(地区標準卸価格!R38),IF(入力!$C$17=1,ROUNDDOWN(地区標準卸価格!R38*ユーザ別掛け率!R38%,-入力!$C$16),IF(入力!$C$17=2,ROUNDUP(地区標準卸価格!R38*ユーザ別掛け率!R38%,-入力!$C$16),IF(入力!$C$17=3,ROUND(地区標準卸価格!R38*ユーザ別掛け率!R38%,-入力!$C$16),""))),地区標準卸価格!R38))</f>
        <v/>
      </c>
      <c r="S38" s="201">
        <f>'6桁'!S38</f>
        <v>0</v>
      </c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f>IF(地区標準卸価格!P39="","",IF(ISNUMBER(地区標準卸価格!P39),IF(入力!$C$17=1,ROUNDDOWN(地区標準卸価格!P39*ユーザ別掛け率!P39%,-入力!$C$16),IF(入力!$C$17=2,ROUNDUP(地区標準卸価格!P39*ユーザ別掛け率!P39%,-入力!$C$16),IF(入力!$C$17=3,ROUND(地区標準卸価格!P39*ユーザ別掛け率!P39%,-入力!$C$16),""))),地区標準卸価格!P39))</f>
        <v>46700</v>
      </c>
      <c r="Q39" s="201">
        <f>'6桁'!Q39</f>
        <v>0</v>
      </c>
      <c r="R39" s="5" t="str">
        <f>IF(地区標準卸価格!R39="","",IF(ISNUMBER(地区標準卸価格!R39),IF(入力!$C$17=1,ROUNDDOWN(地区標準卸価格!R39*ユーザ別掛け率!R39%,-入力!$C$16),IF(入力!$C$17=2,ROUNDUP(地区標準卸価格!R39*ユーザ別掛け率!R39%,-入力!$C$16),IF(入力!$C$17=3,ROUND(地区標準卸価格!R39*ユーザ別掛け率!R39%,-入力!$C$16),""))),地区標準卸価格!R39))</f>
        <v/>
      </c>
      <c r="S39" s="201">
        <f>'6桁'!S39</f>
        <v>0</v>
      </c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f>IF(地区標準卸価格!P40="","",IF(ISNUMBER(地区標準卸価格!P40),IF(入力!$C$17=1,ROUNDDOWN(地区標準卸価格!P40*ユーザ別掛け率!P40%,-入力!$C$16),IF(入力!$C$17=2,ROUNDUP(地区標準卸価格!P40*ユーザ別掛け率!P40%,-入力!$C$16),IF(入力!$C$17=3,ROUND(地区標準卸価格!P40*ユーザ別掛け率!P40%,-入力!$C$16),""))),地区標準卸価格!P40))</f>
        <v>51800</v>
      </c>
      <c r="Q40" s="201">
        <f>'6桁'!Q40</f>
        <v>0</v>
      </c>
      <c r="R40" s="5">
        <f>IF(地区標準卸価格!R40="","",IF(ISNUMBER(地区標準卸価格!R40),IF(入力!$C$17=1,ROUNDDOWN(地区標準卸価格!R40*ユーザ別掛け率!R40%,-入力!$C$16),IF(入力!$C$17=2,ROUNDUP(地区標準卸価格!R40*ユーザ別掛け率!R40%,-入力!$C$16),IF(入力!$C$17=3,ROUND(地区標準卸価格!R40*ユーザ別掛け率!R40%,-入力!$C$16),""))),地区標準卸価格!R40))</f>
        <v>48700</v>
      </c>
      <c r="S40" s="201">
        <f>'6桁'!S40</f>
        <v>0</v>
      </c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f>IF(地区標準卸価格!P41="","",IF(ISNUMBER(地区標準卸価格!P41),IF(入力!$C$17=1,ROUNDDOWN(地区標準卸価格!P41*ユーザ別掛け率!P41%,-入力!$C$16),IF(入力!$C$17=2,ROUNDUP(地区標準卸価格!P41*ユーザ別掛け率!P41%,-入力!$C$16),IF(入力!$C$17=3,ROUND(地区標準卸価格!P41*ユーザ別掛け率!P41%,-入力!$C$16),""))),地区標準卸価格!P41))</f>
        <v>54100</v>
      </c>
      <c r="Q41" s="201">
        <f>'6桁'!Q41</f>
        <v>0</v>
      </c>
      <c r="R41" s="5">
        <f>IF(地区標準卸価格!R41="","",IF(ISNUMBER(地区標準卸価格!R41),IF(入力!$C$17=1,ROUNDDOWN(地区標準卸価格!R41*ユーザ別掛け率!R41%,-入力!$C$16),IF(入力!$C$17=2,ROUNDUP(地区標準卸価格!R41*ユーザ別掛け率!R41%,-入力!$C$16),IF(入力!$C$17=3,ROUND(地区標準卸価格!R41*ユーザ別掛け率!R41%,-入力!$C$16),""))),地区標準卸価格!R41))</f>
        <v>51500</v>
      </c>
      <c r="S41" s="201">
        <f>'6桁'!S41</f>
        <v>0</v>
      </c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f>IF(地区標準卸価格!P42="","",IF(ISNUMBER(地区標準卸価格!P42),IF(入力!$C$17=1,ROUNDDOWN(地区標準卸価格!P42*ユーザ別掛け率!P42%,-入力!$C$16),IF(入力!$C$17=2,ROUNDUP(地区標準卸価格!P42*ユーザ別掛け率!P42%,-入力!$C$16),IF(入力!$C$17=3,ROUND(地区標準卸価格!P42*ユーザ別掛け率!P42%,-入力!$C$16),""))),地区標準卸価格!P42))</f>
        <v>55300</v>
      </c>
      <c r="Q42" s="201">
        <f>'6桁'!Q42</f>
        <v>0</v>
      </c>
      <c r="R42" s="5" t="str">
        <f>IF(地区標準卸価格!R42="","",IF(ISNUMBER(地区標準卸価格!R42),IF(入力!$C$17=1,ROUNDDOWN(地区標準卸価格!R42*ユーザ別掛け率!R42%,-入力!$C$16),IF(入力!$C$17=2,ROUNDUP(地区標準卸価格!R42*ユーザ別掛け率!R42%,-入力!$C$16),IF(入力!$C$17=3,ROUND(地区標準卸価格!R42*ユーザ別掛け率!R42%,-入力!$C$16),""))),地区標準卸価格!R42))</f>
        <v/>
      </c>
      <c r="S42" s="201">
        <f>'6桁'!S42</f>
        <v>0</v>
      </c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f>IF(地区標準卸価格!P43="","",IF(ISNUMBER(地区標準卸価格!P43),IF(入力!$C$17=1,ROUNDDOWN(地区標準卸価格!P43*ユーザ別掛け率!P43%,-入力!$C$16),IF(入力!$C$17=2,ROUNDUP(地区標準卸価格!P43*ユーザ別掛け率!P43%,-入力!$C$16),IF(入力!$C$17=3,ROUND(地区標準卸価格!P43*ユーザ別掛け率!P43%,-入力!$C$16),""))),地区標準卸価格!P43))</f>
        <v>47500</v>
      </c>
      <c r="Q43" s="201" t="str">
        <f>'6桁'!Q43</f>
        <v>★</v>
      </c>
      <c r="R43" s="5" t="str">
        <f>IF(地区標準卸価格!R43="","",IF(ISNUMBER(地区標準卸価格!R43),IF(入力!$C$17=1,ROUNDDOWN(地区標準卸価格!R43*ユーザ別掛け率!R43%,-入力!$C$16),IF(入力!$C$17=2,ROUNDUP(地区標準卸価格!R43*ユーザ別掛け率!R43%,-入力!$C$16),IF(入力!$C$17=3,ROUND(地区標準卸価格!R43*ユーザ別掛け率!R43%,-入力!$C$16),""))),地区標準卸価格!R43))</f>
        <v/>
      </c>
      <c r="S43" s="201">
        <f>'6桁'!S43</f>
        <v>0</v>
      </c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f>IF(地区標準卸価格!P44="","",IF(ISNUMBER(地区標準卸価格!P44),IF(入力!$C$17=1,ROUNDDOWN(地区標準卸価格!P44*ユーザ別掛け率!P44%,-入力!$C$16),IF(入力!$C$17=2,ROUNDUP(地区標準卸価格!P44*ユーザ別掛け率!P44%,-入力!$C$16),IF(入力!$C$17=3,ROUND(地区標準卸価格!P44*ユーザ別掛け率!P44%,-入力!$C$16),""))),地区標準卸価格!P44))</f>
        <v>49300</v>
      </c>
      <c r="Q44" s="201">
        <f>'6桁'!Q44</f>
        <v>0</v>
      </c>
      <c r="R44" s="5">
        <f>IF(地区標準卸価格!R44="","",IF(ISNUMBER(地区標準卸価格!R44),IF(入力!$C$17=1,ROUNDDOWN(地区標準卸価格!R44*ユーザ別掛け率!R44%,-入力!$C$16),IF(入力!$C$17=2,ROUNDUP(地区標準卸価格!R44*ユーザ別掛け率!R44%,-入力!$C$16),IF(入力!$C$17=3,ROUND(地区標準卸価格!R44*ユーザ別掛け率!R44%,-入力!$C$16),""))),地区標準卸価格!R44))</f>
        <v>46800</v>
      </c>
      <c r="S44" s="201">
        <f>'6桁'!S44</f>
        <v>0</v>
      </c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f>IF(地区標準卸価格!P45="","",IF(ISNUMBER(地区標準卸価格!P45),IF(入力!$C$17=1,ROUNDDOWN(地区標準卸価格!P45*ユーザ別掛け率!P45%,-入力!$C$16),IF(入力!$C$17=2,ROUNDUP(地区標準卸価格!P45*ユーザ別掛け率!P45%,-入力!$C$16),IF(入力!$C$17=3,ROUND(地区標準卸価格!P45*ユーザ別掛け率!P45%,-入力!$C$16),""))),地区標準卸価格!P45))</f>
        <v>52200</v>
      </c>
      <c r="Q45" s="201">
        <f>'6桁'!Q45</f>
        <v>0</v>
      </c>
      <c r="R45" s="5">
        <f>IF(地区標準卸価格!R45="","",IF(ISNUMBER(地区標準卸価格!R45),IF(入力!$C$17=1,ROUNDDOWN(地区標準卸価格!R45*ユーザ別掛け率!R45%,-入力!$C$16),IF(入力!$C$17=2,ROUNDUP(地区標準卸価格!R45*ユーザ別掛け率!R45%,-入力!$C$16),IF(入力!$C$17=3,ROUND(地区標準卸価格!R45*ユーザ別掛け率!R45%,-入力!$C$16),""))),地区標準卸価格!R45))</f>
        <v>49400</v>
      </c>
      <c r="S45" s="201">
        <f>'6桁'!S45</f>
        <v>0</v>
      </c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f>IF(地区標準卸価格!P46="","",IF(ISNUMBER(地区標準卸価格!P46),IF(入力!$C$17=1,ROUNDDOWN(地区標準卸価格!P46*ユーザ別掛け率!P46%,-入力!$C$16),IF(入力!$C$17=2,ROUNDUP(地区標準卸価格!P46*ユーザ別掛け率!P46%,-入力!$C$16),IF(入力!$C$17=3,ROUND(地区標準卸価格!P46*ユーザ別掛け率!P46%,-入力!$C$16),""))),地区標準卸価格!P46))</f>
        <v>55000</v>
      </c>
      <c r="Q46" s="201">
        <f>'6桁'!Q46</f>
        <v>0</v>
      </c>
      <c r="R46" s="5" t="str">
        <f>IF(地区標準卸価格!R46="","",IF(ISNUMBER(地区標準卸価格!R46),IF(入力!$C$17=1,ROUNDDOWN(地区標準卸価格!R46*ユーザ別掛け率!R46%,-入力!$C$16),IF(入力!$C$17=2,ROUNDUP(地区標準卸価格!R46*ユーザ別掛け率!R46%,-入力!$C$16),IF(入力!$C$17=3,ROUND(地区標準卸価格!R46*ユーザ別掛け率!R46%,-入力!$C$16),""))),地区標準卸価格!R46))</f>
        <v/>
      </c>
      <c r="S46" s="201">
        <f>'6桁'!S46</f>
        <v>0</v>
      </c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f>IF(地区標準卸価格!P47="","",IF(ISNUMBER(地区標準卸価格!P47),IF(入力!$C$17=1,ROUNDDOWN(地区標準卸価格!P47*ユーザ別掛け率!P47%,-入力!$C$16),IF(入力!$C$17=2,ROUNDUP(地区標準卸価格!P47*ユーザ別掛け率!P47%,-入力!$C$16),IF(入力!$C$17=3,ROUND(地区標準卸価格!P47*ユーザ別掛け率!P47%,-入力!$C$16),""))),地区標準卸価格!P47))</f>
        <v>39200</v>
      </c>
      <c r="Q47" s="201">
        <f>'6桁'!Q47</f>
        <v>0</v>
      </c>
      <c r="R47" s="5">
        <f>IF(地区標準卸価格!R47="","",IF(ISNUMBER(地区標準卸価格!R47),IF(入力!$C$17=1,ROUNDDOWN(地区標準卸価格!R47*ユーザ別掛け率!R47%,-入力!$C$16),IF(入力!$C$17=2,ROUNDUP(地区標準卸価格!R47*ユーザ別掛け率!R47%,-入力!$C$16),IF(入力!$C$17=3,ROUND(地区標準卸価格!R47*ユーザ別掛け率!R47%,-入力!$C$16),""))),地区標準卸価格!R47))</f>
        <v>36800</v>
      </c>
      <c r="S47" s="201">
        <f>'6桁'!S47</f>
        <v>0</v>
      </c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f>IF(地区標準卸価格!P48="","",IF(ISNUMBER(地区標準卸価格!P48),IF(入力!$C$17=1,ROUNDDOWN(地区標準卸価格!P48*ユーザ別掛け率!P48%,-入力!$C$16),IF(入力!$C$17=2,ROUNDUP(地区標準卸価格!P48*ユーザ別掛け率!P48%,-入力!$C$16),IF(入力!$C$17=3,ROUND(地区標準卸価格!P48*ユーザ別掛け率!P48%,-入力!$C$16),""))),地区標準卸価格!P48))</f>
        <v>39100</v>
      </c>
      <c r="Q48" s="201">
        <f>'6桁'!Q48</f>
        <v>0</v>
      </c>
      <c r="R48" s="5">
        <f>IF(地区標準卸価格!R48="","",IF(ISNUMBER(地区標準卸価格!R48),IF(入力!$C$17=1,ROUNDDOWN(地区標準卸価格!R48*ユーザ別掛け率!R48%,-入力!$C$16),IF(入力!$C$17=2,ROUNDUP(地区標準卸価格!R48*ユーザ別掛け率!R48%,-入力!$C$16),IF(入力!$C$17=3,ROUND(地区標準卸価格!R48*ユーザ別掛け率!R48%,-入力!$C$16),""))),地区標準卸価格!R48))</f>
        <v>37300</v>
      </c>
      <c r="S48" s="201">
        <f>'6桁'!S48</f>
        <v>0</v>
      </c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f>IF(地区標準卸価格!P49="","",IF(ISNUMBER(地区標準卸価格!P49),IF(入力!$C$17=1,ROUNDDOWN(地区標準卸価格!P49*ユーザ別掛け率!P49%,-入力!$C$16),IF(入力!$C$17=2,ROUNDUP(地区標準卸価格!P49*ユーザ別掛け率!P49%,-入力!$C$16),IF(入力!$C$17=3,ROUND(地区標準卸価格!P49*ユーザ別掛け率!P49%,-入力!$C$16),""))),地区標準卸価格!P49))</f>
        <v>41200</v>
      </c>
      <c r="Q49" s="201">
        <f>'6桁'!Q49</f>
        <v>0</v>
      </c>
      <c r="R49" s="5">
        <f>IF(地区標準卸価格!R49="","",IF(ISNUMBER(地区標準卸価格!R49),IF(入力!$C$17=1,ROUNDDOWN(地区標準卸価格!R49*ユーザ別掛け率!R49%,-入力!$C$16),IF(入力!$C$17=2,ROUNDUP(地区標準卸価格!R49*ユーザ別掛け率!R49%,-入力!$C$16),IF(入力!$C$17=3,ROUND(地区標準卸価格!R49*ユーザ別掛け率!R49%,-入力!$C$16),""))),地区標準卸価格!R49))</f>
        <v>39300</v>
      </c>
      <c r="S49" s="201">
        <f>'6桁'!S49</f>
        <v>0</v>
      </c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f>IF(地区標準卸価格!P50="","",IF(ISNUMBER(地区標準卸価格!P50),IF(入力!$C$17=1,ROUNDDOWN(地区標準卸価格!P50*ユーザ別掛け率!P50%,-入力!$C$16),IF(入力!$C$17=2,ROUNDUP(地区標準卸価格!P50*ユーザ別掛け率!P50%,-入力!$C$16),IF(入力!$C$17=3,ROUND(地区標準卸価格!P50*ユーザ別掛け率!P50%,-入力!$C$16),""))),地区標準卸価格!P50))</f>
        <v>38600</v>
      </c>
      <c r="Q50" s="354">
        <f>'6桁'!Q50</f>
        <v>0</v>
      </c>
      <c r="R50" s="161" t="str">
        <f>IF(地区標準卸価格!R50="","",IF(ISNUMBER(地区標準卸価格!R50),IF(入力!$C$17=1,ROUNDDOWN(地区標準卸価格!R50*ユーザ別掛け率!R50%,-入力!$C$16),IF(入力!$C$17=2,ROUNDUP(地区標準卸価格!R50*ユーザ別掛け率!R50%,-入力!$C$16),IF(入力!$C$17=3,ROUND(地区標準卸価格!R50*ユーザ別掛け率!R50%,-入力!$C$16),""))),地区標準卸価格!R50))</f>
        <v/>
      </c>
      <c r="S50" s="354">
        <f>'6桁'!S50</f>
        <v>0</v>
      </c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>
        <f>IF(地区標準卸価格!F67="","",IF(ISNUMBER(地区標準卸価格!F67),IF(入力!$C$17=1,ROUNDDOWN(地区標準卸価格!F67*ユーザ別掛け率!F67%,-入力!$C$16),IF(入力!$C$17=2,ROUNDUP(地区標準卸価格!F67*ユーザ別掛け率!F67%,-入力!$C$16),IF(入力!$C$17=3,ROUND(地区標準卸価格!F67*ユーザ別掛け率!F67%,-入力!$C$16),""))),地区標準卸価格!F67))</f>
        <v>38800</v>
      </c>
      <c r="G67" s="61">
        <f>'6桁'!G67</f>
        <v>0</v>
      </c>
      <c r="H67" s="4" t="str">
        <f>IF(地区標準卸価格!H67="","",IF(ISNUMBER(地区標準卸価格!H67),IF(入力!$C$17=1,ROUNDDOWN(地区標準卸価格!H67*ユーザ別掛け率!H67%,-入力!$C$16),IF(入力!$C$17=2,ROUNDUP(地区標準卸価格!H67*ユーザ別掛け率!H67%,-入力!$C$16),IF(入力!$C$17=3,ROUND(地区標準卸価格!H67*ユーザ別掛け率!H67%,-入力!$C$16),""))),地区標準卸価格!H67))</f>
        <v/>
      </c>
      <c r="I67" s="61">
        <f>'6桁'!I67</f>
        <v>0</v>
      </c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地区標準卸価格!P67="","",IF(ISNUMBER(地区標準卸価格!P67),IF(入力!$C$17=1,ROUNDDOWN(地区標準卸価格!P67*ユーザ別掛け率!P67%,-入力!$C$16),IF(入力!$C$17=2,ROUNDUP(地区標準卸価格!P67*ユーザ別掛け率!P67%,-入力!$C$16),IF(入力!$C$17=3,ROUND(地区標準卸価格!P67*ユーザ別掛け率!P67%,-入力!$C$16),""))),地区標準卸価格!P67))</f>
        <v/>
      </c>
      <c r="Q67" s="198">
        <f>'6桁'!Q67</f>
        <v>0</v>
      </c>
      <c r="R67" s="4">
        <f>IF(地区標準卸価格!R67="","",IF(ISNUMBER(地区標準卸価格!R67),IF(入力!$C$17=1,ROUNDDOWN(地区標準卸価格!R67*ユーザ別掛け率!R67%,-入力!$C$16),IF(入力!$C$17=2,ROUNDUP(地区標準卸価格!R67*ユーザ別掛け率!R67%,-入力!$C$16),IF(入力!$C$17=3,ROUND(地区標準卸価格!R67*ユーザ別掛け率!R67%,-入力!$C$16),""))),地区標準卸価格!R67))</f>
        <v>19700</v>
      </c>
      <c r="S67" s="198">
        <f>'6桁'!S67</f>
        <v>0</v>
      </c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>
        <f>IF(地区標準卸価格!F68="","",IF(ISNUMBER(地区標準卸価格!F68),IF(入力!$C$17=1,ROUNDDOWN(地区標準卸価格!F68*ユーザ別掛け率!F68%,-入力!$C$16),IF(入力!$C$17=2,ROUNDUP(地区標準卸価格!F68*ユーザ別掛け率!F68%,-入力!$C$16),IF(入力!$C$17=3,ROUND(地区標準卸価格!F68*ユーザ別掛け率!F68%,-入力!$C$16),""))),地区標準卸価格!F68))</f>
        <v>32600</v>
      </c>
      <c r="G68" s="62">
        <f>'6桁'!G68</f>
        <v>0</v>
      </c>
      <c r="H68" s="5" t="str">
        <f>IF(地区標準卸価格!H68="","",IF(ISNUMBER(地区標準卸価格!H68),IF(入力!$C$17=1,ROUNDDOWN(地区標準卸価格!H68*ユーザ別掛け率!H68%,-入力!$C$16),IF(入力!$C$17=2,ROUNDUP(地区標準卸価格!H68*ユーザ別掛け率!H68%,-入力!$C$16),IF(入力!$C$17=3,ROUND(地区標準卸価格!H68*ユーザ別掛け率!H68%,-入力!$C$16),""))),地区標準卸価格!H68))</f>
        <v/>
      </c>
      <c r="I68" s="62">
        <f>'6桁'!I68</f>
        <v>0</v>
      </c>
      <c r="J68" s="131"/>
      <c r="K68" s="451"/>
      <c r="L68" s="435" t="s">
        <v>26</v>
      </c>
      <c r="M68" s="436"/>
      <c r="N68" s="435">
        <v>72</v>
      </c>
      <c r="O68" s="436"/>
      <c r="P68" s="5">
        <f>IF(地区標準卸価格!P68="","",IF(ISNUMBER(地区標準卸価格!P68),IF(入力!$C$17=1,ROUNDDOWN(地区標準卸価格!P68*ユーザ別掛け率!P68%,-入力!$C$16),IF(入力!$C$17=2,ROUNDUP(地区標準卸価格!P68*ユーザ別掛け率!P68%,-入力!$C$16),IF(入力!$C$17=3,ROUND(地区標準卸価格!P68*ユーザ別掛け率!P68%,-入力!$C$16),""))),地区標準卸価格!P68))</f>
        <v>23500</v>
      </c>
      <c r="Q68" s="201">
        <f>'6桁'!Q68</f>
        <v>0</v>
      </c>
      <c r="R68" s="5">
        <f>IF(地区標準卸価格!R68="","",IF(ISNUMBER(地区標準卸価格!R68),IF(入力!$C$17=1,ROUNDDOWN(地区標準卸価格!R68*ユーザ別掛け率!R68%,-入力!$C$16),IF(入力!$C$17=2,ROUNDUP(地区標準卸価格!R68*ユーザ別掛け率!R68%,-入力!$C$16),IF(入力!$C$17=3,ROUND(地区標準卸価格!R68*ユーザ別掛け率!R68%,-入力!$C$16),""))),地区標準卸価格!R68))</f>
        <v>22500</v>
      </c>
      <c r="S68" s="201">
        <f>'6桁'!S68</f>
        <v>0</v>
      </c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>
        <f>IF(地区標準卸価格!F69="","",IF(ISNUMBER(地区標準卸価格!F69),IF(入力!$C$17=1,ROUNDDOWN(地区標準卸価格!F69*ユーザ別掛け率!F69%,-入力!$C$16),IF(入力!$C$17=2,ROUNDUP(地区標準卸価格!F69*ユーザ別掛け率!F69%,-入力!$C$16),IF(入力!$C$17=3,ROUND(地区標準卸価格!F69*ユーザ別掛け率!F69%,-入力!$C$16),""))),地区標準卸価格!F69))</f>
        <v>41000</v>
      </c>
      <c r="G69" s="62">
        <f>'6桁'!G69</f>
        <v>0</v>
      </c>
      <c r="H69" s="5" t="str">
        <f>IF(地区標準卸価格!H69="","",IF(ISNUMBER(地区標準卸価格!H69),IF(入力!$C$17=1,ROUNDDOWN(地区標準卸価格!H69*ユーザ別掛け率!H69%,-入力!$C$16),IF(入力!$C$17=2,ROUNDUP(地区標準卸価格!H69*ユーザ別掛け率!H69%,-入力!$C$16),IF(入力!$C$17=3,ROUND(地区標準卸価格!H69*ユーザ別掛け率!H69%,-入力!$C$16),""))),地区標準卸価格!H69))</f>
        <v/>
      </c>
      <c r="I69" s="62">
        <f>'6桁'!I69</f>
        <v>0</v>
      </c>
      <c r="J69" s="131"/>
      <c r="K69" s="451"/>
      <c r="L69" s="435" t="s">
        <v>40</v>
      </c>
      <c r="M69" s="436"/>
      <c r="N69" s="435">
        <v>75</v>
      </c>
      <c r="O69" s="436"/>
      <c r="P69" s="5">
        <f>IF(地区標準卸価格!P69="","",IF(ISNUMBER(地区標準卸価格!P69),IF(入力!$C$17=1,ROUNDDOWN(地区標準卸価格!P69*ユーザ別掛け率!P69%,-入力!$C$16),IF(入力!$C$17=2,ROUNDUP(地区標準卸価格!P69*ユーザ別掛け率!P69%,-入力!$C$16),IF(入力!$C$17=3,ROUND(地区標準卸価格!P69*ユーザ別掛け率!P69%,-入力!$C$16),""))),地区標準卸価格!P69))</f>
        <v>21400</v>
      </c>
      <c r="Q69" s="201">
        <f>'6桁'!Q69</f>
        <v>0</v>
      </c>
      <c r="R69" s="5" t="str">
        <f>IF(地区標準卸価格!R69="","",IF(ISNUMBER(地区標準卸価格!R69),IF(入力!$C$17=1,ROUNDDOWN(地区標準卸価格!R69*ユーザ別掛け率!R69%,-入力!$C$16),IF(入力!$C$17=2,ROUNDUP(地区標準卸価格!R69*ユーザ別掛け率!R69%,-入力!$C$16),IF(入力!$C$17=3,ROUND(地区標準卸価格!R69*ユーザ別掛け率!R69%,-入力!$C$16),""))),地区標準卸価格!R69))</f>
        <v/>
      </c>
      <c r="S69" s="201">
        <f>'6桁'!S69</f>
        <v>0</v>
      </c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>
        <f>IF(地区標準卸価格!F70="","",IF(ISNUMBER(地区標準卸価格!F70),IF(入力!$C$17=1,ROUNDDOWN(地区標準卸価格!F70*ユーザ別掛け率!F70%,-入力!$C$16),IF(入力!$C$17=2,ROUNDUP(地区標準卸価格!F70*ユーザ別掛け率!F70%,-入力!$C$16),IF(入力!$C$17=3,ROUND(地区標準卸価格!F70*ユーザ別掛け率!F70%,-入力!$C$16),""))),地区標準卸価格!F70))</f>
        <v>43800</v>
      </c>
      <c r="G70" s="62">
        <f>'6桁'!G70</f>
        <v>0</v>
      </c>
      <c r="H70" s="5" t="str">
        <f>IF(地区標準卸価格!H70="","",IF(ISNUMBER(地区標準卸価格!H70),IF(入力!$C$17=1,ROUNDDOWN(地区標準卸価格!H70*ユーザ別掛け率!H70%,-入力!$C$16),IF(入力!$C$17=2,ROUNDUP(地区標準卸価格!H70*ユーザ別掛け率!H70%,-入力!$C$16),IF(入力!$C$17=3,ROUND(地区標準卸価格!H70*ユーザ別掛け率!H70%,-入力!$C$16),""))),地区標準卸価格!H70))</f>
        <v/>
      </c>
      <c r="I70" s="62">
        <f>'6桁'!I70</f>
        <v>0</v>
      </c>
      <c r="J70" s="131"/>
      <c r="K70" s="451"/>
      <c r="L70" s="435" t="s">
        <v>42</v>
      </c>
      <c r="M70" s="436"/>
      <c r="N70" s="435">
        <v>79</v>
      </c>
      <c r="O70" s="436"/>
      <c r="P70" s="5" t="str">
        <f>IF(地区標準卸価格!P70="","",IF(ISNUMBER(地区標準卸価格!P70),IF(入力!$C$17=1,ROUNDDOWN(地区標準卸価格!P70*ユーザ別掛け率!P70%,-入力!$C$16),IF(入力!$C$17=2,ROUNDUP(地区標準卸価格!P70*ユーザ別掛け率!P70%,-入力!$C$16),IF(入力!$C$17=3,ROUND(地区標準卸価格!P70*ユーザ別掛け率!P70%,-入力!$C$16),""))),地区標準卸価格!P70))</f>
        <v/>
      </c>
      <c r="Q70" s="201">
        <f>'6桁'!Q70</f>
        <v>0</v>
      </c>
      <c r="R70" s="5">
        <f>IF(地区標準卸価格!R70="","",IF(ISNUMBER(地区標準卸価格!R70),IF(入力!$C$17=1,ROUNDDOWN(地区標準卸価格!R70*ユーザ別掛け率!R70%,-入力!$C$16),IF(入力!$C$17=2,ROUNDUP(地区標準卸価格!R70*ユーザ別掛け率!R70%,-入力!$C$16),IF(入力!$C$17=3,ROUND(地区標準卸価格!R70*ユーザ別掛け率!R70%,-入力!$C$16),""))),地区標準卸価格!R70))</f>
        <v>23300</v>
      </c>
      <c r="S70" s="201">
        <f>'6桁'!S70</f>
        <v>0</v>
      </c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>
        <f>IF(地区標準卸価格!F71="","",IF(ISNUMBER(地区標準卸価格!F71),IF(入力!$C$17=1,ROUNDDOWN(地区標準卸価格!F71*ユーザ別掛け率!F71%,-入力!$C$16),IF(入力!$C$17=2,ROUNDUP(地区標準卸価格!F71*ユーザ別掛け率!F71%,-入力!$C$16),IF(入力!$C$17=3,ROUND(地区標準卸価格!F71*ユーザ別掛け率!F71%,-入力!$C$16),""))),地区標準卸価格!F71))</f>
        <v>49700</v>
      </c>
      <c r="G71" s="62">
        <f>'6桁'!G71</f>
        <v>0</v>
      </c>
      <c r="H71" s="5" t="str">
        <f>IF(地区標準卸価格!H71="","",IF(ISNUMBER(地区標準卸価格!H71),IF(入力!$C$17=1,ROUNDDOWN(地区標準卸価格!H71*ユーザ別掛け率!H71%,-入力!$C$16),IF(入力!$C$17=2,ROUNDUP(地区標準卸価格!H71*ユーザ別掛け率!H71%,-入力!$C$16),IF(入力!$C$17=3,ROUND(地区標準卸価格!H71*ユーザ別掛け率!H71%,-入力!$C$16),""))),地区標準卸価格!H71))</f>
        <v/>
      </c>
      <c r="I71" s="62">
        <f>'6桁'!I71</f>
        <v>0</v>
      </c>
      <c r="J71" s="131"/>
      <c r="K71" s="451"/>
      <c r="L71" s="435" t="s">
        <v>44</v>
      </c>
      <c r="M71" s="436"/>
      <c r="N71" s="435">
        <v>82</v>
      </c>
      <c r="O71" s="436"/>
      <c r="P71" s="5" t="str">
        <f>IF(地区標準卸価格!P71="","",IF(ISNUMBER(地区標準卸価格!P71),IF(入力!$C$17=1,ROUNDDOWN(地区標準卸価格!P71*ユーザ別掛け率!P71%,-入力!$C$16),IF(入力!$C$17=2,ROUNDUP(地区標準卸価格!P71*ユーザ別掛け率!P71%,-入力!$C$16),IF(入力!$C$17=3,ROUND(地区標準卸価格!P71*ユーザ別掛け率!P71%,-入力!$C$16),""))),地区標準卸価格!P71))</f>
        <v/>
      </c>
      <c r="Q71" s="201">
        <f>'6桁'!Q71</f>
        <v>0</v>
      </c>
      <c r="R71" s="5">
        <f>IF(地区標準卸価格!R71="","",IF(ISNUMBER(地区標準卸価格!R71),IF(入力!$C$17=1,ROUNDDOWN(地区標準卸価格!R71*ユーザ別掛け率!R71%,-入力!$C$16),IF(入力!$C$17=2,ROUNDUP(地区標準卸価格!R71*ユーザ別掛け率!R71%,-入力!$C$16),IF(入力!$C$17=3,ROUND(地区標準卸価格!R71*ユーザ別掛け率!R71%,-入力!$C$16),""))),地区標準卸価格!R71))</f>
        <v>25300</v>
      </c>
      <c r="S71" s="201">
        <f>'6桁'!S71</f>
        <v>0</v>
      </c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>
        <f>IF(地区標準卸価格!F72="","",IF(ISNUMBER(地区標準卸価格!F72),IF(入力!$C$17=1,ROUNDDOWN(地区標準卸価格!F72*ユーザ別掛け率!F72%,-入力!$C$16),IF(入力!$C$17=2,ROUNDUP(地区標準卸価格!F72*ユーザ別掛け率!F72%,-入力!$C$16),IF(入力!$C$17=3,ROUND(地区標準卸価格!F72*ユーザ別掛け率!F72%,-入力!$C$16),""))),地区標準卸価格!F72))</f>
        <v>37900</v>
      </c>
      <c r="G72" s="62">
        <f>'6桁'!G72</f>
        <v>0</v>
      </c>
      <c r="H72" s="5" t="str">
        <f>IF(地区標準卸価格!H72="","",IF(ISNUMBER(地区標準卸価格!H72),IF(入力!$C$17=1,ROUNDDOWN(地区標準卸価格!H72*ユーザ別掛け率!H72%,-入力!$C$16),IF(入力!$C$17=2,ROUNDUP(地区標準卸価格!H72*ユーザ別掛け率!H72%,-入力!$C$16),IF(入力!$C$17=3,ROUND(地区標準卸価格!H72*ユーザ別掛け率!H72%,-入力!$C$16),""))),地区標準卸価格!H72))</f>
        <v/>
      </c>
      <c r="I72" s="62">
        <f>'6桁'!I72</f>
        <v>0</v>
      </c>
      <c r="J72" s="131"/>
      <c r="K72" s="451"/>
      <c r="L72" s="435" t="s">
        <v>77</v>
      </c>
      <c r="M72" s="436"/>
      <c r="N72" s="435">
        <v>75</v>
      </c>
      <c r="O72" s="436"/>
      <c r="P72" s="5">
        <f>IF(地区標準卸価格!P72="","",IF(ISNUMBER(地区標準卸価格!P72),IF(入力!$C$17=1,ROUNDDOWN(地区標準卸価格!P72*ユーザ別掛け率!P72%,-入力!$C$16),IF(入力!$C$17=2,ROUNDUP(地区標準卸価格!P72*ユーザ別掛け率!P72%,-入力!$C$16),IF(入力!$C$17=3,ROUND(地区標準卸価格!P72*ユーザ別掛け率!P72%,-入力!$C$16),""))),地区標準卸価格!P72))</f>
        <v>14900</v>
      </c>
      <c r="Q72" s="201">
        <f>'6桁'!Q72</f>
        <v>0</v>
      </c>
      <c r="R72" s="5">
        <f>IF(地区標準卸価格!R72="","",IF(ISNUMBER(地区標準卸価格!R72),IF(入力!$C$17=1,ROUNDDOWN(地区標準卸価格!R72*ユーザ別掛け率!R72%,-入力!$C$16),IF(入力!$C$17=2,ROUNDUP(地区標準卸価格!R72*ユーザ別掛け率!R72%,-入力!$C$16),IF(入力!$C$17=3,ROUND(地区標準卸価格!R72*ユーザ別掛け率!R72%,-入力!$C$16),""))),地区標準卸価格!R72))</f>
        <v>14300</v>
      </c>
      <c r="S72" s="201">
        <f>'6桁'!S72</f>
        <v>0</v>
      </c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>
        <f>IF(地区標準卸価格!F73="","",IF(ISNUMBER(地区標準卸価格!F73),IF(入力!$C$17=1,ROUNDDOWN(地区標準卸価格!F73*ユーザ別掛け率!F73%,-入力!$C$16),IF(入力!$C$17=2,ROUNDUP(地区標準卸価格!F73*ユーザ別掛け率!F73%,-入力!$C$16),IF(入力!$C$17=3,ROUND(地区標準卸価格!F73*ユーザ別掛け率!F73%,-入力!$C$16),""))),地区標準卸価格!F73))</f>
        <v>40800</v>
      </c>
      <c r="G73" s="62">
        <f>'6桁'!G73</f>
        <v>0</v>
      </c>
      <c r="H73" s="5">
        <f>IF(地区標準卸価格!H73="","",IF(ISNUMBER(地区標準卸価格!H73),IF(入力!$C$17=1,ROUNDDOWN(地区標準卸価格!H73*ユーザ別掛け率!H73%,-入力!$C$16),IF(入力!$C$17=2,ROUNDUP(地区標準卸価格!H73*ユーザ別掛け率!H73%,-入力!$C$16),IF(入力!$C$17=3,ROUND(地区標準卸価格!H73*ユーザ別掛け率!H73%,-入力!$C$16),""))),地区標準卸価格!H73))</f>
        <v>38700</v>
      </c>
      <c r="I73" s="62">
        <f>'6桁'!I73</f>
        <v>0</v>
      </c>
      <c r="J73" s="131"/>
      <c r="K73" s="451"/>
      <c r="L73" s="435" t="s">
        <v>7</v>
      </c>
      <c r="M73" s="436"/>
      <c r="N73" s="435">
        <v>79</v>
      </c>
      <c r="O73" s="436"/>
      <c r="P73" s="5">
        <f>IF(地区標準卸価格!P73="","",IF(ISNUMBER(地区標準卸価格!P73),IF(入力!$C$17=1,ROUNDDOWN(地区標準卸価格!P73*ユーザ別掛け率!P73%,-入力!$C$16),IF(入力!$C$17=2,ROUNDUP(地区標準卸価格!P73*ユーザ別掛け率!P73%,-入力!$C$16),IF(入力!$C$17=3,ROUND(地区標準卸価格!P73*ユーザ別掛け率!P73%,-入力!$C$16),""))),地区標準卸価格!P73))</f>
        <v>16500</v>
      </c>
      <c r="Q73" s="201">
        <f>'6桁'!Q73</f>
        <v>0</v>
      </c>
      <c r="R73" s="5">
        <f>IF(地区標準卸価格!R73="","",IF(ISNUMBER(地区標準卸価格!R73),IF(入力!$C$17=1,ROUNDDOWN(地区標準卸価格!R73*ユーザ別掛け率!R73%,-入力!$C$16),IF(入力!$C$17=2,ROUNDUP(地区標準卸価格!R73*ユーザ別掛け率!R73%,-入力!$C$16),IF(入力!$C$17=3,ROUND(地区標準卸価格!R73*ユーザ別掛け率!R73%,-入力!$C$16),""))),地区標準卸価格!R73))</f>
        <v>15700</v>
      </c>
      <c r="S73" s="201">
        <f>'6桁'!S73</f>
        <v>0</v>
      </c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>
        <f>IF(地区標準卸価格!F74="","",IF(ISNUMBER(地区標準卸価格!F74),IF(入力!$C$17=1,ROUNDDOWN(地区標準卸価格!F74*ユーザ別掛け率!F74%,-入力!$C$16),IF(入力!$C$17=2,ROUNDUP(地区標準卸価格!F74*ユーザ別掛け率!F74%,-入力!$C$16),IF(入力!$C$17=3,ROUND(地区標準卸価格!F74*ユーザ別掛け率!F74%,-入力!$C$16),""))),地区標準卸価格!F74))</f>
        <v>43600</v>
      </c>
      <c r="G74" s="62">
        <f>'6桁'!G74</f>
        <v>0</v>
      </c>
      <c r="H74" s="5">
        <f>IF(地区標準卸価格!H74="","",IF(ISNUMBER(地区標準卸価格!H74),IF(入力!$C$17=1,ROUNDDOWN(地区標準卸価格!H74*ユーザ別掛け率!H74%,-入力!$C$16),IF(入力!$C$17=2,ROUNDUP(地区標準卸価格!H74*ユーザ別掛け率!H74%,-入力!$C$16),IF(入力!$C$17=3,ROUND(地区標準卸価格!H74*ユーザ別掛け率!H74%,-入力!$C$16),""))),地区標準卸価格!H74))</f>
        <v>41300</v>
      </c>
      <c r="I74" s="62">
        <f>'6桁'!I74</f>
        <v>0</v>
      </c>
      <c r="J74" s="131"/>
      <c r="K74" s="451"/>
      <c r="L74" s="435" t="s">
        <v>9</v>
      </c>
      <c r="M74" s="436"/>
      <c r="N74" s="435">
        <v>82</v>
      </c>
      <c r="O74" s="436"/>
      <c r="P74" s="5">
        <f>IF(地区標準卸価格!P74="","",IF(ISNUMBER(地区標準卸価格!P74),IF(入力!$C$17=1,ROUNDDOWN(地区標準卸価格!P74*ユーザ別掛け率!P74%,-入力!$C$16),IF(入力!$C$17=2,ROUNDUP(地区標準卸価格!P74*ユーザ別掛け率!P74%,-入力!$C$16),IF(入力!$C$17=3,ROUND(地区標準卸価格!P74*ユーザ別掛け率!P74%,-入力!$C$16),""))),地区標準卸価格!P74))</f>
        <v>19300</v>
      </c>
      <c r="Q74" s="201">
        <f>'6桁'!Q74</f>
        <v>0</v>
      </c>
      <c r="R74" s="5">
        <f>IF(地区標準卸価格!R74="","",IF(ISNUMBER(地区標準卸価格!R74),IF(入力!$C$17=1,ROUNDDOWN(地区標準卸価格!R74*ユーザ別掛け率!R74%,-入力!$C$16),IF(入力!$C$17=2,ROUNDUP(地区標準卸価格!R74*ユーザ別掛け率!R74%,-入力!$C$16),IF(入力!$C$17=3,ROUND(地区標準卸価格!R74*ユーザ別掛け率!R74%,-入力!$C$16),""))),地区標準卸価格!R74))</f>
        <v>18300</v>
      </c>
      <c r="S74" s="201">
        <f>'6桁'!S74</f>
        <v>0</v>
      </c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>
        <f>IF(地区標準卸価格!F75="","",IF(ISNUMBER(地区標準卸価格!F75),IF(入力!$C$17=1,ROUNDDOWN(地区標準卸価格!F75*ユーザ別掛け率!F75%,-入力!$C$16),IF(入力!$C$17=2,ROUNDUP(地区標準卸価格!F75*ユーザ別掛け率!F75%,-入力!$C$16),IF(入力!$C$17=3,ROUND(地区標準卸価格!F75*ユーザ別掛け率!F75%,-入力!$C$16),""))),地区標準卸価格!F75))</f>
        <v>45500</v>
      </c>
      <c r="G75" s="62">
        <f>'6桁'!G75</f>
        <v>0</v>
      </c>
      <c r="H75" s="5" t="str">
        <f>IF(地区標準卸価格!H75="","",IF(ISNUMBER(地区標準卸価格!H75),IF(入力!$C$17=1,ROUNDDOWN(地区標準卸価格!H75*ユーザ別掛け率!H75%,-入力!$C$16),IF(入力!$C$17=2,ROUNDUP(地区標準卸価格!H75*ユーザ別掛け率!H75%,-入力!$C$16),IF(入力!$C$17=3,ROUND(地区標準卸価格!H75*ユーザ別掛け率!H75%,-入力!$C$16),""))),地区標準卸価格!H75))</f>
        <v/>
      </c>
      <c r="I75" s="62">
        <f>'6桁'!I75</f>
        <v>0</v>
      </c>
      <c r="J75" s="131"/>
      <c r="K75" s="451"/>
      <c r="L75" s="435" t="s">
        <v>11</v>
      </c>
      <c r="M75" s="436"/>
      <c r="N75" s="435">
        <v>86</v>
      </c>
      <c r="O75" s="436"/>
      <c r="P75" s="5">
        <f>IF(地区標準卸価格!P75="","",IF(ISNUMBER(地区標準卸価格!P75),IF(入力!$C$17=1,ROUNDDOWN(地区標準卸価格!P75*ユーザ別掛け率!P75%,-入力!$C$16),IF(入力!$C$17=2,ROUNDUP(地区標準卸価格!P75*ユーザ別掛け率!P75%,-入力!$C$16),IF(入力!$C$17=3,ROUND(地区標準卸価格!P75*ユーザ別掛け率!P75%,-入力!$C$16),""))),地区標準卸価格!P75))</f>
        <v>20900</v>
      </c>
      <c r="Q75" s="201">
        <f>'6桁'!Q75</f>
        <v>0</v>
      </c>
      <c r="R75" s="5">
        <f>IF(地区標準卸価格!R75="","",IF(ISNUMBER(地区標準卸価格!R75),IF(入力!$C$17=1,ROUNDDOWN(地区標準卸価格!R75*ユーザ別掛け率!R75%,-入力!$C$16),IF(入力!$C$17=2,ROUNDUP(地区標準卸価格!R75*ユーザ別掛け率!R75%,-入力!$C$16),IF(入力!$C$17=3,ROUND(地区標準卸価格!R75*ユーザ別掛け率!R75%,-入力!$C$16),""))),地区標準卸価格!R75))</f>
        <v>19900</v>
      </c>
      <c r="S75" s="201">
        <f>'6桁'!S75</f>
        <v>0</v>
      </c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地区標準卸価格!F76="","",IF(ISNUMBER(地区標準卸価格!F76),IF(入力!$C$17=1,ROUNDDOWN(地区標準卸価格!F76*ユーザ別掛け率!F76%,-入力!$C$16),IF(入力!$C$17=2,ROUNDUP(地区標準卸価格!F76*ユーザ別掛け率!F76%,-入力!$C$16),IF(入力!$C$17=3,ROUND(地区標準卸価格!F76*ユーザ別掛け率!F76%,-入力!$C$16),""))),地区標準卸価格!F76))</f>
        <v/>
      </c>
      <c r="G76" s="62">
        <f>'6桁'!G76</f>
        <v>0</v>
      </c>
      <c r="H76" s="5">
        <f>IF(地区標準卸価格!H76="","",IF(ISNUMBER(地区標準卸価格!H76),IF(入力!$C$17=1,ROUNDDOWN(地区標準卸価格!H76*ユーザ別掛け率!H76%,-入力!$C$16),IF(入力!$C$17=2,ROUNDUP(地区標準卸価格!H76*ユーザ別掛け率!H76%,-入力!$C$16),IF(入力!$C$17=3,ROUND(地区標準卸価格!H76*ユーザ別掛け率!H76%,-入力!$C$16),""))),地区標準卸価格!H76))</f>
        <v>45800</v>
      </c>
      <c r="I76" s="62">
        <f>'6桁'!I76</f>
        <v>0</v>
      </c>
      <c r="J76" s="131"/>
      <c r="K76" s="451"/>
      <c r="L76" s="435" t="s">
        <v>13</v>
      </c>
      <c r="M76" s="436"/>
      <c r="N76" s="435">
        <v>89</v>
      </c>
      <c r="O76" s="436"/>
      <c r="P76" s="5" t="str">
        <f>IF(地区標準卸価格!P76="","",IF(ISNUMBER(地区標準卸価格!P76),IF(入力!$C$17=1,ROUNDDOWN(地区標準卸価格!P76*ユーザ別掛け率!P76%,-入力!$C$16),IF(入力!$C$17=2,ROUNDUP(地区標準卸価格!P76*ユーザ別掛け率!P76%,-入力!$C$16),IF(入力!$C$17=3,ROUND(地区標準卸価格!P76*ユーザ別掛け率!P76%,-入力!$C$16),""))),地区標準卸価格!P76))</f>
        <v/>
      </c>
      <c r="Q76" s="201">
        <f>'6桁'!Q76</f>
        <v>0</v>
      </c>
      <c r="R76" s="5">
        <f>IF(地区標準卸価格!R76="","",IF(ISNUMBER(地区標準卸価格!R76),IF(入力!$C$17=1,ROUNDDOWN(地区標準卸価格!R76*ユーザ別掛け率!R76%,-入力!$C$16),IF(入力!$C$17=2,ROUNDUP(地区標準卸価格!R76*ユーザ別掛け率!R76%,-入力!$C$16),IF(入力!$C$17=3,ROUND(地区標準卸価格!R76*ユーザ別掛け率!R76%,-入力!$C$16),""))),地区標準卸価格!R76))</f>
        <v>22400</v>
      </c>
      <c r="S76" s="201">
        <f>'6桁'!S76</f>
        <v>0</v>
      </c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>
        <f>IF(地区標準卸価格!F77="","",IF(ISNUMBER(地区標準卸価格!F77),IF(入力!$C$17=1,ROUNDDOWN(地区標準卸価格!F77*ユーザ別掛け率!F77%,-入力!$C$16),IF(入力!$C$17=2,ROUNDUP(地区標準卸価格!F77*ユーザ別掛け率!F77%,-入力!$C$16),IF(入力!$C$17=3,ROUND(地区標準卸価格!F77*ユーザ別掛け率!F77%,-入力!$C$16),""))),地区標準卸価格!F77))</f>
        <v>30800</v>
      </c>
      <c r="G77" s="62">
        <f>'6桁'!G77</f>
        <v>0</v>
      </c>
      <c r="H77" s="5">
        <f>IF(地区標準卸価格!H77="","",IF(ISNUMBER(地区標準卸価格!H77),IF(入力!$C$17=1,ROUNDDOWN(地区標準卸価格!H77*ユーザ別掛け率!H77%,-入力!$C$16),IF(入力!$C$17=2,ROUNDUP(地区標準卸価格!H77*ユーザ別掛け率!H77%,-入力!$C$16),IF(入力!$C$17=3,ROUND(地区標準卸価格!H77*ユーザ別掛け率!H77%,-入力!$C$16),""))),地区標準卸価格!H77))</f>
        <v>29000</v>
      </c>
      <c r="I77" s="62">
        <f>'6桁'!I77</f>
        <v>0</v>
      </c>
      <c r="J77" s="131"/>
      <c r="K77" s="451"/>
      <c r="L77" s="435" t="s">
        <v>36</v>
      </c>
      <c r="M77" s="436"/>
      <c r="N77" s="435">
        <v>81</v>
      </c>
      <c r="O77" s="436"/>
      <c r="P77" s="5">
        <f>IF(地区標準卸価格!P77="","",IF(ISNUMBER(地区標準卸価格!P77),IF(入力!$C$17=1,ROUNDDOWN(地区標準卸価格!P77*ユーザ別掛け率!P77%,-入力!$C$16),IF(入力!$C$17=2,ROUNDUP(地区標準卸価格!P77*ユーザ別掛け率!P77%,-入力!$C$16),IF(入力!$C$17=3,ROUND(地区標準卸価格!P77*ユーザ別掛け率!P77%,-入力!$C$16),""))),地区標準卸価格!P77))</f>
        <v>16800</v>
      </c>
      <c r="Q77" s="201">
        <f>'6桁'!Q77</f>
        <v>0</v>
      </c>
      <c r="R77" s="5">
        <f>IF(地区標準卸価格!R77="","",IF(ISNUMBER(地区標準卸価格!R77),IF(入力!$C$17=1,ROUNDDOWN(地区標準卸価格!R77*ユーザ別掛け率!R77%,-入力!$C$16),IF(入力!$C$17=2,ROUNDUP(地区標準卸価格!R77*ユーザ別掛け率!R77%,-入力!$C$16),IF(入力!$C$17=3,ROUND(地区標準卸価格!R77*ユーザ別掛け率!R77%,-入力!$C$16),""))),地区標準卸価格!R77))</f>
        <v>15800</v>
      </c>
      <c r="S77" s="201">
        <f>'6桁'!S77</f>
        <v>0</v>
      </c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>
        <f>IF(地区標準卸価格!F78="","",IF(ISNUMBER(地区標準卸価格!F78),IF(入力!$C$17=1,ROUNDDOWN(地区標準卸価格!F78*ユーザ別掛け率!F78%,-入力!$C$16),IF(入力!$C$17=2,ROUNDUP(地区標準卸価格!F78*ユーザ別掛け率!F78%,-入力!$C$16),IF(入力!$C$17=3,ROUND(地区標準卸価格!F78*ユーザ別掛け率!F78%,-入力!$C$16),""))),地区標準卸価格!F78))</f>
        <v>33000</v>
      </c>
      <c r="G78" s="62">
        <f>'6桁'!G78</f>
        <v>0</v>
      </c>
      <c r="H78" s="5" t="str">
        <f>IF(地区標準卸価格!H78="","",IF(ISNUMBER(地区標準卸価格!H78),IF(入力!$C$17=1,ROUNDDOWN(地区標準卸価格!H78*ユーザ別掛け率!H78%,-入力!$C$16),IF(入力!$C$17=2,ROUNDUP(地区標準卸価格!H78*ユーザ別掛け率!H78%,-入力!$C$16),IF(入力!$C$17=3,ROUND(地区標準卸価格!H78*ユーザ別掛け率!H78%,-入力!$C$16),""))),地区標準卸価格!H78))</f>
        <v/>
      </c>
      <c r="I78" s="62">
        <f>'6桁'!I78</f>
        <v>0</v>
      </c>
      <c r="J78" s="131"/>
      <c r="K78" s="451"/>
      <c r="L78" s="435" t="s">
        <v>37</v>
      </c>
      <c r="M78" s="436"/>
      <c r="N78" s="435">
        <v>84</v>
      </c>
      <c r="O78" s="436"/>
      <c r="P78" s="5">
        <f>IF(地区標準卸価格!P78="","",IF(ISNUMBER(地区標準卸価格!P78),IF(入力!$C$17=1,ROUNDDOWN(地区標準卸価格!P78*ユーザ別掛け率!P78%,-入力!$C$16),IF(入力!$C$17=2,ROUNDUP(地区標準卸価格!P78*ユーザ別掛け率!P78%,-入力!$C$16),IF(入力!$C$17=3,ROUND(地区標準卸価格!P78*ユーザ別掛け率!P78%,-入力!$C$16),""))),地区標準卸価格!P78))</f>
        <v>18200</v>
      </c>
      <c r="Q78" s="201">
        <f>'6桁'!Q78</f>
        <v>0</v>
      </c>
      <c r="R78" s="5">
        <f>IF(地区標準卸価格!R78="","",IF(ISNUMBER(地区標準卸価格!R78),IF(入力!$C$17=1,ROUNDDOWN(地区標準卸価格!R78*ユーザ別掛け率!R78%,-入力!$C$16),IF(入力!$C$17=2,ROUNDUP(地区標準卸価格!R78*ユーザ別掛け率!R78%,-入力!$C$16),IF(入力!$C$17=3,ROUND(地区標準卸価格!R78*ユーザ別掛け率!R78%,-入力!$C$16),""))),地区標準卸価格!R78))</f>
        <v>17200</v>
      </c>
      <c r="S78" s="201">
        <f>'6桁'!S78</f>
        <v>0</v>
      </c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>
        <f>IF(地区標準卸価格!F79="","",IF(ISNUMBER(地区標準卸価格!F79),IF(入力!$C$17=1,ROUNDDOWN(地区標準卸価格!F79*ユーザ別掛け率!F79%,-入力!$C$16),IF(入力!$C$17=2,ROUNDUP(地区標準卸価格!F79*ユーザ別掛け率!F79%,-入力!$C$16),IF(入力!$C$17=3,ROUND(地区標準卸価格!F79*ユーザ別掛け率!F79%,-入力!$C$16),""))),地区標準卸価格!F79))</f>
        <v>34900</v>
      </c>
      <c r="G79" s="62">
        <f>'6桁'!G79</f>
        <v>0</v>
      </c>
      <c r="H79" s="5">
        <f>IF(地区標準卸価格!H79="","",IF(ISNUMBER(地区標準卸価格!H79),IF(入力!$C$17=1,ROUNDDOWN(地区標準卸価格!H79*ユーザ別掛け率!H79%,-入力!$C$16),IF(入力!$C$17=2,ROUNDUP(地区標準卸価格!H79*ユーザ別掛け率!H79%,-入力!$C$16),IF(入力!$C$17=3,ROUND(地区標準卸価格!H79*ユーザ別掛け率!H79%,-入力!$C$16),""))),地区標準卸価格!H79))</f>
        <v>33100</v>
      </c>
      <c r="I79" s="62">
        <f>'6桁'!I79</f>
        <v>0</v>
      </c>
      <c r="J79" s="131"/>
      <c r="K79" s="451"/>
      <c r="L79" s="435" t="s">
        <v>38</v>
      </c>
      <c r="M79" s="436"/>
      <c r="N79" s="435">
        <v>88</v>
      </c>
      <c r="O79" s="436"/>
      <c r="P79" s="5">
        <f>IF(地区標準卸価格!P79="","",IF(ISNUMBER(地区標準卸価格!P79),IF(入力!$C$17=1,ROUNDDOWN(地区標準卸価格!P79*ユーザ別掛け率!P79%,-入力!$C$16),IF(入力!$C$17=2,ROUNDUP(地区標準卸価格!P79*ユーザ別掛け率!P79%,-入力!$C$16),IF(入力!$C$17=3,ROUND(地区標準卸価格!P79*ユーザ別掛け率!P79%,-入力!$C$16),""))),地区標準卸価格!P79))</f>
        <v>20400</v>
      </c>
      <c r="Q79" s="201">
        <f>'6桁'!Q79</f>
        <v>0</v>
      </c>
      <c r="R79" s="5">
        <f>IF(地区標準卸価格!R79="","",IF(ISNUMBER(地区標準卸価格!R79),IF(入力!$C$17=1,ROUNDDOWN(地区標準卸価格!R79*ユーザ別掛け率!R79%,-入力!$C$16),IF(入力!$C$17=2,ROUNDUP(地区標準卸価格!R79*ユーザ別掛け率!R79%,-入力!$C$16),IF(入力!$C$17=3,ROUND(地区標準卸価格!R79*ユーザ別掛け率!R79%,-入力!$C$16),""))),地区標準卸価格!R79))</f>
        <v>19200</v>
      </c>
      <c r="S79" s="201">
        <f>'6桁'!S79</f>
        <v>0</v>
      </c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地区標準卸価格!F80="","",IF(ISNUMBER(地区標準卸価格!F80),IF(入力!$C$17=1,ROUNDDOWN(地区標準卸価格!F80*ユーザ別掛け率!F80%,-入力!$C$16),IF(入力!$C$17=2,ROUNDUP(地区標準卸価格!F80*ユーザ別掛け率!F80%,-入力!$C$16),IF(入力!$C$17=3,ROUND(地区標準卸価格!F80*ユーザ別掛け率!F80%,-入力!$C$16),""))),地区標準卸価格!F80))</f>
        <v/>
      </c>
      <c r="G80" s="62">
        <f>'6桁'!G80</f>
        <v>0</v>
      </c>
      <c r="H80" s="5">
        <f>IF(地区標準卸価格!H80="","",IF(ISNUMBER(地区標準卸価格!H80),IF(入力!$C$17=1,ROUNDDOWN(地区標準卸価格!H80*ユーザ別掛け率!H80%,-入力!$C$16),IF(入力!$C$17=2,ROUNDUP(地区標準卸価格!H80*ユーザ別掛け率!H80%,-入力!$C$16),IF(入力!$C$17=3,ROUND(地区標準卸価格!H80*ユーザ別掛け率!H80%,-入力!$C$16),""))),地区標準卸価格!H80))</f>
        <v>34800</v>
      </c>
      <c r="I80" s="62">
        <f>'6桁'!I80</f>
        <v>0</v>
      </c>
      <c r="J80" s="131"/>
      <c r="K80" s="451"/>
      <c r="L80" s="435" t="s">
        <v>39</v>
      </c>
      <c r="M80" s="436"/>
      <c r="N80" s="435">
        <v>91</v>
      </c>
      <c r="O80" s="436"/>
      <c r="P80" s="5" t="str">
        <f>IF(地区標準卸価格!P80="","",IF(ISNUMBER(地区標準卸価格!P80),IF(入力!$C$17=1,ROUNDDOWN(地区標準卸価格!P80*ユーザ別掛け率!P80%,-入力!$C$16),IF(入力!$C$17=2,ROUNDUP(地区標準卸価格!P80*ユーザ別掛け率!P80%,-入力!$C$16),IF(入力!$C$17=3,ROUND(地区標準卸価格!P80*ユーザ別掛け率!P80%,-入力!$C$16),""))),地区標準卸価格!P80))</f>
        <v/>
      </c>
      <c r="Q80" s="201">
        <f>'6桁'!Q80</f>
        <v>0</v>
      </c>
      <c r="R80" s="5">
        <f>IF(地区標準卸価格!R80="","",IF(ISNUMBER(地区標準卸価格!R80),IF(入力!$C$17=1,ROUNDDOWN(地区標準卸価格!R80*ユーザ別掛け率!R80%,-入力!$C$16),IF(入力!$C$17=2,ROUNDUP(地区標準卸価格!R80*ユーザ別掛け率!R80%,-入力!$C$16),IF(入力!$C$17=3,ROUND(地区標準卸価格!R80*ユーザ別掛け率!R80%,-入力!$C$16),""))),地区標準卸価格!R80))</f>
        <v>21500</v>
      </c>
      <c r="S80" s="201">
        <f>'6桁'!S80</f>
        <v>0</v>
      </c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f>IF(地区標準卸価格!F81="","",IF(ISNUMBER(地区標準卸価格!F81),IF(入力!$C$17=1,ROUNDDOWN(地区標準卸価格!F81*ユーザ別掛け率!F81%,-入力!$C$16),IF(入力!$C$17=2,ROUNDUP(地区標準卸価格!F81*ユーザ別掛け率!F81%,-入力!$C$16),IF(入力!$C$17=3,ROUND(地区標準卸価格!F81*ユーザ別掛け率!F81%,-入力!$C$16),""))),地区標準卸価格!F81))</f>
        <v>36900</v>
      </c>
      <c r="G81" s="62" t="str">
        <f>'6桁'!G81</f>
        <v>★</v>
      </c>
      <c r="H81" s="5" t="str">
        <f>IF(地区標準卸価格!H81="","",IF(ISNUMBER(地区標準卸価格!H81),IF(入力!$C$17=1,ROUNDDOWN(地区標準卸価格!H81*ユーザ別掛け率!H81%,-入力!$C$16),IF(入力!$C$17=2,ROUNDUP(地区標準卸価格!H81*ユーザ別掛け率!H81%,-入力!$C$16),IF(入力!$C$17=3,ROUND(地区標準卸価格!H81*ユーザ別掛け率!H81%,-入力!$C$16),""))),地区標準卸価格!H81))</f>
        <v/>
      </c>
      <c r="I81" s="62">
        <f>'6桁'!I81</f>
        <v>0</v>
      </c>
      <c r="J81" s="131"/>
      <c r="K81" s="451"/>
      <c r="L81" s="435" t="s">
        <v>41</v>
      </c>
      <c r="M81" s="436"/>
      <c r="N81" s="435">
        <v>94</v>
      </c>
      <c r="O81" s="436"/>
      <c r="P81" s="5" t="str">
        <f>IF(地区標準卸価格!P81="","",IF(ISNUMBER(地区標準卸価格!P81),IF(入力!$C$17=1,ROUNDDOWN(地区標準卸価格!P81*ユーザ別掛け率!P81%,-入力!$C$16),IF(入力!$C$17=2,ROUNDUP(地区標準卸価格!P81*ユーザ別掛け率!P81%,-入力!$C$16),IF(入力!$C$17=3,ROUND(地区標準卸価格!P81*ユーザ別掛け率!P81%,-入力!$C$16),""))),地区標準卸価格!P81))</f>
        <v/>
      </c>
      <c r="Q81" s="201">
        <f>'6桁'!Q81</f>
        <v>0</v>
      </c>
      <c r="R81" s="5">
        <f>IF(地区標準卸価格!R81="","",IF(ISNUMBER(地区標準卸価格!R81),IF(入力!$C$17=1,ROUNDDOWN(地区標準卸価格!R81*ユーザ別掛け率!R81%,-入力!$C$16),IF(入力!$C$17=2,ROUNDUP(地区標準卸価格!R81*ユーザ別掛け率!R81%,-入力!$C$16),IF(入力!$C$17=3,ROUND(地区標準卸価格!R81*ユーザ別掛け率!R81%,-入力!$C$16),""))),地区標準卸価格!R81))</f>
        <v>23400</v>
      </c>
      <c r="S81" s="201">
        <f>'6桁'!S81</f>
        <v>0</v>
      </c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>
        <f>IF(地区標準卸価格!F82="","",IF(ISNUMBER(地区標準卸価格!F82),IF(入力!$C$17=1,ROUNDDOWN(地区標準卸価格!F82*ユーザ別掛け率!F82%,-入力!$C$16),IF(入力!$C$17=2,ROUNDUP(地区標準卸価格!F82*ユーザ別掛け率!F82%,-入力!$C$16),IF(入力!$C$17=3,ROUND(地区標準卸価格!F82*ユーザ別掛け率!F82%,-入力!$C$16),""))),地区標準卸価格!F82))</f>
        <v>39200</v>
      </c>
      <c r="G82" s="62">
        <f>'6桁'!G82</f>
        <v>0</v>
      </c>
      <c r="H82" s="5">
        <f>IF(地区標準卸価格!H82="","",IF(ISNUMBER(地区標準卸価格!H82),IF(入力!$C$17=1,ROUNDDOWN(地区標準卸価格!H82*ユーザ別掛け率!H82%,-入力!$C$16),IF(入力!$C$17=2,ROUNDUP(地区標準卸価格!H82*ユーザ別掛け率!H82%,-入力!$C$16),IF(入力!$C$17=3,ROUND(地区標準卸価格!H82*ユーザ別掛け率!H82%,-入力!$C$16),""))),地区標準卸価格!H82))</f>
        <v>36800</v>
      </c>
      <c r="I82" s="62">
        <f>'6桁'!I82</f>
        <v>0</v>
      </c>
      <c r="J82" s="131"/>
      <c r="K82" s="452"/>
      <c r="L82" s="437" t="s">
        <v>227</v>
      </c>
      <c r="M82" s="438"/>
      <c r="N82" s="437">
        <v>88</v>
      </c>
      <c r="O82" s="438"/>
      <c r="P82" s="33">
        <f>IF(地区標準卸価格!P82="","",IF(ISNUMBER(地区標準卸価格!P82),IF(入力!$C$17=1,ROUNDDOWN(地区標準卸価格!P82*ユーザ別掛け率!P82%,-入力!$C$16),IF(入力!$C$17=2,ROUNDUP(地区標準卸価格!P82*ユーザ別掛け率!P82%,-入力!$C$16),IF(入力!$C$17=3,ROUND(地区標準卸価格!P82*ユーザ別掛け率!P82%,-入力!$C$16),""))),地区標準卸価格!P82))</f>
        <v>18300</v>
      </c>
      <c r="Q82" s="202">
        <f>'6桁'!Q82</f>
        <v>0</v>
      </c>
      <c r="R82" s="33">
        <f>IF(地区標準卸価格!R82="","",IF(ISNUMBER(地区標準卸価格!R82),IF(入力!$C$17=1,ROUNDDOWN(地区標準卸価格!R82*ユーザ別掛け率!R82%,-入力!$C$16),IF(入力!$C$17=2,ROUNDUP(地区標準卸価格!R82*ユーザ別掛け率!R82%,-入力!$C$16),IF(入力!$C$17=3,ROUND(地区標準卸価格!R82*ユーザ別掛け率!R82%,-入力!$C$16),""))),地区標準卸価格!R82))</f>
        <v>17100</v>
      </c>
      <c r="S82" s="202">
        <f>'6桁'!S82</f>
        <v>0</v>
      </c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>
        <f>IF(地区標準卸価格!F83="","",IF(ISNUMBER(地区標準卸価格!F83),IF(入力!$C$17=1,ROUNDDOWN(地区標準卸価格!F83*ユーザ別掛け率!F83%,-入力!$C$16),IF(入力!$C$17=2,ROUNDUP(地区標準卸価格!F83*ユーザ別掛け率!F83%,-入力!$C$16),IF(入力!$C$17=3,ROUND(地区標準卸価格!F83*ユーザ別掛け率!F83%,-入力!$C$16),""))),地区標準卸価格!F83))</f>
        <v>41000</v>
      </c>
      <c r="G83" s="62">
        <f>'6桁'!G83</f>
        <v>0</v>
      </c>
      <c r="H83" s="5" t="str">
        <f>IF(地区標準卸価格!H83="","",IF(ISNUMBER(地区標準卸価格!H83),IF(入力!$C$17=1,ROUNDDOWN(地区標準卸価格!H83*ユーザ別掛け率!H83%,-入力!$C$16),IF(入力!$C$17=2,ROUNDUP(地区標準卸価格!H83*ユーザ別掛け率!H83%,-入力!$C$16),IF(入力!$C$17=3,ROUND(地区標準卸価格!H83*ユーザ別掛け率!H83%,-入力!$C$16),""))),地区標準卸価格!H83))</f>
        <v/>
      </c>
      <c r="I83" s="62">
        <f>'6桁'!I83</f>
        <v>0</v>
      </c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f>IF(地区標準卸価格!P83="","",IF(ISNUMBER(地区標準卸価格!P83),IF(入力!$C$17=1,ROUNDDOWN(地区標準卸価格!P83*ユーザ別掛け率!P83%,-入力!$C$16),IF(入力!$C$17=2,ROUNDUP(地区標準卸価格!P83*ユーザ別掛け率!P83%,-入力!$C$16),IF(入力!$C$17=3,ROUND(地区標準卸価格!P83*ユーザ別掛け率!P83%,-入力!$C$16),""))),地区標準卸価格!P83))</f>
        <v>14600</v>
      </c>
      <c r="Q83" s="211">
        <f>'6桁'!Q83</f>
        <v>0</v>
      </c>
      <c r="R83" s="32">
        <f>IF(地区標準卸価格!R83="","",IF(ISNUMBER(地区標準卸価格!R83),IF(入力!$C$17=1,ROUNDDOWN(地区標準卸価格!R83*ユーザ別掛け率!R83%,-入力!$C$16),IF(入力!$C$17=2,ROUNDUP(地区標準卸価格!R83*ユーザ別掛け率!R83%,-入力!$C$16),IF(入力!$C$17=3,ROUND(地区標準卸価格!R83*ユーザ別掛け率!R83%,-入力!$C$16),""))),地区標準卸価格!R83))</f>
        <v>13700</v>
      </c>
      <c r="S83" s="211">
        <f>'6桁'!S83</f>
        <v>0</v>
      </c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>
        <f>IF(地区標準卸価格!F84="","",IF(ISNUMBER(地区標準卸価格!F84),IF(入力!$C$17=1,ROUNDDOWN(地区標準卸価格!F84*ユーザ別掛け率!F84%,-入力!$C$16),IF(入力!$C$17=2,ROUNDUP(地区標準卸価格!F84*ユーザ別掛け率!F84%,-入力!$C$16),IF(入力!$C$17=3,ROUND(地区標準卸価格!F84*ユーザ別掛け率!F84%,-入力!$C$16),""))),地区標準卸価格!F84))</f>
        <v>31200</v>
      </c>
      <c r="G84" s="62">
        <f>'6桁'!G84</f>
        <v>0</v>
      </c>
      <c r="H84" s="5">
        <f>IF(地区標準卸価格!H84="","",IF(ISNUMBER(地区標準卸価格!H84),IF(入力!$C$17=1,ROUNDDOWN(地区標準卸価格!H84*ユーザ別掛け率!H84%,-入力!$C$16),IF(入力!$C$17=2,ROUNDUP(地区標準卸価格!H84*ユーザ別掛け率!H84%,-入力!$C$16),IF(入力!$C$17=3,ROUND(地区標準卸価格!H84*ユーザ別掛け率!H84%,-入力!$C$16),""))),地区標準卸価格!H84))</f>
        <v>29600</v>
      </c>
      <c r="I84" s="62">
        <f>'6桁'!I84</f>
        <v>0</v>
      </c>
      <c r="J84" s="131"/>
      <c r="K84" s="451"/>
      <c r="L84" s="435" t="s">
        <v>4</v>
      </c>
      <c r="M84" s="436"/>
      <c r="N84" s="435">
        <v>77</v>
      </c>
      <c r="O84" s="436"/>
      <c r="P84" s="5">
        <f>IF(地区標準卸価格!P84="","",IF(ISNUMBER(地区標準卸価格!P84),IF(入力!$C$17=1,ROUNDDOWN(地区標準卸価格!P84*ユーザ別掛け率!P84%,-入力!$C$16),IF(入力!$C$17=2,ROUNDUP(地区標準卸価格!P84*ユーザ別掛け率!P84%,-入力!$C$16),IF(入力!$C$17=3,ROUND(地区標準卸価格!P84*ユーザ別掛け率!P84%,-入力!$C$16),""))),地区標準卸価格!P84))</f>
        <v>16300</v>
      </c>
      <c r="Q84" s="201">
        <f>'6桁'!Q84</f>
        <v>0</v>
      </c>
      <c r="R84" s="5">
        <f>IF(地区標準卸価格!R84="","",IF(ISNUMBER(地区標準卸価格!R84),IF(入力!$C$17=1,ROUNDDOWN(地区標準卸価格!R84*ユーザ別掛け率!R84%,-入力!$C$16),IF(入力!$C$17=2,ROUNDUP(地区標準卸価格!R84*ユーザ別掛け率!R84%,-入力!$C$16),IF(入力!$C$17=3,ROUND(地区標準卸価格!R84*ユーザ別掛け率!R84%,-入力!$C$16),""))),地区標準卸価格!R84))</f>
        <v>15300</v>
      </c>
      <c r="S84" s="201">
        <f>'6桁'!S84</f>
        <v>0</v>
      </c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>
        <f>IF(地区標準卸価格!F85="","",IF(ISNUMBER(地区標準卸価格!F85),IF(入力!$C$17=1,ROUNDDOWN(地区標準卸価格!F85*ユーザ別掛け率!F85%,-入力!$C$16),IF(入力!$C$17=2,ROUNDUP(地区標準卸価格!F85*ユーザ別掛け率!F85%,-入力!$C$16),IF(入力!$C$17=3,ROUND(地区標準卸価格!F85*ユーザ別掛け率!F85%,-入力!$C$16),""))),地区標準卸価格!F85))</f>
        <v>31400</v>
      </c>
      <c r="G85" s="62">
        <f>'6桁'!G85</f>
        <v>0</v>
      </c>
      <c r="H85" s="5">
        <f>IF(地区標準卸価格!H85="","",IF(ISNUMBER(地区標準卸価格!H85),IF(入力!$C$17=1,ROUNDDOWN(地区標準卸価格!H85*ユーザ別掛け率!H85%,-入力!$C$16),IF(入力!$C$17=2,ROUNDUP(地区標準卸価格!H85*ユーザ別掛け率!H85%,-入力!$C$16),IF(入力!$C$17=3,ROUND(地区標準卸価格!H85*ユーザ別掛け率!H85%,-入力!$C$16),""))),地区標準卸価格!H85))</f>
        <v>29600</v>
      </c>
      <c r="I85" s="62">
        <f>'6桁'!I85</f>
        <v>0</v>
      </c>
      <c r="J85" s="131"/>
      <c r="K85" s="451"/>
      <c r="L85" s="435" t="s">
        <v>33</v>
      </c>
      <c r="M85" s="436"/>
      <c r="N85" s="435">
        <v>75</v>
      </c>
      <c r="O85" s="436"/>
      <c r="P85" s="5">
        <f>IF(地区標準卸価格!P85="","",IF(ISNUMBER(地区標準卸価格!P85),IF(入力!$C$17=1,ROUNDDOWN(地区標準卸価格!P85*ユーザ別掛け率!P85%,-入力!$C$16),IF(入力!$C$17=2,ROUNDUP(地区標準卸価格!P85*ユーザ別掛け率!P85%,-入力!$C$16),IF(入力!$C$17=3,ROUND(地区標準卸価格!P85*ユーザ別掛け率!P85%,-入力!$C$16),""))),地区標準卸価格!P85))</f>
        <v>14400</v>
      </c>
      <c r="Q85" s="201">
        <f>'6桁'!Q85</f>
        <v>0</v>
      </c>
      <c r="R85" s="5">
        <f>IF(地区標準卸価格!R85="","",IF(ISNUMBER(地区標準卸価格!R85),IF(入力!$C$17=1,ROUNDDOWN(地区標準卸価格!R85*ユーザ別掛け率!R85%,-入力!$C$16),IF(入力!$C$17=2,ROUNDUP(地区標準卸価格!R85*ユーザ別掛け率!R85%,-入力!$C$16),IF(入力!$C$17=3,ROUND(地区標準卸価格!R85*ユーザ別掛け率!R85%,-入力!$C$16),""))),地区標準卸価格!R85))</f>
        <v>13600</v>
      </c>
      <c r="S85" s="201">
        <f>'6桁'!S85</f>
        <v>0</v>
      </c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>
        <f>IF(地区標準卸価格!F86="","",IF(ISNUMBER(地区標準卸価格!F86),IF(入力!$C$17=1,ROUNDDOWN(地区標準卸価格!F86*ユーザ別掛け率!F86%,-入力!$C$16),IF(入力!$C$17=2,ROUNDUP(地区標準卸価格!F86*ユーザ別掛け率!F86%,-入力!$C$16),IF(入力!$C$17=3,ROUND(地区標準卸価格!F86*ユーザ別掛け率!F86%,-入力!$C$16),""))),地区標準卸価格!F86))</f>
        <v>33100</v>
      </c>
      <c r="G86" s="162">
        <f>'6桁'!G86</f>
        <v>0</v>
      </c>
      <c r="H86" s="161">
        <f>IF(地区標準卸価格!H86="","",IF(ISNUMBER(地区標準卸価格!H86),IF(入力!$C$17=1,ROUNDDOWN(地区標準卸価格!H86*ユーザ別掛け率!H86%,-入力!$C$16),IF(入力!$C$17=2,ROUNDUP(地区標準卸価格!H86*ユーザ別掛け率!H86%,-入力!$C$16),IF(入力!$C$17=3,ROUND(地区標準卸価格!H86*ユーザ別掛け率!H86%,-入力!$C$16),""))),地区標準卸価格!H86))</f>
        <v>32600</v>
      </c>
      <c r="I86" s="162">
        <f>'6桁'!I86</f>
        <v>0</v>
      </c>
      <c r="J86" s="131"/>
      <c r="K86" s="451"/>
      <c r="L86" s="435" t="s">
        <v>34</v>
      </c>
      <c r="M86" s="436"/>
      <c r="N86" s="435">
        <v>79</v>
      </c>
      <c r="O86" s="436"/>
      <c r="P86" s="5">
        <f>IF(地区標準卸価格!P86="","",IF(ISNUMBER(地区標準卸価格!P86),IF(入力!$C$17=1,ROUNDDOWN(地区標準卸価格!P86*ユーザ別掛け率!P86%,-入力!$C$16),IF(入力!$C$17=2,ROUNDUP(地区標準卸価格!P86*ユーザ別掛け率!P86%,-入力!$C$16),IF(入力!$C$17=3,ROUND(地区標準卸価格!P86*ユーザ別掛け率!P86%,-入力!$C$16),""))),地区標準卸価格!P86))</f>
        <v>14500</v>
      </c>
      <c r="Q86" s="201">
        <f>'6桁'!Q86</f>
        <v>0</v>
      </c>
      <c r="R86" s="5" t="str">
        <f>IF(地区標準卸価格!R86="","",IF(ISNUMBER(地区標準卸価格!R86),IF(入力!$C$17=1,ROUNDDOWN(地区標準卸価格!R86*ユーザ別掛け率!R86%,-入力!$C$16),IF(入力!$C$17=2,ROUNDUP(地区標準卸価格!R86*ユーザ別掛け率!R86%,-入力!$C$16),IF(入力!$C$17=3,ROUND(地区標準卸価格!R86*ユーザ別掛け率!R86%,-入力!$C$16),""))),地区標準卸価格!R86))</f>
        <v/>
      </c>
      <c r="S86" s="201">
        <f>'6桁'!S86</f>
        <v>0</v>
      </c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>
        <f>IF(地区標準卸価格!F87="","",IF(ISNUMBER(地区標準卸価格!F87),IF(入力!$C$17=1,ROUNDDOWN(地区標準卸価格!F87*ユーザ別掛け率!F87%,-入力!$C$16),IF(入力!$C$17=2,ROUNDUP(地区標準卸価格!F87*ユーザ別掛け率!F87%,-入力!$C$16),IF(入力!$C$17=3,ROUND(地区標準卸価格!F87*ユーザ別掛け率!F87%,-入力!$C$16),""))),地区標準卸価格!F87))</f>
        <v>31400</v>
      </c>
      <c r="G87" s="58">
        <f>'6桁'!G87</f>
        <v>0</v>
      </c>
      <c r="H87" s="33" t="str">
        <f>IF(地区標準卸価格!H87="","",IF(ISNUMBER(地区標準卸価格!H87),IF(入力!$C$17=1,ROUNDDOWN(地区標準卸価格!H87*ユーザ別掛け率!H87%,-入力!$C$16),IF(入力!$C$17=2,ROUNDUP(地区標準卸価格!H87*ユーザ別掛け率!H87%,-入力!$C$16),IF(入力!$C$17=3,ROUND(地区標準卸価格!H87*ユーザ別掛け率!H87%,-入力!$C$16),""))),地区標準卸価格!H87))</f>
        <v/>
      </c>
      <c r="I87" s="58">
        <f>'6桁'!I87</f>
        <v>0</v>
      </c>
      <c r="J87" s="131"/>
      <c r="K87" s="451"/>
      <c r="L87" s="435" t="s">
        <v>35</v>
      </c>
      <c r="M87" s="436"/>
      <c r="N87" s="435">
        <v>82</v>
      </c>
      <c r="O87" s="436"/>
      <c r="P87" s="5">
        <f>IF(地区標準卸価格!P87="","",IF(ISNUMBER(地区標準卸価格!P87),IF(入力!$C$17=1,ROUNDDOWN(地区標準卸価格!P87*ユーザ別掛け率!P87%,-入力!$C$16),IF(入力!$C$17=2,ROUNDUP(地区標準卸価格!P87*ユーザ別掛け率!P87%,-入力!$C$16),IF(入力!$C$17=3,ROUND(地区標準卸価格!P87*ユーザ別掛け率!P87%,-入力!$C$16),""))),地区標準卸価格!P87))</f>
        <v>16800</v>
      </c>
      <c r="Q87" s="201">
        <f>'6桁'!Q87</f>
        <v>0</v>
      </c>
      <c r="R87" s="5" t="str">
        <f>IF(地区標準卸価格!R87="","",IF(ISNUMBER(地区標準卸価格!R87),IF(入力!$C$17=1,ROUNDDOWN(地区標準卸価格!R87*ユーザ別掛け率!R87%,-入力!$C$16),IF(入力!$C$17=2,ROUNDUP(地区標準卸価格!R87*ユーザ別掛け率!R87%,-入力!$C$16),IF(入力!$C$17=3,ROUND(地区標準卸価格!R87*ユーザ別掛け率!R87%,-入力!$C$16),""))),地区標準卸価格!R87))</f>
        <v/>
      </c>
      <c r="S87" s="201">
        <f>'6桁'!S87</f>
        <v>0</v>
      </c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>
        <f>IF(地区標準卸価格!F88="","",IF(ISNUMBER(地区標準卸価格!F88),IF(入力!$C$17=1,ROUNDDOWN(地区標準卸価格!F88*ユーザ別掛け率!F88%,-入力!$C$16),IF(入力!$C$17=2,ROUNDUP(地区標準卸価格!F88*ユーザ別掛け率!F88%,-入力!$C$16),IF(入力!$C$17=3,ROUND(地区標準卸価格!F88*ユーザ別掛け率!F88%,-入力!$C$16),""))),地区標準卸価格!F88))</f>
        <v>29700</v>
      </c>
      <c r="G88" s="70">
        <f>'6桁'!G88</f>
        <v>0</v>
      </c>
      <c r="H88" s="6" t="str">
        <f>IF(地区標準卸価格!H88="","",IF(ISNUMBER(地区標準卸価格!H88),IF(入力!$C$17=1,ROUNDDOWN(地区標準卸価格!H88*ユーザ別掛け率!H88%,-入力!$C$16),IF(入力!$C$17=2,ROUNDUP(地区標準卸価格!H88*ユーザ別掛け率!H88%,-入力!$C$16),IF(入力!$C$17=3,ROUND(地区標準卸価格!H88*ユーザ別掛け率!H88%,-入力!$C$16),""))),地区標準卸価格!H88))</f>
        <v/>
      </c>
      <c r="I88" s="70">
        <f>'6桁'!I88</f>
        <v>0</v>
      </c>
      <c r="J88" s="131"/>
      <c r="K88" s="451"/>
      <c r="L88" s="435" t="s">
        <v>10</v>
      </c>
      <c r="M88" s="436"/>
      <c r="N88" s="435">
        <v>70</v>
      </c>
      <c r="O88" s="436"/>
      <c r="P88" s="5" t="str">
        <f>IF(地区標準卸価格!P88="","",IF(ISNUMBER(地区標準卸価格!P88),IF(入力!$C$17=1,ROUNDDOWN(地区標準卸価格!P88*ユーザ別掛け率!P88%,-入力!$C$16),IF(入力!$C$17=2,ROUNDUP(地区標準卸価格!P88*ユーザ別掛け率!P88%,-入力!$C$16),IF(入力!$C$17=3,ROUND(地区標準卸価格!P88*ユーザ別掛け率!P88%,-入力!$C$16),""))),地区標準卸価格!P88))</f>
        <v/>
      </c>
      <c r="Q88" s="201">
        <f>'6桁'!Q88</f>
        <v>0</v>
      </c>
      <c r="R88" s="5">
        <f>IF(地区標準卸価格!R88="","",IF(ISNUMBER(地区標準卸価格!R88),IF(入力!$C$17=1,ROUNDDOWN(地区標準卸価格!R88*ユーザ別掛け率!R88%,-入力!$C$16),IF(入力!$C$17=2,ROUNDUP(地区標準卸価格!R88*ユーザ別掛け率!R88%,-入力!$C$16),IF(入力!$C$17=3,ROUND(地区標準卸価格!R88*ユーザ別掛け率!R88%,-入力!$C$16),""))),地区標準卸価格!R88))</f>
        <v>10600</v>
      </c>
      <c r="S88" s="201">
        <f>'6桁'!S88</f>
        <v>0</v>
      </c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>
        <f>IF(地区標準卸価格!F89="","",IF(ISNUMBER(地区標準卸価格!F89),IF(入力!$C$17=1,ROUNDDOWN(地区標準卸価格!F89*ユーザ別掛け率!F89%,-入力!$C$16),IF(入力!$C$17=2,ROUNDUP(地区標準卸価格!F89*ユーザ別掛け率!F89%,-入力!$C$16),IF(入力!$C$17=3,ROUND(地区標準卸価格!F89*ユーザ別掛け率!F89%,-入力!$C$16),""))),地区標準卸価格!F89))</f>
        <v>27100</v>
      </c>
      <c r="G89" s="62">
        <f>'6桁'!G89</f>
        <v>0</v>
      </c>
      <c r="H89" s="5">
        <f>IF(地区標準卸価格!H89="","",IF(ISNUMBER(地区標準卸価格!H89),IF(入力!$C$17=1,ROUNDDOWN(地区標準卸価格!H89*ユーザ別掛け率!H89%,-入力!$C$16),IF(入力!$C$17=2,ROUNDUP(地区標準卸価格!H89*ユーザ別掛け率!H89%,-入力!$C$16),IF(入力!$C$17=3,ROUND(地区標準卸価格!H89*ユーザ別掛け率!H89%,-入力!$C$16),""))),地区標準卸価格!H89))</f>
        <v>26100</v>
      </c>
      <c r="I89" s="62">
        <f>'6桁'!I89</f>
        <v>0</v>
      </c>
      <c r="J89" s="131"/>
      <c r="K89" s="451"/>
      <c r="L89" s="435" t="s">
        <v>12</v>
      </c>
      <c r="M89" s="436"/>
      <c r="N89" s="435">
        <v>75</v>
      </c>
      <c r="O89" s="436"/>
      <c r="P89" s="5">
        <f>IF(地区標準卸価格!P89="","",IF(ISNUMBER(地区標準卸価格!P89),IF(入力!$C$17=1,ROUNDDOWN(地区標準卸価格!P89*ユーザ別掛け率!P89%,-入力!$C$16),IF(入力!$C$17=2,ROUNDUP(地区標準卸価格!P89*ユーザ別掛け率!P89%,-入力!$C$16),IF(入力!$C$17=3,ROUND(地区標準卸価格!P89*ユーザ別掛け率!P89%,-入力!$C$16),""))),地区標準卸価格!P89))</f>
        <v>11200</v>
      </c>
      <c r="Q89" s="201">
        <f>'6桁'!Q89</f>
        <v>0</v>
      </c>
      <c r="R89" s="5">
        <f>IF(地区標準卸価格!R89="","",IF(ISNUMBER(地区標準卸価格!R89),IF(入力!$C$17=1,ROUNDDOWN(地区標準卸価格!R89*ユーザ別掛け率!R89%,-入力!$C$16),IF(入力!$C$17=2,ROUNDUP(地区標準卸価格!R89*ユーザ別掛け率!R89%,-入力!$C$16),IF(入力!$C$17=3,ROUND(地区標準卸価格!R89*ユーザ別掛け率!R89%,-入力!$C$16),""))),地区標準卸価格!R89))</f>
        <v>11000</v>
      </c>
      <c r="S89" s="201">
        <f>'6桁'!S89</f>
        <v>0</v>
      </c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>
        <f>IF(地区標準卸価格!F90="","",IF(ISNUMBER(地区標準卸価格!F90),IF(入力!$C$17=1,ROUNDDOWN(地区標準卸価格!F90*ユーザ別掛け率!F90%,-入力!$C$16),IF(入力!$C$17=2,ROUNDUP(地区標準卸価格!F90*ユーザ別掛け率!F90%,-入力!$C$16),IF(入力!$C$17=3,ROUND(地区標準卸価格!F90*ユーザ別掛け率!F90%,-入力!$C$16),""))),地区標準卸価格!F90))</f>
        <v>31300</v>
      </c>
      <c r="G90" s="62">
        <f>'6桁'!G90</f>
        <v>0</v>
      </c>
      <c r="H90" s="5" t="str">
        <f>IF(地区標準卸価格!H90="","",IF(ISNUMBER(地区標準卸価格!H90),IF(入力!$C$17=1,ROUNDDOWN(地区標準卸価格!H90*ユーザ別掛け率!H90%,-入力!$C$16),IF(入力!$C$17=2,ROUNDUP(地区標準卸価格!H90*ユーザ別掛け率!H90%,-入力!$C$16),IF(入力!$C$17=3,ROUND(地区標準卸価格!H90*ユーザ別掛け率!H90%,-入力!$C$16),""))),地区標準卸価格!H90))</f>
        <v/>
      </c>
      <c r="I90" s="62">
        <f>'6桁'!I90</f>
        <v>0</v>
      </c>
      <c r="J90" s="131"/>
      <c r="K90" s="451"/>
      <c r="L90" s="435" t="s">
        <v>14</v>
      </c>
      <c r="M90" s="436"/>
      <c r="N90" s="435">
        <v>79</v>
      </c>
      <c r="O90" s="436"/>
      <c r="P90" s="5">
        <f>IF(地区標準卸価格!P90="","",IF(ISNUMBER(地区標準卸価格!P90),IF(入力!$C$17=1,ROUNDDOWN(地区標準卸価格!P90*ユーザ別掛け率!P90%,-入力!$C$16),IF(入力!$C$17=2,ROUNDUP(地区標準卸価格!P90*ユーザ別掛け率!P90%,-入力!$C$16),IF(入力!$C$17=3,ROUND(地区標準卸価格!P90*ユーザ別掛け率!P90%,-入力!$C$16),""))),地区標準卸価格!P90))</f>
        <v>13300</v>
      </c>
      <c r="Q90" s="201">
        <f>'6桁'!Q90</f>
        <v>0</v>
      </c>
      <c r="R90" s="5">
        <f>IF(地区標準卸価格!R90="","",IF(ISNUMBER(地区標準卸価格!R90),IF(入力!$C$17=1,ROUNDDOWN(地区標準卸価格!R90*ユーザ別掛け率!R90%,-入力!$C$16),IF(入力!$C$17=2,ROUNDUP(地区標準卸価格!R90*ユーザ別掛け率!R90%,-入力!$C$16),IF(入力!$C$17=3,ROUND(地区標準卸価格!R90*ユーザ別掛け率!R90%,-入力!$C$16),""))),地区標準卸価格!R90))</f>
        <v>12700</v>
      </c>
      <c r="S90" s="201">
        <f>'6桁'!S90</f>
        <v>0</v>
      </c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>
        <f>IF(地区標準卸価格!F91="","",IF(ISNUMBER(地区標準卸価格!F91),IF(入力!$C$17=1,ROUNDDOWN(地区標準卸価格!F91*ユーザ別掛け率!F91%,-入力!$C$16),IF(入力!$C$17=2,ROUNDUP(地区標準卸価格!F91*ユーザ別掛け率!F91%,-入力!$C$16),IF(入力!$C$17=3,ROUND(地区標準卸価格!F91*ユーザ別掛け率!F91%,-入力!$C$16),""))),地区標準卸価格!F91))</f>
        <v>32600</v>
      </c>
      <c r="G91" s="62">
        <f>'6桁'!G91</f>
        <v>0</v>
      </c>
      <c r="H91" s="5">
        <f>IF(地区標準卸価格!H91="","",IF(ISNUMBER(地区標準卸価格!H91),IF(入力!$C$17=1,ROUNDDOWN(地区標準卸価格!H91*ユーザ別掛け率!H91%,-入力!$C$16),IF(入力!$C$17=2,ROUNDUP(地区標準卸価格!H91*ユーザ別掛け率!H91%,-入力!$C$16),IF(入力!$C$17=3,ROUND(地区標準卸価格!H91*ユーザ別掛け率!H91%,-入力!$C$16),""))),地区標準卸価格!H91))</f>
        <v>30600</v>
      </c>
      <c r="I91" s="62">
        <f>'6桁'!I91</f>
        <v>0</v>
      </c>
      <c r="J91" s="131"/>
      <c r="K91" s="452"/>
      <c r="L91" s="437" t="s">
        <v>15</v>
      </c>
      <c r="M91" s="438"/>
      <c r="N91" s="437">
        <v>83</v>
      </c>
      <c r="O91" s="438"/>
      <c r="P91" s="33">
        <f>IF(地区標準卸価格!P91="","",IF(ISNUMBER(地区標準卸価格!P91),IF(入力!$C$17=1,ROUNDDOWN(地区標準卸価格!P91*ユーザ別掛け率!P91%,-入力!$C$16),IF(入力!$C$17=2,ROUNDUP(地区標準卸価格!P91*ユーザ別掛け率!P91%,-入力!$C$16),IF(入力!$C$17=3,ROUND(地区標準卸価格!P91*ユーザ別掛け率!P91%,-入力!$C$16),""))),地区標準卸価格!P91))</f>
        <v>14600</v>
      </c>
      <c r="Q91" s="202">
        <f>'6桁'!Q91</f>
        <v>0</v>
      </c>
      <c r="R91" s="33">
        <f>IF(地区標準卸価格!R91="","",IF(ISNUMBER(地区標準卸価格!R91),IF(入力!$C$17=1,ROUNDDOWN(地区標準卸価格!R91*ユーザ別掛け率!R91%,-入力!$C$16),IF(入力!$C$17=2,ROUNDUP(地区標準卸価格!R91*ユーザ別掛け率!R91%,-入力!$C$16),IF(入力!$C$17=3,ROUND(地区標準卸価格!R91*ユーザ別掛け率!R91%,-入力!$C$16),""))),地区標準卸価格!R91))</f>
        <v>13600</v>
      </c>
      <c r="S91" s="202">
        <f>'6桁'!S91</f>
        <v>0</v>
      </c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>
        <f>IF(地区標準卸価格!F92="","",IF(ISNUMBER(地区標準卸価格!F92),IF(入力!$C$17=1,ROUNDDOWN(地区標準卸価格!F92*ユーザ別掛け率!F92%,-入力!$C$16),IF(入力!$C$17=2,ROUNDUP(地区標準卸価格!F92*ユーザ別掛け率!F92%,-入力!$C$16),IF(入力!$C$17=3,ROUND(地区標準卸価格!F92*ユーザ別掛け率!F92%,-入力!$C$16),""))),地区標準卸価格!F92))</f>
        <v>33200</v>
      </c>
      <c r="G92" s="62">
        <f>'6桁'!G92</f>
        <v>0</v>
      </c>
      <c r="H92" s="5" t="str">
        <f>IF(地区標準卸価格!H92="","",IF(ISNUMBER(地区標準卸価格!H92),IF(入力!$C$17=1,ROUNDDOWN(地区標準卸価格!H92*ユーザ別掛け率!H92%,-入力!$C$16),IF(入力!$C$17=2,ROUNDUP(地区標準卸価格!H92*ユーザ別掛け率!H92%,-入力!$C$16),IF(入力!$C$17=3,ROUND(地区標準卸価格!H92*ユーザ別掛け率!H92%,-入力!$C$16),""))),地区標準卸価格!H92))</f>
        <v/>
      </c>
      <c r="I92" s="62">
        <f>'6桁'!I92</f>
        <v>0</v>
      </c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地区標準卸価格!P92="","",IF(ISNUMBER(地区標準卸価格!P92),IF(入力!$C$17=1,ROUNDDOWN(地区標準卸価格!P92*ユーザ別掛け率!P92%,-入力!$C$16),IF(入力!$C$17=2,ROUNDUP(地区標準卸価格!P92*ユーザ別掛け率!P92%,-入力!$C$16),IF(入力!$C$17=3,ROUND(地区標準卸価格!P92*ユーザ別掛け率!P92%,-入力!$C$16),""))),地区標準卸価格!P92))</f>
        <v/>
      </c>
      <c r="Q92" s="212">
        <f>'6桁'!Q92</f>
        <v>0</v>
      </c>
      <c r="R92" s="6">
        <f>IF(地区標準卸価格!R92="","",IF(ISNUMBER(地区標準卸価格!R92),IF(入力!$C$17=1,ROUNDDOWN(地区標準卸価格!R92*ユーザ別掛け率!R92%,-入力!$C$16),IF(入力!$C$17=2,ROUNDUP(地区標準卸価格!R92*ユーザ別掛け率!R92%,-入力!$C$16),IF(入力!$C$17=3,ROUND(地区標準卸価格!R92*ユーザ別掛け率!R92%,-入力!$C$16),""))),地区標準卸価格!R92))</f>
        <v>9800</v>
      </c>
      <c r="S92" s="212">
        <f>'6桁'!S92</f>
        <v>0</v>
      </c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>
        <f>IF(地区標準卸価格!F93="","",IF(ISNUMBER(地区標準卸価格!F93),IF(入力!$C$17=1,ROUNDDOWN(地区標準卸価格!F93*ユーザ別掛け率!F93%,-入力!$C$16),IF(入力!$C$17=2,ROUNDUP(地区標準卸価格!F93*ユーザ別掛け率!F93%,-入力!$C$16),IF(入力!$C$17=3,ROUND(地区標準卸価格!F93*ユーザ別掛け率!F93%,-入力!$C$16),""))),地区標準卸価格!F93))</f>
        <v>25700</v>
      </c>
      <c r="G93" s="62">
        <f>'6桁'!G93</f>
        <v>0</v>
      </c>
      <c r="H93" s="5">
        <f>IF(地区標準卸価格!H93="","",IF(ISNUMBER(地区標準卸価格!H93),IF(入力!$C$17=1,ROUNDDOWN(地区標準卸価格!H93*ユーザ別掛け率!H93%,-入力!$C$16),IF(入力!$C$17=2,ROUNDUP(地区標準卸価格!H93*ユーザ別掛け率!H93%,-入力!$C$16),IF(入力!$C$17=3,ROUND(地区標準卸価格!H93*ユーザ別掛け率!H93%,-入力!$C$16),""))),地区標準卸価格!H93))</f>
        <v>24100</v>
      </c>
      <c r="I93" s="62">
        <f>'6桁'!I93</f>
        <v>0</v>
      </c>
      <c r="J93" s="131"/>
      <c r="K93" s="451"/>
      <c r="L93" s="435" t="s">
        <v>30</v>
      </c>
      <c r="M93" s="436"/>
      <c r="N93" s="435">
        <v>73</v>
      </c>
      <c r="O93" s="436"/>
      <c r="P93" s="5" t="str">
        <f>IF(地区標準卸価格!P93="","",IF(ISNUMBER(地区標準卸価格!P93),IF(入力!$C$17=1,ROUNDDOWN(地区標準卸価格!P93*ユーザ別掛け率!P93%,-入力!$C$16),IF(入力!$C$17=2,ROUNDUP(地区標準卸価格!P93*ユーザ別掛け率!P93%,-入力!$C$16),IF(入力!$C$17=3,ROUND(地区標準卸価格!P93*ユーザ別掛け率!P93%,-入力!$C$16),""))),地区標準卸価格!P93))</f>
        <v/>
      </c>
      <c r="Q93" s="201">
        <f>'6桁'!Q93</f>
        <v>0</v>
      </c>
      <c r="R93" s="5">
        <f>IF(地区標準卸価格!R93="","",IF(ISNUMBER(地区標準卸価格!R93),IF(入力!$C$17=1,ROUNDDOWN(地区標準卸価格!R93*ユーザ別掛け率!R93%,-入力!$C$16),IF(入力!$C$17=2,ROUNDUP(地区標準卸価格!R93*ユーザ別掛け率!R93%,-入力!$C$16),IF(入力!$C$17=3,ROUND(地区標準卸価格!R93*ユーザ別掛け率!R93%,-入力!$C$16),""))),地区標準卸価格!R93))</f>
        <v>10900</v>
      </c>
      <c r="S93" s="201">
        <f>'6桁'!S93</f>
        <v>0</v>
      </c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地区標準卸価格!F94="","",IF(ISNUMBER(地区標準卸価格!F94),IF(入力!$C$17=1,ROUNDDOWN(地区標準卸価格!F94*ユーザ別掛け率!F94%,-入力!$C$16),IF(入力!$C$17=2,ROUNDUP(地区標準卸価格!F94*ユーザ別掛け率!F94%,-入力!$C$16),IF(入力!$C$17=3,ROUND(地区標準卸価格!F94*ユーザ別掛け率!F94%,-入力!$C$16),""))),地区標準卸価格!F94))</f>
        <v/>
      </c>
      <c r="G94" s="62">
        <f>'6桁'!G94</f>
        <v>0</v>
      </c>
      <c r="H94" s="5">
        <f>IF(地区標準卸価格!H94="","",IF(ISNUMBER(地区標準卸価格!H94),IF(入力!$C$17=1,ROUNDDOWN(地区標準卸価格!H94*ユーザ別掛け率!H94%,-入力!$C$16),IF(入力!$C$17=2,ROUNDUP(地区標準卸価格!H94*ユーザ別掛け率!H94%,-入力!$C$16),IF(入力!$C$17=3,ROUND(地区標準卸価格!H94*ユーザ別掛け率!H94%,-入力!$C$16),""))),地区標準卸価格!H94))</f>
        <v>26200</v>
      </c>
      <c r="I94" s="62">
        <f>'6桁'!I94</f>
        <v>0</v>
      </c>
      <c r="J94" s="131"/>
      <c r="K94" s="451"/>
      <c r="L94" s="435" t="s">
        <v>2</v>
      </c>
      <c r="M94" s="436"/>
      <c r="N94" s="435">
        <v>68</v>
      </c>
      <c r="O94" s="436"/>
      <c r="P94" s="5" t="str">
        <f>IF(地区標準卸価格!P94="","",IF(ISNUMBER(地区標準卸価格!P94),IF(入力!$C$17=1,ROUNDDOWN(地区標準卸価格!P94*ユーザ別掛け率!P94%,-入力!$C$16),IF(入力!$C$17=2,ROUNDUP(地区標準卸価格!P94*ユーザ別掛け率!P94%,-入力!$C$16),IF(入力!$C$17=3,ROUND(地区標準卸価格!P94*ユーザ別掛け率!P94%,-入力!$C$16),""))),地区標準卸価格!P94))</f>
        <v/>
      </c>
      <c r="Q94" s="201">
        <f>'6桁'!Q94</f>
        <v>0</v>
      </c>
      <c r="R94" s="5">
        <f>IF(地区標準卸価格!R94="","",IF(ISNUMBER(地区標準卸価格!R94),IF(入力!$C$17=1,ROUNDDOWN(地区標準卸価格!R94*ユーザ別掛け率!R94%,-入力!$C$16),IF(入力!$C$17=2,ROUNDUP(地区標準卸価格!R94*ユーザ別掛け率!R94%,-入力!$C$16),IF(入力!$C$17=3,ROUND(地区標準卸価格!R94*ユーザ別掛け率!R94%,-入力!$C$16),""))),地区標準卸価格!R94))</f>
        <v>8700</v>
      </c>
      <c r="S94" s="201">
        <f>'6桁'!S94</f>
        <v>0</v>
      </c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>
        <f>IF(地区標準卸価格!F95="","",IF(ISNUMBER(地区標準卸価格!F95),IF(入力!$C$17=1,ROUNDDOWN(地区標準卸価格!F95*ユーザ別掛け率!F95%,-入力!$C$16),IF(入力!$C$17=2,ROUNDUP(地区標準卸価格!F95*ユーザ別掛け率!F95%,-入力!$C$16),IF(入力!$C$17=3,ROUND(地区標準卸価格!F95*ユーザ別掛け率!F95%,-入力!$C$16),""))),地区標準卸価格!F95))</f>
        <v>29800</v>
      </c>
      <c r="G95" s="62">
        <f>'6桁'!G95</f>
        <v>0</v>
      </c>
      <c r="H95" s="5">
        <f>IF(地区標準卸価格!H95="","",IF(ISNUMBER(地区標準卸価格!H95),IF(入力!$C$17=1,ROUNDDOWN(地区標準卸価格!H95*ユーザ別掛け率!H95%,-入力!$C$16),IF(入力!$C$17=2,ROUNDUP(地区標準卸価格!H95*ユーザ別掛け率!H95%,-入力!$C$16),IF(入力!$C$17=3,ROUND(地区標準卸価格!H95*ユーザ別掛け率!H95%,-入力!$C$16),""))),地区標準卸価格!H95))</f>
        <v>28100</v>
      </c>
      <c r="I95" s="62">
        <f>'6桁'!I95</f>
        <v>0</v>
      </c>
      <c r="J95" s="131"/>
      <c r="K95" s="453"/>
      <c r="L95" s="456" t="s">
        <v>5</v>
      </c>
      <c r="M95" s="457"/>
      <c r="N95" s="456">
        <v>74</v>
      </c>
      <c r="O95" s="457"/>
      <c r="P95" s="16" t="str">
        <f>IF(地区標準卸価格!P95="","",IF(ISNUMBER(地区標準卸価格!P95),IF(入力!$C$17=1,ROUNDDOWN(地区標準卸価格!P95*ユーザ別掛け率!P95%,-入力!$C$16),IF(入力!$C$17=2,ROUNDUP(地区標準卸価格!P95*ユーザ別掛け率!P95%,-入力!$C$16),IF(入力!$C$17=3,ROUND(地区標準卸価格!P95*ユーザ別掛け率!P95%,-入力!$C$16),""))),地区標準卸価格!P95))</f>
        <v/>
      </c>
      <c r="Q95" s="207">
        <f>'6桁'!Q95</f>
        <v>0</v>
      </c>
      <c r="R95" s="16">
        <f>IF(地区標準卸価格!R95="","",IF(ISNUMBER(地区標準卸価格!R95),IF(入力!$C$17=1,ROUNDDOWN(地区標準卸価格!R95*ユーザ別掛け率!R95%,-入力!$C$16),IF(入力!$C$17=2,ROUNDUP(地区標準卸価格!R95*ユーザ別掛け率!R95%,-入力!$C$16),IF(入力!$C$17=3,ROUND(地区標準卸価格!R95*ユーザ別掛け率!R95%,-入力!$C$16),""))),地区標準卸価格!R95))</f>
        <v>9700</v>
      </c>
      <c r="S95" s="207">
        <f>'6桁'!S95</f>
        <v>0</v>
      </c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>
        <f>IF(地区標準卸価格!F96="","",IF(ISNUMBER(地区標準卸価格!F96),IF(入力!$C$17=1,ROUNDDOWN(地区標準卸価格!F96*ユーザ別掛け率!F96%,-入力!$C$16),IF(入力!$C$17=2,ROUNDUP(地区標準卸価格!F96*ユーザ別掛け率!F96%,-入力!$C$16),IF(入力!$C$17=3,ROUND(地区標準卸価格!F96*ユーザ別掛け率!F96%,-入力!$C$16),""))),地区標準卸価格!F96))</f>
        <v>31800</v>
      </c>
      <c r="G96" s="62">
        <f>'6桁'!G96</f>
        <v>0</v>
      </c>
      <c r="H96" s="5" t="str">
        <f>IF(地区標準卸価格!H96="","",IF(ISNUMBER(地区標準卸価格!H96),IF(入力!$C$17=1,ROUNDDOWN(地区標準卸価格!H96*ユーザ別掛け率!H96%,-入力!$C$16),IF(入力!$C$17=2,ROUNDUP(地区標準卸価格!H96*ユーザ別掛け率!H96%,-入力!$C$16),IF(入力!$C$17=3,ROUND(地区標準卸価格!H96*ユーザ別掛け率!H96%,-入力!$C$16),""))),地区標準卸価格!H96))</f>
        <v/>
      </c>
      <c r="I96" s="62">
        <f>'6桁'!I96</f>
        <v>0</v>
      </c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地区標準卸価格!F97="","",IF(ISNUMBER(地区標準卸価格!F97),IF(入力!$C$17=1,ROUNDDOWN(地区標準卸価格!F97*ユーザ別掛け率!F97%,-入力!$C$16),IF(入力!$C$17=2,ROUNDUP(地区標準卸価格!F97*ユーザ別掛け率!F97%,-入力!$C$16),IF(入力!$C$17=3,ROUND(地区標準卸価格!F97*ユーザ別掛け率!F97%,-入力!$C$16),""))),地区標準卸価格!F97))</f>
        <v/>
      </c>
      <c r="G97" s="62">
        <f>'6桁'!G97</f>
        <v>0</v>
      </c>
      <c r="H97" s="5">
        <f>IF(地区標準卸価格!H97="","",IF(ISNUMBER(地区標準卸価格!H97),IF(入力!$C$17=1,ROUNDDOWN(地区標準卸価格!H97*ユーザ別掛け率!H97%,-入力!$C$16),IF(入力!$C$17=2,ROUNDUP(地区標準卸価格!H97*ユーザ別掛け率!H97%,-入力!$C$16),IF(入力!$C$17=3,ROUND(地区標準卸価格!H97*ユーザ別掛け率!H97%,-入力!$C$16),""))),地区標準卸価格!H97))</f>
        <v>32100</v>
      </c>
      <c r="I97" s="62">
        <f>'6桁'!I97</f>
        <v>0</v>
      </c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>
        <f>IF(地区標準卸価格!F98="","",IF(ISNUMBER(地区標準卸価格!F98),IF(入力!$C$17=1,ROUNDDOWN(地区標準卸価格!F98*ユーザ別掛け率!F98%,-入力!$C$16),IF(入力!$C$17=2,ROUNDUP(地区標準卸価格!F98*ユーザ別掛け率!F98%,-入力!$C$16),IF(入力!$C$17=3,ROUND(地区標準卸価格!F98*ユーザ別掛け率!F98%,-入力!$C$16),""))),地区標準卸価格!F98))</f>
        <v>13700</v>
      </c>
      <c r="G98" s="62">
        <f>'6桁'!G98</f>
        <v>0</v>
      </c>
      <c r="H98" s="5" t="str">
        <f>IF(地区標準卸価格!H98="","",IF(ISNUMBER(地区標準卸価格!H98),IF(入力!$C$17=1,ROUNDDOWN(地区標準卸価格!H98*ユーザ別掛け率!H98%,-入力!$C$16),IF(入力!$C$17=2,ROUNDUP(地区標準卸価格!H98*ユーザ別掛け率!H98%,-入力!$C$16),IF(入力!$C$17=3,ROUND(地区標準卸価格!H98*ユーザ別掛け率!H98%,-入力!$C$16),""))),地区標準卸価格!H98))</f>
        <v/>
      </c>
      <c r="I98" s="62">
        <f>'6桁'!I98</f>
        <v>0</v>
      </c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>
        <f>IF(地区標準卸価格!F99="","",IF(ISNUMBER(地区標準卸価格!F99),IF(入力!$C$17=1,ROUNDDOWN(地区標準卸価格!F99*ユーザ別掛け率!F99%,-入力!$C$16),IF(入力!$C$17=2,ROUNDUP(地区標準卸価格!F99*ユーザ別掛け率!F99%,-入力!$C$16),IF(入力!$C$17=3,ROUND(地区標準卸価格!F99*ユーザ別掛け率!F99%,-入力!$C$16),""))),地区標準卸価格!F99))</f>
        <v>19300</v>
      </c>
      <c r="G99" s="62">
        <f>'6桁'!G99</f>
        <v>0</v>
      </c>
      <c r="H99" s="5">
        <f>IF(地区標準卸価格!H99="","",IF(ISNUMBER(地区標準卸価格!H99),IF(入力!$C$17=1,ROUNDDOWN(地区標準卸価格!H99*ユーザ別掛け率!H99%,-入力!$C$16),IF(入力!$C$17=2,ROUNDUP(地区標準卸価格!H99*ユーザ別掛け率!H99%,-入力!$C$16),IF(入力!$C$17=3,ROUND(地区標準卸価格!H99*ユーザ別掛け率!H99%,-入力!$C$16),""))),地区標準卸価格!H99))</f>
        <v>18300</v>
      </c>
      <c r="I99" s="62">
        <f>'6桁'!I99</f>
        <v>0</v>
      </c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f>IF(地区標準卸価格!F100="","",IF(ISNUMBER(地区標準卸価格!F100),IF(入力!$C$17=1,ROUNDDOWN(地区標準卸価格!F100*ユーザ別掛け率!F100%,-入力!$C$16),IF(入力!$C$17=2,ROUNDUP(地区標準卸価格!F100*ユーザ別掛け率!F100%,-入力!$C$16),IF(入力!$C$17=3,ROUND(地区標準卸価格!F100*ユーザ別掛け率!F100%,-入力!$C$16),""))),地区標準卸価格!F100))</f>
        <v>21000</v>
      </c>
      <c r="G100" s="62" t="str">
        <f>'6桁'!G100</f>
        <v>★</v>
      </c>
      <c r="H100" s="5" t="str">
        <f>IF(地区標準卸価格!H100="","",IF(ISNUMBER(地区標準卸価格!H100),IF(入力!$C$17=1,ROUNDDOWN(地区標準卸価格!H100*ユーザ別掛け率!H100%,-入力!$C$16),IF(入力!$C$17=2,ROUNDUP(地区標準卸価格!H100*ユーザ別掛け率!H100%,-入力!$C$16),IF(入力!$C$17=3,ROUND(地区標準卸価格!H100*ユーザ別掛け率!H100%,-入力!$C$16),""))),地区標準卸価格!H100))</f>
        <v/>
      </c>
      <c r="I100" s="62">
        <f>'6桁'!I100</f>
        <v>0</v>
      </c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f>IF(地区標準卸価格!F101="","",IF(ISNUMBER(地区標準卸価格!F101),IF(入力!$C$17=1,ROUNDDOWN(地区標準卸価格!F101*ユーザ別掛け率!F101%,-入力!$C$16),IF(入力!$C$17=2,ROUNDUP(地区標準卸価格!F101*ユーザ別掛け率!F101%,-入力!$C$16),IF(入力!$C$17=3,ROUND(地区標準卸価格!F101*ユーザ別掛け率!F101%,-入力!$C$16),""))),地区標準卸価格!F101))</f>
        <v>20900</v>
      </c>
      <c r="G101" s="62">
        <f>'6桁'!G101</f>
        <v>0</v>
      </c>
      <c r="H101" s="5">
        <f>IF(地区標準卸価格!H101="","",IF(ISNUMBER(地区標準卸価格!H101),IF(入力!$C$17=1,ROUNDDOWN(地区標準卸価格!H101*ユーザ別掛け率!H101%,-入力!$C$16),IF(入力!$C$17=2,ROUNDUP(地区標準卸価格!H101*ユーザ別掛け率!H101%,-入力!$C$16),IF(入力!$C$17=3,ROUND(地区標準卸価格!H101*ユーザ別掛け率!H101%,-入力!$C$16),""))),地区標準卸価格!H101))</f>
        <v>19900</v>
      </c>
      <c r="I101" s="62">
        <f>'6桁'!I101</f>
        <v>0</v>
      </c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f>IF(地区標準卸価格!F102="","",IF(ISNUMBER(地区標準卸価格!F102),IF(入力!$C$17=1,ROUNDDOWN(地区標準卸価格!F102*ユーザ別掛け率!F102%,-入力!$C$16),IF(入力!$C$17=2,ROUNDUP(地区標準卸価格!F102*ユーザ別掛け率!F102%,-入力!$C$16),IF(入力!$C$17=3,ROUND(地区標準卸価格!F102*ユーザ別掛け率!F102%,-入力!$C$16),""))),地区標準卸価格!F102))</f>
        <v>23600</v>
      </c>
      <c r="G102" s="62">
        <f>'6桁'!G102</f>
        <v>0</v>
      </c>
      <c r="H102" s="5">
        <f>IF(地区標準卸価格!H102="","",IF(ISNUMBER(地区標準卸価格!H102),IF(入力!$C$17=1,ROUNDDOWN(地区標準卸価格!H102*ユーザ別掛け率!H102%,-入力!$C$16),IF(入力!$C$17=2,ROUNDUP(地区標準卸価格!H102*ユーザ別掛け率!H102%,-入力!$C$16),IF(入力!$C$17=3,ROUND(地区標準卸価格!H102*ユーザ別掛け率!H102%,-入力!$C$16),""))),地区標準卸価格!H102))</f>
        <v>22500</v>
      </c>
      <c r="I102" s="62">
        <f>'6桁'!I102</f>
        <v>0</v>
      </c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地区標準卸価格!F103="","",IF(ISNUMBER(地区標準卸価格!F103),IF(入力!$C$17=1,ROUNDDOWN(地区標準卸価格!F103*ユーザ別掛け率!F103%,-入力!$C$16),IF(入力!$C$17=2,ROUNDUP(地区標準卸価格!F103*ユーザ別掛け率!F103%,-入力!$C$16),IF(入力!$C$17=3,ROUND(地区標準卸価格!F103*ユーザ別掛け率!F103%,-入力!$C$16),""))),地区標準卸価格!F103))</f>
        <v/>
      </c>
      <c r="G103" s="62">
        <f>'6桁'!G103</f>
        <v>0</v>
      </c>
      <c r="H103" s="5">
        <f>IF(地区標準卸価格!H103="","",IF(ISNUMBER(地区標準卸価格!H103),IF(入力!$C$17=1,ROUNDDOWN(地区標準卸価格!H103*ユーザ別掛け率!H103%,-入力!$C$16),IF(入力!$C$17=2,ROUNDUP(地区標準卸価格!H103*ユーザ別掛け率!H103%,-入力!$C$16),IF(入力!$C$17=3,ROUND(地区標準卸価格!H103*ユーザ別掛け率!H103%,-入力!$C$16),""))),地区標準卸価格!H103))</f>
        <v>23800</v>
      </c>
      <c r="I103" s="62" t="str">
        <f>'6桁'!I103</f>
        <v>★</v>
      </c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>
        <f>IF(地区標準卸価格!F104="","",IF(ISNUMBER(地区標準卸価格!F104),IF(入力!$C$17=1,ROUNDDOWN(地区標準卸価格!F104*ユーザ別掛け率!F104%,-入力!$C$16),IF(入力!$C$17=2,ROUNDUP(地区標準卸価格!F104*ユーザ別掛け率!F104%,-入力!$C$16),IF(入力!$C$17=3,ROUND(地区標準卸価格!F104*ユーザ別掛け率!F104%,-入力!$C$16),""))),地区標準卸価格!F104))</f>
        <v>26200</v>
      </c>
      <c r="G104" s="62">
        <f>'6桁'!G104</f>
        <v>0</v>
      </c>
      <c r="H104" s="5">
        <f>IF(地区標準卸価格!H104="","",IF(ISNUMBER(地区標準卸価格!H104),IF(入力!$C$17=1,ROUNDDOWN(地区標準卸価格!H104*ユーザ別掛け率!H104%,-入力!$C$16),IF(入力!$C$17=2,ROUNDUP(地区標準卸価格!H104*ユーザ別掛け率!H104%,-入力!$C$16),IF(入力!$C$17=3,ROUND(地区標準卸価格!H104*ユーザ別掛け率!H104%,-入力!$C$16),""))),地区標準卸価格!H104))</f>
        <v>24600</v>
      </c>
      <c r="I104" s="62">
        <f>'6桁'!I104</f>
        <v>0</v>
      </c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>
        <f>IF(地区標準卸価格!F105="","",IF(ISNUMBER(地区標準卸価格!F105),IF(入力!$C$17=1,ROUNDDOWN(地区標準卸価格!F105*ユーザ別掛け率!F105%,-入力!$C$16),IF(入力!$C$17=2,ROUNDUP(地区標準卸価格!F105*ユーザ別掛け率!F105%,-入力!$C$16),IF(入力!$C$17=3,ROUND(地区標準卸価格!F105*ユーザ別掛け率!F105%,-入力!$C$16),""))),地区標準卸価格!F105))</f>
        <v>28700</v>
      </c>
      <c r="G105" s="62">
        <f>'6桁'!G105</f>
        <v>0</v>
      </c>
      <c r="H105" s="5">
        <f>IF(地区標準卸価格!H105="","",IF(ISNUMBER(地区標準卸価格!H105),IF(入力!$C$17=1,ROUNDDOWN(地区標準卸価格!H105*ユーザ別掛け率!H105%,-入力!$C$16),IF(入力!$C$17=2,ROUNDUP(地区標準卸価格!H105*ユーザ別掛け率!H105%,-入力!$C$16),IF(入力!$C$17=3,ROUND(地区標準卸価格!H105*ユーザ別掛け率!H105%,-入力!$C$16),""))),地区標準卸価格!H105))</f>
        <v>27400</v>
      </c>
      <c r="I105" s="62">
        <f>'6桁'!I105</f>
        <v>0</v>
      </c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>
        <f>IF(地区標準卸価格!F106="","",IF(ISNUMBER(地区標準卸価格!F106),IF(入力!$C$17=1,ROUNDDOWN(地区標準卸価格!F106*ユーザ別掛け率!F106%,-入力!$C$16),IF(入力!$C$17=2,ROUNDUP(地区標準卸価格!F106*ユーザ別掛け率!F106%,-入力!$C$16),IF(入力!$C$17=3,ROUND(地区標準卸価格!F106*ユーザ別掛け率!F106%,-入力!$C$16),""))),地区標準卸価格!F106))</f>
        <v>31200</v>
      </c>
      <c r="G106" s="62">
        <f>'6桁'!G106</f>
        <v>0</v>
      </c>
      <c r="H106" s="5" t="str">
        <f>IF(地区標準卸価格!H106="","",IF(ISNUMBER(地区標準卸価格!H106),IF(入力!$C$17=1,ROUNDDOWN(地区標準卸価格!H106*ユーザ別掛け率!H106%,-入力!$C$16),IF(入力!$C$17=2,ROUNDUP(地区標準卸価格!H106*ユーザ別掛け率!H106%,-入力!$C$16),IF(入力!$C$17=3,ROUND(地区標準卸価格!H106*ユーザ別掛け率!H106%,-入力!$C$16),""))),地区標準卸価格!H106))</f>
        <v/>
      </c>
      <c r="I106" s="62">
        <f>'6桁'!I106</f>
        <v>0</v>
      </c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地区標準卸価格!F107="","",IF(ISNUMBER(地区標準卸価格!F107),IF(入力!$C$17=1,ROUNDDOWN(地区標準卸価格!F107*ユーザ別掛け率!F107%,-入力!$C$16),IF(入力!$C$17=2,ROUNDUP(地区標準卸価格!F107*ユーザ別掛け率!F107%,-入力!$C$16),IF(入力!$C$17=3,ROUND(地区標準卸価格!F107*ユーザ別掛け率!F107%,-入力!$C$16),""))),地区標準卸価格!F107))</f>
        <v/>
      </c>
      <c r="G107" s="62">
        <f>'6桁'!G107</f>
        <v>0</v>
      </c>
      <c r="H107" s="5">
        <f>IF(地区標準卸価格!H107="","",IF(ISNUMBER(地区標準卸価格!H107),IF(入力!$C$17=1,ROUNDDOWN(地区標準卸価格!H107*ユーザ別掛け率!H107%,-入力!$C$16),IF(入力!$C$17=2,ROUNDUP(地区標準卸価格!H107*ユーザ別掛け率!H107%,-入力!$C$16),IF(入力!$C$17=3,ROUND(地区標準卸価格!H107*ユーザ別掛け率!H107%,-入力!$C$16),""))),地区標準卸価格!H107))</f>
        <v>23500</v>
      </c>
      <c r="I107" s="62">
        <f>'6桁'!I107</f>
        <v>0</v>
      </c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>
        <f>IF(地区標準卸価格!F108="","",IF(ISNUMBER(地区標準卸価格!F108),IF(入力!$C$17=1,ROUNDDOWN(地区標準卸価格!F108*ユーザ別掛け率!F108%,-入力!$C$16),IF(入力!$C$17=2,ROUNDUP(地区標準卸価格!F108*ユーザ別掛け率!F108%,-入力!$C$16),IF(入力!$C$17=3,ROUND(地区標準卸価格!F108*ユーザ別掛け率!F108%,-入力!$C$16),""))),地区標準卸価格!F108))</f>
        <v>26700</v>
      </c>
      <c r="G108" s="68">
        <f>'6桁'!G108</f>
        <v>0</v>
      </c>
      <c r="H108" s="16" t="str">
        <f>IF(地区標準卸価格!H108="","",IF(ISNUMBER(地区標準卸価格!H108),IF(入力!$C$17=1,ROUNDDOWN(地区標準卸価格!H108*ユーザ別掛け率!H108%,-入力!$C$16),IF(入力!$C$17=2,ROUNDUP(地区標準卸価格!H108*ユーザ別掛け率!H108%,-入力!$C$16),IF(入力!$C$17=3,ROUND(地区標準卸価格!H108*ユーザ別掛け率!H108%,-入力!$C$16),""))),地区標準卸価格!H108))</f>
        <v/>
      </c>
      <c r="I108" s="68">
        <f>'6桁'!I108</f>
        <v>0</v>
      </c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125</v>
      </c>
      <c r="M117" s="487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地区標準卸価格!F118="","",IF(ISNUMBER(地区標準卸価格!F118),IF(入力!$C$17=1,ROUNDDOWN(地区標準卸価格!F118*ユーザ別掛け率!F118%,-入力!$C$16),IF(入力!$C$17=2,ROUNDUP(地区標準卸価格!F118*ユーザ別掛け率!F118%,-入力!$C$16),IF(入力!$C$17=3,ROUND(地区標準卸価格!F118*ユーザ別掛け率!F118%,-入力!$C$16),""))),地区標準卸価格!F118))</f>
        <v/>
      </c>
      <c r="G118" s="61">
        <f>'6桁'!G118</f>
        <v>0</v>
      </c>
      <c r="H118" s="4">
        <f>IF(地区標準卸価格!H118="","",IF(ISNUMBER(地区標準卸価格!H118),IF(入力!$C$17=1,ROUNDDOWN(地区標準卸価格!H118*ユーザ別掛け率!H118%,-入力!$C$16),IF(入力!$C$17=2,ROUNDUP(地区標準卸価格!H118*ユーザ別掛け率!H118%,-入力!$C$16),IF(入力!$C$17=3,ROUND(地区標準卸価格!H118*ユーザ別掛け率!H118%,-入力!$C$16),""))),地区標準卸価格!H118))</f>
        <v>152400</v>
      </c>
      <c r="I118" s="61" t="str">
        <f>'6桁'!I118</f>
        <v>※</v>
      </c>
      <c r="J118" s="4" t="str">
        <f>IF(地区標準卸価格!J118="","",IF(ISNUMBER(地区標準卸価格!J118),IF(入力!$C$17=1,ROUNDDOWN(地区標準卸価格!J118*ユーザ別掛け率!J118%,-入力!$C$16),IF(入力!$C$17=2,ROUNDUP(地区標準卸価格!J118*ユーザ別掛け率!J118%,-入力!$C$16),IF(入力!$C$17=3,ROUND(地区標準卸価格!J118*ユーザ別掛け率!J118%,-入力!$C$16),""))),地区標準卸価格!J118))</f>
        <v/>
      </c>
      <c r="K118" s="61">
        <f>'6桁'!K118</f>
        <v>0</v>
      </c>
      <c r="L118" s="4" t="str">
        <f>IF(地区標準卸価格!L118="","",IF(ISNUMBER(地区標準卸価格!L118),IF(入力!$C$17=1,ROUNDDOWN(地区標準卸価格!L118*ユーザ別掛け率!L118%,-入力!$C$16),IF(入力!$C$17=2,ROUNDUP(地区標準卸価格!L118*ユーザ別掛け率!L118%,-入力!$C$16),IF(入力!$C$17=3,ROUND(地区標準卸価格!L118*ユーザ別掛け率!L118%,-入力!$C$16),""))),地区標準卸価格!L118))</f>
        <v/>
      </c>
      <c r="M118" s="61">
        <f>'6桁'!M118</f>
        <v>0</v>
      </c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地区標準卸価格!F119="","",IF(ISNUMBER(地区標準卸価格!F119),IF(入力!$C$17=1,ROUNDDOWN(地区標準卸価格!F119*ユーザ別掛け率!F119%,-入力!$C$16),IF(入力!$C$17=2,ROUNDUP(地区標準卸価格!F119*ユーザ別掛け率!F119%,-入力!$C$16),IF(入力!$C$17=3,ROUND(地区標準卸価格!F119*ユーザ別掛け率!F119%,-入力!$C$16),""))),地区標準卸価格!F119))</f>
        <v/>
      </c>
      <c r="G119" s="58">
        <f>'6桁'!G119</f>
        <v>0</v>
      </c>
      <c r="H119" s="33">
        <f>IF(地区標準卸価格!H119="","",IF(ISNUMBER(地区標準卸価格!H119),IF(入力!$C$17=1,ROUNDDOWN(地区標準卸価格!H119*ユーザ別掛け率!H119%,-入力!$C$16),IF(入力!$C$17=2,ROUNDUP(地区標準卸価格!H119*ユーザ別掛け率!H119%,-入力!$C$16),IF(入力!$C$17=3,ROUND(地区標準卸価格!H119*ユーザ別掛け率!H119%,-入力!$C$16),""))),地区標準卸価格!H119))</f>
        <v>124400</v>
      </c>
      <c r="I119" s="58" t="str">
        <f>'6桁'!I119</f>
        <v>※</v>
      </c>
      <c r="J119" s="33" t="str">
        <f>IF(地区標準卸価格!J119="","",IF(ISNUMBER(地区標準卸価格!J119),IF(入力!$C$17=1,ROUNDDOWN(地区標準卸価格!J119*ユーザ別掛け率!J119%,-入力!$C$16),IF(入力!$C$17=2,ROUNDUP(地区標準卸価格!J119*ユーザ別掛け率!J119%,-入力!$C$16),IF(入力!$C$17=3,ROUND(地区標準卸価格!J119*ユーザ別掛け率!J119%,-入力!$C$16),""))),地区標準卸価格!J119))</f>
        <v/>
      </c>
      <c r="K119" s="58">
        <f>'6桁'!K119</f>
        <v>0</v>
      </c>
      <c r="L119" s="33" t="str">
        <f>IF(地区標準卸価格!L119="","",IF(ISNUMBER(地区標準卸価格!L119),IF(入力!$C$17=1,ROUNDDOWN(地区標準卸価格!L119*ユーザ別掛け率!L119%,-入力!$C$16),IF(入力!$C$17=2,ROUNDUP(地区標準卸価格!L119*ユーザ別掛け率!L119%,-入力!$C$16),IF(入力!$C$17=3,ROUND(地区標準卸価格!L119*ユーザ別掛け率!L119%,-入力!$C$16),""))),地区標準卸価格!L119))</f>
        <v/>
      </c>
      <c r="M119" s="58">
        <f>'6桁'!M119</f>
        <v>0</v>
      </c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地区標準卸価格!F120="","",IF(ISNUMBER(地区標準卸価格!F120),IF(入力!$C$17=1,ROUNDDOWN(地区標準卸価格!F120*ユーザ別掛け率!F120%,-入力!$C$16),IF(入力!$C$17=2,ROUNDUP(地区標準卸価格!F120*ユーザ別掛け率!F120%,-入力!$C$16),IF(入力!$C$17=3,ROUND(地区標準卸価格!F120*ユーザ別掛け率!F120%,-入力!$C$16),""))),地区標準卸価格!F120))</f>
        <v/>
      </c>
      <c r="G120" s="67">
        <f>'6桁'!G120</f>
        <v>0</v>
      </c>
      <c r="H120" s="32" t="str">
        <f>IF(地区標準卸価格!H120="","",IF(ISNUMBER(地区標準卸価格!H120),IF(入力!$C$17=1,ROUNDDOWN(地区標準卸価格!H120*ユーザ別掛け率!H120%,-入力!$C$16),IF(入力!$C$17=2,ROUNDUP(地区標準卸価格!H120*ユーザ別掛け率!H120%,-入力!$C$16),IF(入力!$C$17=3,ROUND(地区標準卸価格!H120*ユーザ別掛け率!H120%,-入力!$C$16),""))),地区標準卸価格!H120))</f>
        <v/>
      </c>
      <c r="I120" s="67">
        <f>'6桁'!I120</f>
        <v>0</v>
      </c>
      <c r="J120" s="32" t="str">
        <f>IF(地区標準卸価格!J120="","",IF(ISNUMBER(地区標準卸価格!J120),IF(入力!$C$17=1,ROUNDDOWN(地区標準卸価格!J120*ユーザ別掛け率!J120%,-入力!$C$16),IF(入力!$C$17=2,ROUNDUP(地区標準卸価格!J120*ユーザ別掛け率!J120%,-入力!$C$16),IF(入力!$C$17=3,ROUND(地区標準卸価格!J120*ユーザ別掛け率!J120%,-入力!$C$16),""))),地区標準卸価格!J120))</f>
        <v/>
      </c>
      <c r="K120" s="67">
        <f>'6桁'!K120</f>
        <v>0</v>
      </c>
      <c r="L120" s="32">
        <f>IF(地区標準卸価格!L120="","",IF(ISNUMBER(地区標準卸価格!L120),IF(入力!$C$17=1,ROUNDDOWN(地区標準卸価格!L120*ユーザ別掛け率!L120%,-入力!$C$16),IF(入力!$C$17=2,ROUNDUP(地区標準卸価格!L120*ユーザ別掛け率!L120%,-入力!$C$16),IF(入力!$C$17=3,ROUND(地区標準卸価格!L120*ユーザ別掛け率!L120%,-入力!$C$16),""))),地区標準卸価格!L120))</f>
        <v>148700</v>
      </c>
      <c r="M120" s="67">
        <f>'6桁'!M120</f>
        <v>0</v>
      </c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地区標準卸価格!F121="","",IF(ISNUMBER(地区標準卸価格!F121),IF(入力!$C$17=1,ROUNDDOWN(地区標準卸価格!F121*ユーザ別掛け率!F121%,-入力!$C$16),IF(入力!$C$17=2,ROUNDUP(地区標準卸価格!F121*ユーザ別掛け率!F121%,-入力!$C$16),IF(入力!$C$17=3,ROUND(地区標準卸価格!F121*ユーザ別掛け率!F121%,-入力!$C$16),""))),地区標準卸価格!F121))</f>
        <v/>
      </c>
      <c r="G121" s="62">
        <f>'6桁'!G121</f>
        <v>0</v>
      </c>
      <c r="H121" s="5" t="str">
        <f>IF(地区標準卸価格!H121="","",IF(ISNUMBER(地区標準卸価格!H121),IF(入力!$C$17=1,ROUNDDOWN(地区標準卸価格!H121*ユーザ別掛け率!H121%,-入力!$C$16),IF(入力!$C$17=2,ROUNDUP(地区標準卸価格!H121*ユーザ別掛け率!H121%,-入力!$C$16),IF(入力!$C$17=3,ROUND(地区標準卸価格!H121*ユーザ別掛け率!H121%,-入力!$C$16),""))),地区標準卸価格!H121))</f>
        <v/>
      </c>
      <c r="I121" s="62">
        <f>'6桁'!I121</f>
        <v>0</v>
      </c>
      <c r="J121" s="5" t="str">
        <f>IF(地区標準卸価格!J121="","",IF(ISNUMBER(地区標準卸価格!J121),IF(入力!$C$17=1,ROUNDDOWN(地区標準卸価格!J121*ユーザ別掛け率!J121%,-入力!$C$16),IF(入力!$C$17=2,ROUNDUP(地区標準卸価格!J121*ユーザ別掛け率!J121%,-入力!$C$16),IF(入力!$C$17=3,ROUND(地区標準卸価格!J121*ユーザ別掛け率!J121%,-入力!$C$16),""))),地区標準卸価格!J121))</f>
        <v/>
      </c>
      <c r="K121" s="62">
        <f>'6桁'!K121</f>
        <v>0</v>
      </c>
      <c r="L121" s="5">
        <f>IF(地区標準卸価格!L121="","",IF(ISNUMBER(地区標準卸価格!L121),IF(入力!$C$17=1,ROUNDDOWN(地区標準卸価格!L121*ユーザ別掛け率!L121%,-入力!$C$16),IF(入力!$C$17=2,ROUNDUP(地区標準卸価格!L121*ユーザ別掛け率!L121%,-入力!$C$16),IF(入力!$C$17=3,ROUND(地区標準卸価格!L121*ユーザ別掛け率!L121%,-入力!$C$16),""))),地区標準卸価格!L121))</f>
        <v>121300</v>
      </c>
      <c r="M121" s="62">
        <f>'6桁'!M121</f>
        <v>0</v>
      </c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地区標準卸価格!F122="","",IF(ISNUMBER(地区標準卸価格!F122),IF(入力!$C$17=1,ROUNDDOWN(地区標準卸価格!F122*ユーザ別掛け率!F122%,-入力!$C$16),IF(入力!$C$17=2,ROUNDUP(地区標準卸価格!F122*ユーザ別掛け率!F122%,-入力!$C$16),IF(入力!$C$17=3,ROUND(地区標準卸価格!F122*ユーザ別掛け率!F122%,-入力!$C$16),""))),地区標準卸価格!F122))</f>
        <v/>
      </c>
      <c r="G122" s="62">
        <f>'6桁'!G122</f>
        <v>0</v>
      </c>
      <c r="H122" s="5">
        <f>IF(地区標準卸価格!H122="","",IF(ISNUMBER(地区標準卸価格!H122),IF(入力!$C$17=1,ROUNDDOWN(地区標準卸価格!H122*ユーザ別掛け率!H122%,-入力!$C$16),IF(入力!$C$17=2,ROUNDUP(地区標準卸価格!H122*ユーザ別掛け率!H122%,-入力!$C$16),IF(入力!$C$17=3,ROUND(地区標準卸価格!H122*ユーザ別掛け率!H122%,-入力!$C$16),""))),地区標準卸価格!H122))</f>
        <v>110200</v>
      </c>
      <c r="I122" s="62">
        <f>'6桁'!I122</f>
        <v>0</v>
      </c>
      <c r="J122" s="5" t="str">
        <f>IF(地区標準卸価格!J122="","",IF(ISNUMBER(地区標準卸価格!J122),IF(入力!$C$17=1,ROUNDDOWN(地区標準卸価格!J122*ユーザ別掛け率!J122%,-入力!$C$16),IF(入力!$C$17=2,ROUNDUP(地区標準卸価格!J122*ユーザ別掛け率!J122%,-入力!$C$16),IF(入力!$C$17=3,ROUND(地区標準卸価格!J122*ユーザ別掛け率!J122%,-入力!$C$16),""))),地区標準卸価格!J122))</f>
        <v/>
      </c>
      <c r="K122" s="62">
        <f>'6桁'!K122</f>
        <v>0</v>
      </c>
      <c r="L122" s="5" t="str">
        <f>IF(地区標準卸価格!L122="","",IF(ISNUMBER(地区標準卸価格!L122),IF(入力!$C$17=1,ROUNDDOWN(地区標準卸価格!L122*ユーザ別掛け率!L122%,-入力!$C$16),IF(入力!$C$17=2,ROUNDUP(地区標準卸価格!L122*ユーザ別掛け率!L122%,-入力!$C$16),IF(入力!$C$17=3,ROUND(地区標準卸価格!L122*ユーザ別掛け率!L122%,-入力!$C$16),""))),地区標準卸価格!L122))</f>
        <v/>
      </c>
      <c r="M122" s="62">
        <f>'6桁'!M122</f>
        <v>0</v>
      </c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地区標準卸価格!F123="","",IF(ISNUMBER(地区標準卸価格!F123),IF(入力!$C$17=1,ROUNDDOWN(地区標準卸価格!F123*ユーザ別掛け率!F123%,-入力!$C$16),IF(入力!$C$17=2,ROUNDUP(地区標準卸価格!F123*ユーザ別掛け率!F123%,-入力!$C$16),IF(入力!$C$17=3,ROUND(地区標準卸価格!F123*ユーザ別掛け率!F123%,-入力!$C$16),""))),地区標準卸価格!F123))</f>
        <v/>
      </c>
      <c r="G123" s="58">
        <f>'6桁'!G123</f>
        <v>0</v>
      </c>
      <c r="H123" s="33">
        <f>IF(地区標準卸価格!H123="","",IF(ISNUMBER(地区標準卸価格!H123),IF(入力!$C$17=1,ROUNDDOWN(地区標準卸価格!H123*ユーザ別掛け率!H123%,-入力!$C$16),IF(入力!$C$17=2,ROUNDUP(地区標準卸価格!H123*ユーザ別掛け率!H123%,-入力!$C$16),IF(入力!$C$17=3,ROUND(地区標準卸価格!H123*ユーザ別掛け率!H123%,-入力!$C$16),""))),地区標準卸価格!H123))</f>
        <v>80000</v>
      </c>
      <c r="I123" s="58">
        <f>'6桁'!I123</f>
        <v>0</v>
      </c>
      <c r="J123" s="33" t="str">
        <f>IF(地区標準卸価格!J123="","",IF(ISNUMBER(地区標準卸価格!J123),IF(入力!$C$17=1,ROUNDDOWN(地区標準卸価格!J123*ユーザ別掛け率!J123%,-入力!$C$16),IF(入力!$C$17=2,ROUNDUP(地区標準卸価格!J123*ユーザ別掛け率!J123%,-入力!$C$16),IF(入力!$C$17=3,ROUND(地区標準卸価格!J123*ユーザ別掛け率!J123%,-入力!$C$16),""))),地区標準卸価格!J123))</f>
        <v/>
      </c>
      <c r="K123" s="58">
        <f>'6桁'!K123</f>
        <v>0</v>
      </c>
      <c r="L123" s="33" t="str">
        <f>IF(地区標準卸価格!L123="","",IF(ISNUMBER(地区標準卸価格!L123),IF(入力!$C$17=1,ROUNDDOWN(地区標準卸価格!L123*ユーザ別掛け率!L123%,-入力!$C$16),IF(入力!$C$17=2,ROUNDUP(地区標準卸価格!L123*ユーザ別掛け率!L123%,-入力!$C$16),IF(入力!$C$17=3,ROUND(地区標準卸価格!L123*ユーザ別掛け率!L123%,-入力!$C$16),""))),地区標準卸価格!L123))</f>
        <v/>
      </c>
      <c r="M123" s="58">
        <f>'6桁'!M123</f>
        <v>0</v>
      </c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地区標準卸価格!F124="","",IF(ISNUMBER(地区標準卸価格!F124),IF(入力!$C$17=1,ROUNDDOWN(地区標準卸価格!F124*ユーザ別掛け率!F124%,-入力!$C$16),IF(入力!$C$17=2,ROUNDUP(地区標準卸価格!F124*ユーザ別掛け率!F124%,-入力!$C$16),IF(入力!$C$17=3,ROUND(地区標準卸価格!F124*ユーザ別掛け率!F124%,-入力!$C$16),""))),地区標準卸価格!F124))</f>
        <v/>
      </c>
      <c r="G124" s="67">
        <f>'6桁'!G124</f>
        <v>0</v>
      </c>
      <c r="H124" s="32">
        <f>IF(地区標準卸価格!H124="","",IF(ISNUMBER(地区標準卸価格!H124),IF(入力!$C$17=1,ROUNDDOWN(地区標準卸価格!H124*ユーザ別掛け率!H124%,-入力!$C$16),IF(入力!$C$17=2,ROUNDUP(地区標準卸価格!H124*ユーザ別掛け率!H124%,-入力!$C$16),IF(入力!$C$17=3,ROUND(地区標準卸価格!H124*ユーザ別掛け率!H124%,-入力!$C$16),""))),地区標準卸価格!H124))</f>
        <v>87300</v>
      </c>
      <c r="I124" s="67">
        <f>'6桁'!I124</f>
        <v>0</v>
      </c>
      <c r="J124" s="32" t="str">
        <f>IF(地区標準卸価格!J124="","",IF(ISNUMBER(地区標準卸価格!J124),IF(入力!$C$17=1,ROUNDDOWN(地区標準卸価格!J124*ユーザ別掛け率!J124%,-入力!$C$16),IF(入力!$C$17=2,ROUNDUP(地区標準卸価格!J124*ユーザ別掛け率!J124%,-入力!$C$16),IF(入力!$C$17=3,ROUND(地区標準卸価格!J124*ユーザ別掛け率!J124%,-入力!$C$16),""))),地区標準卸価格!J124))</f>
        <v/>
      </c>
      <c r="K124" s="67">
        <f>'6桁'!K124</f>
        <v>0</v>
      </c>
      <c r="L124" s="32" t="str">
        <f>IF(地区標準卸価格!L124="","",IF(ISNUMBER(地区標準卸価格!L124),IF(入力!$C$17=1,ROUNDDOWN(地区標準卸価格!L124*ユーザ別掛け率!L124%,-入力!$C$16),IF(入力!$C$17=2,ROUNDUP(地区標準卸価格!L124*ユーザ別掛け率!L124%,-入力!$C$16),IF(入力!$C$17=3,ROUND(地区標準卸価格!L124*ユーザ別掛け率!L124%,-入力!$C$16),""))),地区標準卸価格!L124))</f>
        <v/>
      </c>
      <c r="M124" s="67">
        <f>'6桁'!M124</f>
        <v>0</v>
      </c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地区標準卸価格!F125="","",IF(ISNUMBER(地区標準卸価格!F125),IF(入力!$C$17=1,ROUNDDOWN(地区標準卸価格!F125*ユーザ別掛け率!F125%,-入力!$C$16),IF(入力!$C$17=2,ROUNDUP(地区標準卸価格!F125*ユーザ別掛け率!F125%,-入力!$C$16),IF(入力!$C$17=3,ROUND(地区標準卸価格!F125*ユーザ別掛け率!F125%,-入力!$C$16),""))),地区標準卸価格!F125))</f>
        <v/>
      </c>
      <c r="G125" s="62">
        <f>'6桁'!G125</f>
        <v>0</v>
      </c>
      <c r="H125" s="5">
        <f>IF(地区標準卸価格!H125="","",IF(ISNUMBER(地区標準卸価格!H125),IF(入力!$C$17=1,ROUNDDOWN(地区標準卸価格!H125*ユーザ別掛け率!H125%,-入力!$C$16),IF(入力!$C$17=2,ROUNDUP(地区標準卸価格!H125*ユーザ別掛け率!H125%,-入力!$C$16),IF(入力!$C$17=3,ROUND(地区標準卸価格!H125*ユーザ別掛け率!H125%,-入力!$C$16),""))),地区標準卸価格!H125))</f>
        <v>76400</v>
      </c>
      <c r="I125" s="62" t="str">
        <f>'6桁'!I125</f>
        <v>※</v>
      </c>
      <c r="J125" s="5" t="str">
        <f>IF(地区標準卸価格!J125="","",IF(ISNUMBER(地区標準卸価格!J125),IF(入力!$C$17=1,ROUNDDOWN(地区標準卸価格!J125*ユーザ別掛け率!J125%,-入力!$C$16),IF(入力!$C$17=2,ROUNDUP(地区標準卸価格!J125*ユーザ別掛け率!J125%,-入力!$C$16),IF(入力!$C$17=3,ROUND(地区標準卸価格!J125*ユーザ別掛け率!J125%,-入力!$C$16),""))),地区標準卸価格!J125))</f>
        <v/>
      </c>
      <c r="K125" s="62">
        <f>'6桁'!K125</f>
        <v>0</v>
      </c>
      <c r="L125" s="5" t="str">
        <f>IF(地区標準卸価格!L125="","",IF(ISNUMBER(地区標準卸価格!L125),IF(入力!$C$17=1,ROUNDDOWN(地区標準卸価格!L125*ユーザ別掛け率!L125%,-入力!$C$16),IF(入力!$C$17=2,ROUNDUP(地区標準卸価格!L125*ユーザ別掛け率!L125%,-入力!$C$16),IF(入力!$C$17=3,ROUND(地区標準卸価格!L125*ユーザ別掛け率!L125%,-入力!$C$16),""))),地区標準卸価格!L125))</f>
        <v/>
      </c>
      <c r="M125" s="62">
        <f>'6桁'!M125</f>
        <v>0</v>
      </c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>
        <f>IF(地区標準卸価格!F126="","",IF(ISNUMBER(地区標準卸価格!F126),IF(入力!$C$17=1,ROUNDDOWN(地区標準卸価格!F126*ユーザ別掛け率!F126%,-入力!$C$16),IF(入力!$C$17=2,ROUNDUP(地区標準卸価格!F126*ユーザ別掛け率!F126%,-入力!$C$16),IF(入力!$C$17=3,ROUND(地区標準卸価格!F126*ユーザ別掛け率!F126%,-入力!$C$16),""))),地区標準卸価格!F126))</f>
        <v>72400</v>
      </c>
      <c r="G126" s="58">
        <f>'6桁'!G126</f>
        <v>0</v>
      </c>
      <c r="H126" s="33" t="str">
        <f>IF(地区標準卸価格!H126="","",IF(ISNUMBER(地区標準卸価格!H126),IF(入力!$C$17=1,ROUNDDOWN(地区標準卸価格!H126*ユーザ別掛け率!H126%,-入力!$C$16),IF(入力!$C$17=2,ROUNDUP(地区標準卸価格!H126*ユーザ別掛け率!H126%,-入力!$C$16),IF(入力!$C$17=3,ROUND(地区標準卸価格!H126*ユーザ別掛け率!H126%,-入力!$C$16),""))),地区標準卸価格!H126))</f>
        <v/>
      </c>
      <c r="I126" s="58">
        <f>'6桁'!I126</f>
        <v>0</v>
      </c>
      <c r="J126" s="33" t="str">
        <f>IF(地区標準卸価格!J126="","",IF(ISNUMBER(地区標準卸価格!J126),IF(入力!$C$17=1,ROUNDDOWN(地区標準卸価格!J126*ユーザ別掛け率!J126%,-入力!$C$16),IF(入力!$C$17=2,ROUNDUP(地区標準卸価格!J126*ユーザ別掛け率!J126%,-入力!$C$16),IF(入力!$C$17=3,ROUND(地区標準卸価格!J126*ユーザ別掛け率!J126%,-入力!$C$16),""))),地区標準卸価格!J126))</f>
        <v/>
      </c>
      <c r="K126" s="58">
        <f>'6桁'!K126</f>
        <v>0</v>
      </c>
      <c r="L126" s="33" t="str">
        <f>IF(地区標準卸価格!L126="","",IF(ISNUMBER(地区標準卸価格!L126),IF(入力!$C$17=1,ROUNDDOWN(地区標準卸価格!L126*ユーザ別掛け率!L126%,-入力!$C$16),IF(入力!$C$17=2,ROUNDUP(地区標準卸価格!L126*ユーザ別掛け率!L126%,-入力!$C$16),IF(入力!$C$17=3,ROUND(地区標準卸価格!L126*ユーザ別掛け率!L126%,-入力!$C$16),""))),地区標準卸価格!L126))</f>
        <v/>
      </c>
      <c r="M126" s="58">
        <f>'6桁'!M126</f>
        <v>0</v>
      </c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地区標準卸価格!F127="","",IF(ISNUMBER(地区標準卸価格!F127),IF(入力!$C$17=1,ROUNDDOWN(地区標準卸価格!F127*ユーザ別掛け率!F127%,-入力!$C$16),IF(入力!$C$17=2,ROUNDUP(地区標準卸価格!F127*ユーザ別掛け率!F127%,-入力!$C$16),IF(入力!$C$17=3,ROUND(地区標準卸価格!F127*ユーザ別掛け率!F127%,-入力!$C$16),""))),地区標準卸価格!F127))</f>
        <v/>
      </c>
      <c r="G127" s="67">
        <f>'6桁'!G127</f>
        <v>0</v>
      </c>
      <c r="H127" s="32" t="str">
        <f>IF(地区標準卸価格!H127="","",IF(ISNUMBER(地区標準卸価格!H127),IF(入力!$C$17=1,ROUNDDOWN(地区標準卸価格!H127*ユーザ別掛け率!H127%,-入力!$C$16),IF(入力!$C$17=2,ROUNDUP(地区標準卸価格!H127*ユーザ別掛け率!H127%,-入力!$C$16),IF(入力!$C$17=3,ROUND(地区標準卸価格!H127*ユーザ別掛け率!H127%,-入力!$C$16),""))),地区標準卸価格!H127))</f>
        <v/>
      </c>
      <c r="I127" s="67">
        <f>'6桁'!I127</f>
        <v>0</v>
      </c>
      <c r="J127" s="32">
        <f>IF(地区標準卸価格!J127="","",IF(ISNUMBER(地区標準卸価格!J127),IF(入力!$C$17=1,ROUNDDOWN(地区標準卸価格!J127*ユーザ別掛け率!J127%,-入力!$C$16),IF(入力!$C$17=2,ROUNDUP(地区標準卸価格!J127*ユーザ別掛け率!J127%,-入力!$C$16),IF(入力!$C$17=3,ROUND(地区標準卸価格!J127*ユーザ別掛け率!J127%,-入力!$C$16),""))),地区標準卸価格!J127))</f>
        <v>79000</v>
      </c>
      <c r="K127" s="62" t="str">
        <f>'6桁'!K127</f>
        <v>※</v>
      </c>
      <c r="L127" s="32" t="str">
        <f>IF(地区標準卸価格!L127="","",IF(ISNUMBER(地区標準卸価格!L127),IF(入力!$C$17=1,ROUNDDOWN(地区標準卸価格!L127*ユーザ別掛け率!L127%,-入力!$C$16),IF(入力!$C$17=2,ROUNDUP(地区標準卸価格!L127*ユーザ別掛け率!L127%,-入力!$C$16),IF(入力!$C$17=3,ROUND(地区標準卸価格!L127*ユーザ別掛け率!L127%,-入力!$C$16),""))),地区標準卸価格!L127))</f>
        <v/>
      </c>
      <c r="M127" s="67">
        <f>'6桁'!M127</f>
        <v>0</v>
      </c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地区標準卸価格!F128="","",IF(ISNUMBER(地区標準卸価格!F128),IF(入力!$C$17=1,ROUNDDOWN(地区標準卸価格!F128*ユーザ別掛け率!F128%,-入力!$C$16),IF(入力!$C$17=2,ROUNDUP(地区標準卸価格!F128*ユーザ別掛け率!F128%,-入力!$C$16),IF(入力!$C$17=3,ROUND(地区標準卸価格!F128*ユーザ別掛け率!F128%,-入力!$C$16),""))),地区標準卸価格!F128))</f>
        <v/>
      </c>
      <c r="G128" s="62">
        <f>'6桁'!G128</f>
        <v>0</v>
      </c>
      <c r="H128" s="5">
        <f>IF(地区標準卸価格!H128="","",IF(ISNUMBER(地区標準卸価格!H128),IF(入力!$C$17=1,ROUNDDOWN(地区標準卸価格!H128*ユーザ別掛け率!H128%,-入力!$C$16),IF(入力!$C$17=2,ROUNDUP(地区標準卸価格!H128*ユーザ別掛け率!H128%,-入力!$C$16),IF(入力!$C$17=3,ROUND(地区標準卸価格!H128*ユーザ別掛け率!H128%,-入力!$C$16),""))),地区標準卸価格!H128))</f>
        <v>69500</v>
      </c>
      <c r="I128" s="62" t="str">
        <f>'6桁'!I128</f>
        <v>※</v>
      </c>
      <c r="J128" s="5" t="str">
        <f>IF(地区標準卸価格!J128="","",IF(ISNUMBER(地区標準卸価格!J128),IF(入力!$C$17=1,ROUNDDOWN(地区標準卸価格!J128*ユーザ別掛け率!J128%,-入力!$C$16),IF(入力!$C$17=2,ROUNDUP(地区標準卸価格!J128*ユーザ別掛け率!J128%,-入力!$C$16),IF(入力!$C$17=3,ROUND(地区標準卸価格!J128*ユーザ別掛け率!J128%,-入力!$C$16),""))),地区標準卸価格!J128))</f>
        <v/>
      </c>
      <c r="K128" s="62">
        <f>'6桁'!K128</f>
        <v>0</v>
      </c>
      <c r="L128" s="5" t="str">
        <f>IF(地区標準卸価格!L128="","",IF(ISNUMBER(地区標準卸価格!L128),IF(入力!$C$17=1,ROUNDDOWN(地区標準卸価格!L128*ユーザ別掛け率!L128%,-入力!$C$16),IF(入力!$C$17=2,ROUNDUP(地区標準卸価格!L128*ユーザ別掛け率!L128%,-入力!$C$16),IF(入力!$C$17=3,ROUND(地区標準卸価格!L128*ユーザ別掛け率!L128%,-入力!$C$16),""))),地区標準卸価格!L128))</f>
        <v/>
      </c>
      <c r="M128" s="62">
        <f>'6桁'!M128</f>
        <v>0</v>
      </c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>
        <f>IF(地区標準卸価格!F129="","",IF(ISNUMBER(地区標準卸価格!F129),IF(入力!$C$17=1,ROUNDDOWN(地区標準卸価格!F129*ユーザ別掛け率!F129%,-入力!$C$16),IF(入力!$C$17=2,ROUNDUP(地区標準卸価格!F129*ユーザ別掛け率!F129%,-入力!$C$16),IF(入力!$C$17=3,ROUND(地区標準卸価格!F129*ユーザ別掛け率!F129%,-入力!$C$16),""))),地区標準卸価格!F129))</f>
        <v>61200</v>
      </c>
      <c r="G129" s="62">
        <f>'6桁'!G129</f>
        <v>0</v>
      </c>
      <c r="H129" s="5" t="str">
        <f>IF(地区標準卸価格!H129="","",IF(ISNUMBER(地区標準卸価格!H129),IF(入力!$C$17=1,ROUNDDOWN(地区標準卸価格!H129*ユーザ別掛け率!H129%,-入力!$C$16),IF(入力!$C$17=2,ROUNDUP(地区標準卸価格!H129*ユーザ別掛け率!H129%,-入力!$C$16),IF(入力!$C$17=3,ROUND(地区標準卸価格!H129*ユーザ別掛け率!H129%,-入力!$C$16),""))),地区標準卸価格!H129))</f>
        <v/>
      </c>
      <c r="I129" s="62">
        <f>'6桁'!I129</f>
        <v>0</v>
      </c>
      <c r="J129" s="5" t="str">
        <f>IF(地区標準卸価格!J129="","",IF(ISNUMBER(地区標準卸価格!J129),IF(入力!$C$17=1,ROUNDDOWN(地区標準卸価格!J129*ユーザ別掛け率!J129%,-入力!$C$16),IF(入力!$C$17=2,ROUNDUP(地区標準卸価格!J129*ユーザ別掛け率!J129%,-入力!$C$16),IF(入力!$C$17=3,ROUND(地区標準卸価格!J129*ユーザ別掛け率!J129%,-入力!$C$16),""))),地区標準卸価格!J129))</f>
        <v/>
      </c>
      <c r="K129" s="62">
        <f>'6桁'!K129</f>
        <v>0</v>
      </c>
      <c r="L129" s="5" t="str">
        <f>IF(地区標準卸価格!L129="","",IF(ISNUMBER(地区標準卸価格!L129),IF(入力!$C$17=1,ROUNDDOWN(地区標準卸価格!L129*ユーザ別掛け率!L129%,-入力!$C$16),IF(入力!$C$17=2,ROUNDUP(地区標準卸価格!L129*ユーザ別掛け率!L129%,-入力!$C$16),IF(入力!$C$17=3,ROUND(地区標準卸価格!L129*ユーザ別掛け率!L129%,-入力!$C$16),""))),地区標準卸価格!L129))</f>
        <v/>
      </c>
      <c r="M129" s="62">
        <f>'6桁'!M129</f>
        <v>0</v>
      </c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地区標準卸価格!F130="","",IF(ISNUMBER(地区標準卸価格!F130),IF(入力!$C$17=1,ROUNDDOWN(地区標準卸価格!F130*ユーザ別掛け率!F130%,-入力!$C$16),IF(入力!$C$17=2,ROUNDUP(地区標準卸価格!F130*ユーザ別掛け率!F130%,-入力!$C$16),IF(入力!$C$17=3,ROUND(地区標準卸価格!F130*ユーザ別掛け率!F130%,-入力!$C$16),""))),地区標準卸価格!F130))</f>
        <v/>
      </c>
      <c r="G130" s="62">
        <f>'6桁'!G130</f>
        <v>0</v>
      </c>
      <c r="H130" s="5">
        <f>IF(地区標準卸価格!H130="","",IF(ISNUMBER(地区標準卸価格!H130),IF(入力!$C$17=1,ROUNDDOWN(地区標準卸価格!H130*ユーザ別掛け率!H130%,-入力!$C$16),IF(入力!$C$17=2,ROUNDUP(地区標準卸価格!H130*ユーザ別掛け率!H130%,-入力!$C$16),IF(入力!$C$17=3,ROUND(地区標準卸価格!H130*ユーザ別掛け率!H130%,-入力!$C$16),""))),地区標準卸価格!H130))</f>
        <v>66900</v>
      </c>
      <c r="I130" s="62" t="str">
        <f>'6桁'!I130</f>
        <v>※</v>
      </c>
      <c r="J130" s="5" t="str">
        <f>IF(地区標準卸価格!J130="","",IF(ISNUMBER(地区標準卸価格!J130),IF(入力!$C$17=1,ROUNDDOWN(地区標準卸価格!J130*ユーザ別掛け率!J130%,-入力!$C$16),IF(入力!$C$17=2,ROUNDUP(地区標準卸価格!J130*ユーザ別掛け率!J130%,-入力!$C$16),IF(入力!$C$17=3,ROUND(地区標準卸価格!J130*ユーザ別掛け率!J130%,-入力!$C$16),""))),地区標準卸価格!J130))</f>
        <v/>
      </c>
      <c r="K130" s="62">
        <f>'6桁'!K130</f>
        <v>0</v>
      </c>
      <c r="L130" s="5" t="str">
        <f>IF(地区標準卸価格!L130="","",IF(ISNUMBER(地区標準卸価格!L130),IF(入力!$C$17=1,ROUNDDOWN(地区標準卸価格!L130*ユーザ別掛け率!L130%,-入力!$C$16),IF(入力!$C$17=2,ROUNDUP(地区標準卸価格!L130*ユーザ別掛け率!L130%,-入力!$C$16),IF(入力!$C$17=3,ROUND(地区標準卸価格!L130*ユーザ別掛け率!L130%,-入力!$C$16),""))),地区標準卸価格!L130))</f>
        <v/>
      </c>
      <c r="M130" s="62">
        <f>'6桁'!M130</f>
        <v>0</v>
      </c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地区標準卸価格!F131="","",IF(ISNUMBER(地区標準卸価格!F131),IF(入力!$C$17=1,ROUNDDOWN(地区標準卸価格!F131*ユーザ別掛け率!F131%,-入力!$C$16),IF(入力!$C$17=2,ROUNDUP(地区標準卸価格!F131*ユーザ別掛け率!F131%,-入力!$C$16),IF(入力!$C$17=3,ROUND(地区標準卸価格!F131*ユーザ別掛け率!F131%,-入力!$C$16),""))),地区標準卸価格!F131))</f>
        <v/>
      </c>
      <c r="G131" s="58">
        <f>'6桁'!G131</f>
        <v>0</v>
      </c>
      <c r="H131" s="33">
        <f>IF(地区標準卸価格!H131="","",IF(ISNUMBER(地区標準卸価格!H131),IF(入力!$C$17=1,ROUNDDOWN(地区標準卸価格!H131*ユーザ別掛け率!H131%,-入力!$C$16),IF(入力!$C$17=2,ROUNDUP(地区標準卸価格!H131*ユーザ別掛け率!H131%,-入力!$C$16),IF(入力!$C$17=3,ROUND(地区標準卸価格!H131*ユーザ別掛け率!H131%,-入力!$C$16),""))),地区標準卸価格!H131))</f>
        <v>68500</v>
      </c>
      <c r="I131" s="58" t="str">
        <f>'6桁'!I131</f>
        <v>※</v>
      </c>
      <c r="J131" s="33" t="str">
        <f>IF(地区標準卸価格!J131="","",IF(ISNUMBER(地区標準卸価格!J131),IF(入力!$C$17=1,ROUNDDOWN(地区標準卸価格!J131*ユーザ別掛け率!J131%,-入力!$C$16),IF(入力!$C$17=2,ROUNDUP(地区標準卸価格!J131*ユーザ別掛け率!J131%,-入力!$C$16),IF(入力!$C$17=3,ROUND(地区標準卸価格!J131*ユーザ別掛け率!J131%,-入力!$C$16),""))),地区標準卸価格!J131))</f>
        <v/>
      </c>
      <c r="K131" s="58">
        <f>'6桁'!K131</f>
        <v>0</v>
      </c>
      <c r="L131" s="33" t="str">
        <f>IF(地区標準卸価格!L131="","",IF(ISNUMBER(地区標準卸価格!L131),IF(入力!$C$17=1,ROUNDDOWN(地区標準卸価格!L131*ユーザ別掛け率!L131%,-入力!$C$16),IF(入力!$C$17=2,ROUNDUP(地区標準卸価格!L131*ユーザ別掛け率!L131%,-入力!$C$16),IF(入力!$C$17=3,ROUND(地区標準卸価格!L131*ユーザ別掛け率!L131%,-入力!$C$16),""))),地区標準卸価格!L131))</f>
        <v/>
      </c>
      <c r="M131" s="58">
        <f>'6桁'!M131</f>
        <v>0</v>
      </c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地区標準卸価格!F132="","",IF(ISNUMBER(地区標準卸価格!F132),IF(入力!$C$17=1,ROUNDDOWN(地区標準卸価格!F132*ユーザ別掛け率!F132%,-入力!$C$16),IF(入力!$C$17=2,ROUNDUP(地区標準卸価格!F132*ユーザ別掛け率!F132%,-入力!$C$16),IF(入力!$C$17=3,ROUND(地区標準卸価格!F132*ユーザ別掛け率!F132%,-入力!$C$16),""))),地区標準卸価格!F132))</f>
        <v/>
      </c>
      <c r="G132" s="67">
        <f>'6桁'!G132</f>
        <v>0</v>
      </c>
      <c r="H132" s="32">
        <f>IF(地区標準卸価格!H132="","",IF(ISNUMBER(地区標準卸価格!H132),IF(入力!$C$17=1,ROUNDDOWN(地区標準卸価格!H132*ユーザ別掛け率!H132%,-入力!$C$16),IF(入力!$C$17=2,ROUNDUP(地区標準卸価格!H132*ユーザ別掛け率!H132%,-入力!$C$16),IF(入力!$C$17=3,ROUND(地区標準卸価格!H132*ユーザ別掛け率!H132%,-入力!$C$16),""))),地区標準卸価格!H132))</f>
        <v>58900</v>
      </c>
      <c r="I132" s="67" t="str">
        <f>'6桁'!I132</f>
        <v>※</v>
      </c>
      <c r="J132" s="32" t="str">
        <f>IF(地区標準卸価格!J132="","",IF(ISNUMBER(地区標準卸価格!J132),IF(入力!$C$17=1,ROUNDDOWN(地区標準卸価格!J132*ユーザ別掛け率!J132%,-入力!$C$16),IF(入力!$C$17=2,ROUNDUP(地区標準卸価格!J132*ユーザ別掛け率!J132%,-入力!$C$16),IF(入力!$C$17=3,ROUND(地区標準卸価格!J132*ユーザ別掛け率!J132%,-入力!$C$16),""))),地区標準卸価格!J132))</f>
        <v/>
      </c>
      <c r="K132" s="67">
        <f>'6桁'!K132</f>
        <v>0</v>
      </c>
      <c r="L132" s="32" t="str">
        <f>IF(地区標準卸価格!L132="","",IF(ISNUMBER(地区標準卸価格!L132),IF(入力!$C$17=1,ROUNDDOWN(地区標準卸価格!L132*ユーザ別掛け率!L132%,-入力!$C$16),IF(入力!$C$17=2,ROUNDUP(地区標準卸価格!L132*ユーザ別掛け率!L132%,-入力!$C$16),IF(入力!$C$17=3,ROUND(地区標準卸価格!L132*ユーザ別掛け率!L132%,-入力!$C$16),""))),地区標準卸価格!L132))</f>
        <v/>
      </c>
      <c r="M132" s="67">
        <f>'6桁'!M132</f>
        <v>0</v>
      </c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地区標準卸価格!F133="","",IF(ISNUMBER(地区標準卸価格!F133),IF(入力!$C$17=1,ROUNDDOWN(地区標準卸価格!F133*ユーザ別掛け率!F133%,-入力!$C$16),IF(入力!$C$17=2,ROUNDUP(地区標準卸価格!F133*ユーザ別掛け率!F133%,-入力!$C$16),IF(入力!$C$17=3,ROUND(地区標準卸価格!F133*ユーザ別掛け率!F133%,-入力!$C$16),""))),地区標準卸価格!F133))</f>
        <v/>
      </c>
      <c r="G133" s="70">
        <f>'6桁'!G133</f>
        <v>0</v>
      </c>
      <c r="H133" s="6">
        <f>IF(地区標準卸価格!H133="","",IF(ISNUMBER(地区標準卸価格!H133),IF(入力!$C$17=1,ROUNDDOWN(地区標準卸価格!H133*ユーザ別掛け率!H133%,-入力!$C$16),IF(入力!$C$17=2,ROUNDUP(地区標準卸価格!H133*ユーザ別掛け率!H133%,-入力!$C$16),IF(入力!$C$17=3,ROUND(地区標準卸価格!H133*ユーザ別掛け率!H133%,-入力!$C$16),""))),地区標準卸価格!H133))</f>
        <v>61800</v>
      </c>
      <c r="I133" s="70" t="str">
        <f>'6桁'!I133</f>
        <v>※★</v>
      </c>
      <c r="J133" s="6" t="str">
        <f>IF(地区標準卸価格!J133="","",IF(ISNUMBER(地区標準卸価格!J133),IF(入力!$C$17=1,ROUNDDOWN(地区標準卸価格!J133*ユーザ別掛け率!J133%,-入力!$C$16),IF(入力!$C$17=2,ROUNDUP(地区標準卸価格!J133*ユーザ別掛け率!J133%,-入力!$C$16),IF(入力!$C$17=3,ROUND(地区標準卸価格!J133*ユーザ別掛け率!J133%,-入力!$C$16),""))),地区標準卸価格!J133))</f>
        <v/>
      </c>
      <c r="K133" s="70">
        <f>'6桁'!K133</f>
        <v>0</v>
      </c>
      <c r="L133" s="6" t="str">
        <f>IF(地区標準卸価格!L133="","",IF(ISNUMBER(地区標準卸価格!L133),IF(入力!$C$17=1,ROUNDDOWN(地区標準卸価格!L133*ユーザ別掛け率!L133%,-入力!$C$16),IF(入力!$C$17=2,ROUNDUP(地区標準卸価格!L133*ユーザ別掛け率!L133%,-入力!$C$16),IF(入力!$C$17=3,ROUND(地区標準卸価格!L133*ユーザ別掛け率!L133%,-入力!$C$16),""))),地区標準卸価格!L133))</f>
        <v/>
      </c>
      <c r="M133" s="70">
        <f>'6桁'!M133</f>
        <v>0</v>
      </c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地区標準卸価格!F134="","",IF(ISNUMBER(地区標準卸価格!F134),IF(入力!$C$17=1,ROUNDDOWN(地区標準卸価格!F134*ユーザ別掛け率!F134%,-入力!$C$16),IF(入力!$C$17=2,ROUNDUP(地区標準卸価格!F134*ユーザ別掛け率!F134%,-入力!$C$16),IF(入力!$C$17=3,ROUND(地区標準卸価格!F134*ユーザ別掛け率!F134%,-入力!$C$16),""))),地区標準卸価格!F134))</f>
        <v/>
      </c>
      <c r="G134" s="62">
        <f>'6桁'!G134</f>
        <v>0</v>
      </c>
      <c r="H134" s="5">
        <f>IF(地区標準卸価格!H134="","",IF(ISNUMBER(地区標準卸価格!H134),IF(入力!$C$17=1,ROUNDDOWN(地区標準卸価格!H134*ユーザ別掛け率!H134%,-入力!$C$16),IF(入力!$C$17=2,ROUNDUP(地区標準卸価格!H134*ユーザ別掛け率!H134%,-入力!$C$16),IF(入力!$C$17=3,ROUND(地区標準卸価格!H134*ユーザ別掛け率!H134%,-入力!$C$16),""))),地区標準卸価格!H134))</f>
        <v>59100</v>
      </c>
      <c r="I134" s="62">
        <f>'6桁'!I134</f>
        <v>0</v>
      </c>
      <c r="J134" s="5" t="str">
        <f>IF(地区標準卸価格!J134="","",IF(ISNUMBER(地区標準卸価格!J134),IF(入力!$C$17=1,ROUNDDOWN(地区標準卸価格!J134*ユーザ別掛け率!J134%,-入力!$C$16),IF(入力!$C$17=2,ROUNDUP(地区標準卸価格!J134*ユーザ別掛け率!J134%,-入力!$C$16),IF(入力!$C$17=3,ROUND(地区標準卸価格!J134*ユーザ別掛け率!J134%,-入力!$C$16),""))),地区標準卸価格!J134))</f>
        <v/>
      </c>
      <c r="K134" s="62">
        <f>'6桁'!K134</f>
        <v>0</v>
      </c>
      <c r="L134" s="5" t="str">
        <f>IF(地区標準卸価格!L134="","",IF(ISNUMBER(地区標準卸価格!L134),IF(入力!$C$17=1,ROUNDDOWN(地区標準卸価格!L134*ユーザ別掛け率!L134%,-入力!$C$16),IF(入力!$C$17=2,ROUNDUP(地区標準卸価格!L134*ユーザ別掛け率!L134%,-入力!$C$16),IF(入力!$C$17=3,ROUND(地区標準卸価格!L134*ユーザ別掛け率!L134%,-入力!$C$16),""))),地区標準卸価格!L134))</f>
        <v/>
      </c>
      <c r="M134" s="62">
        <f>'6桁'!M134</f>
        <v>0</v>
      </c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地区標準卸価格!F135="","",IF(ISNUMBER(地区標準卸価格!F135),IF(入力!$C$17=1,ROUNDDOWN(地区標準卸価格!F135*ユーザ別掛け率!F135%,-入力!$C$16),IF(入力!$C$17=2,ROUNDUP(地区標準卸価格!F135*ユーザ別掛け率!F135%,-入力!$C$16),IF(入力!$C$17=3,ROUND(地区標準卸価格!F135*ユーザ別掛け率!F135%,-入力!$C$16),""))),地区標準卸価格!F135))</f>
        <v/>
      </c>
      <c r="G135" s="58">
        <f>'6桁'!G135</f>
        <v>0</v>
      </c>
      <c r="H135" s="33">
        <f>IF(地区標準卸価格!H135="","",IF(ISNUMBER(地区標準卸価格!H135),IF(入力!$C$17=1,ROUNDDOWN(地区標準卸価格!H135*ユーザ別掛け率!H135%,-入力!$C$16),IF(入力!$C$17=2,ROUNDUP(地区標準卸価格!H135*ユーザ別掛け率!H135%,-入力!$C$16),IF(入力!$C$17=3,ROUND(地区標準卸価格!H135*ユーザ別掛け率!H135%,-入力!$C$16),""))),地区標準卸価格!H135))</f>
        <v>56800</v>
      </c>
      <c r="I135" s="58">
        <f>'6桁'!I135</f>
        <v>0</v>
      </c>
      <c r="J135" s="33" t="str">
        <f>IF(地区標準卸価格!J135="","",IF(ISNUMBER(地区標準卸価格!J135),IF(入力!$C$17=1,ROUNDDOWN(地区標準卸価格!J135*ユーザ別掛け率!J135%,-入力!$C$16),IF(入力!$C$17=2,ROUNDUP(地区標準卸価格!J135*ユーザ別掛け率!J135%,-入力!$C$16),IF(入力!$C$17=3,ROUND(地区標準卸価格!J135*ユーザ別掛け率!J135%,-入力!$C$16),""))),地区標準卸価格!J135))</f>
        <v/>
      </c>
      <c r="K135" s="58">
        <f>'6桁'!K135</f>
        <v>0</v>
      </c>
      <c r="L135" s="33" t="str">
        <f>IF(地区標準卸価格!L135="","",IF(ISNUMBER(地区標準卸価格!L135),IF(入力!$C$17=1,ROUNDDOWN(地区標準卸価格!L135*ユーザ別掛け率!L135%,-入力!$C$16),IF(入力!$C$17=2,ROUNDUP(地区標準卸価格!L135*ユーザ別掛け率!L135%,-入力!$C$16),IF(入力!$C$17=3,ROUND(地区標準卸価格!L135*ユーザ別掛け率!L135%,-入力!$C$16),""))),地区標準卸価格!L135))</f>
        <v/>
      </c>
      <c r="M135" s="58">
        <f>'6桁'!M135</f>
        <v>0</v>
      </c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地区標準卸価格!F136="","",IF(ISNUMBER(地区標準卸価格!F136),IF(入力!$C$17=1,ROUNDDOWN(地区標準卸価格!F136*ユーザ別掛け率!F136%,-入力!$C$16),IF(入力!$C$17=2,ROUNDUP(地区標準卸価格!F136*ユーザ別掛け率!F136%,-入力!$C$16),IF(入力!$C$17=3,ROUND(地区標準卸価格!F136*ユーザ別掛け率!F136%,-入力!$C$16),""))),地区標準卸価格!F136))</f>
        <v/>
      </c>
      <c r="G136" s="67">
        <f>'6桁'!G136</f>
        <v>0</v>
      </c>
      <c r="H136" s="32">
        <f>IF(地区標準卸価格!H136="","",IF(ISNUMBER(地区標準卸価格!H136),IF(入力!$C$17=1,ROUNDDOWN(地区標準卸価格!H136*ユーザ別掛け率!H136%,-入力!$C$16),IF(入力!$C$17=2,ROUNDUP(地区標準卸価格!H136*ユーザ別掛け率!H136%,-入力!$C$16),IF(入力!$C$17=3,ROUND(地区標準卸価格!H136*ユーザ別掛け率!H136%,-入力!$C$16),""))),地区標準卸価格!H136))</f>
        <v>45400</v>
      </c>
      <c r="I136" s="67" t="str">
        <f>'6桁'!I136</f>
        <v>※</v>
      </c>
      <c r="J136" s="32" t="str">
        <f>IF(地区標準卸価格!J136="","",IF(ISNUMBER(地区標準卸価格!J136),IF(入力!$C$17=1,ROUNDDOWN(地区標準卸価格!J136*ユーザ別掛け率!J136%,-入力!$C$16),IF(入力!$C$17=2,ROUNDUP(地区標準卸価格!J136*ユーザ別掛け率!J136%,-入力!$C$16),IF(入力!$C$17=3,ROUND(地区標準卸価格!J136*ユーザ別掛け率!J136%,-入力!$C$16),""))),地区標準卸価格!J136))</f>
        <v/>
      </c>
      <c r="K136" s="67">
        <f>'6桁'!K136</f>
        <v>0</v>
      </c>
      <c r="L136" s="32" t="str">
        <f>IF(地区標準卸価格!L136="","",IF(ISNUMBER(地区標準卸価格!L136),IF(入力!$C$17=1,ROUNDDOWN(地区標準卸価格!L136*ユーザ別掛け率!L136%,-入力!$C$16),IF(入力!$C$17=2,ROUNDUP(地区標準卸価格!L136*ユーザ別掛け率!L136%,-入力!$C$16),IF(入力!$C$17=3,ROUND(地区標準卸価格!L136*ユーザ別掛け率!L136%,-入力!$C$16),""))),地区標準卸価格!L136))</f>
        <v/>
      </c>
      <c r="M136" s="67">
        <f>'6桁'!M136</f>
        <v>0</v>
      </c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地区標準卸価格!F137="","",IF(ISNUMBER(地区標準卸価格!F137),IF(入力!$C$17=1,ROUNDDOWN(地区標準卸価格!F137*ユーザ別掛け率!F137%,-入力!$C$16),IF(入力!$C$17=2,ROUNDUP(地区標準卸価格!F137*ユーザ別掛け率!F137%,-入力!$C$16),IF(入力!$C$17=3,ROUND(地区標準卸価格!F137*ユーザ別掛け率!F137%,-入力!$C$16),""))),地区標準卸価格!F137))</f>
        <v/>
      </c>
      <c r="G137" s="68">
        <f>'6桁'!G137</f>
        <v>0</v>
      </c>
      <c r="H137" s="16">
        <f>IF(地区標準卸価格!H137="","",IF(ISNUMBER(地区標準卸価格!H137),IF(入力!$C$17=1,ROUNDDOWN(地区標準卸価格!H137*ユーザ別掛け率!H137%,-入力!$C$16),IF(入力!$C$17=2,ROUNDUP(地区標準卸価格!H137*ユーザ別掛け率!H137%,-入力!$C$16),IF(入力!$C$17=3,ROUND(地区標準卸価格!H137*ユーザ別掛け率!H137%,-入力!$C$16),""))),地区標準卸価格!H137))</f>
        <v>47400</v>
      </c>
      <c r="I137" s="68" t="str">
        <f>'6桁'!I137</f>
        <v>※</v>
      </c>
      <c r="J137" s="16" t="str">
        <f>IF(地区標準卸価格!J137="","",IF(ISNUMBER(地区標準卸価格!J137),IF(入力!$C$17=1,ROUNDDOWN(地区標準卸価格!J137*ユーザ別掛け率!J137%,-入力!$C$16),IF(入力!$C$17=2,ROUNDUP(地区標準卸価格!J137*ユーザ別掛け率!J137%,-入力!$C$16),IF(入力!$C$17=3,ROUND(地区標準卸価格!J137*ユーザ別掛け率!J137%,-入力!$C$16),""))),地区標準卸価格!J137))</f>
        <v/>
      </c>
      <c r="K137" s="68">
        <f>'6桁'!K137</f>
        <v>0</v>
      </c>
      <c r="L137" s="16" t="str">
        <f>IF(地区標準卸価格!L137="","",IF(ISNUMBER(地区標準卸価格!L137),IF(入力!$C$17=1,ROUNDDOWN(地区標準卸価格!L137*ユーザ別掛け率!L137%,-入力!$C$16),IF(入力!$C$17=2,ROUNDUP(地区標準卸価格!L137*ユーザ別掛け率!L137%,-入力!$C$16),IF(入力!$C$17=3,ROUND(地区標準卸価格!L137*ユーザ別掛け率!L137%,-入力!$C$16),""))),地区標準卸価格!L137))</f>
        <v/>
      </c>
      <c r="M137" s="68">
        <f>'6桁'!M137</f>
        <v>0</v>
      </c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871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>
        <f>IF(地区標準卸価格!F146="","",IF(ISNUMBER(地区標準卸価格!F146),IF(入力!$C$17=1,ROUNDDOWN(地区標準卸価格!F146*ユーザ別掛け率!F146%,-入力!$C$16),IF(入力!$C$17=2,ROUNDUP(地区標準卸価格!F146*ユーザ別掛け率!F146%,-入力!$C$16),IF(入力!$C$17=3,ROUND(地区標準卸価格!F146*ユーザ別掛け率!F146%,-入力!$C$16),""))),地区標準卸価格!F146))</f>
        <v>59900</v>
      </c>
      <c r="G146" s="75" t="str">
        <f>'6桁'!G146</f>
        <v>▽Q</v>
      </c>
      <c r="H146" s="4" t="str">
        <f>IF(地区標準卸価格!H146="","",IF(ISNUMBER(地区標準卸価格!H146),IF(入力!$C$17=1,ROUNDDOWN(地区標準卸価格!H146*ユーザ別掛け率!H146%,-入力!$C$16),IF(入力!$C$17=2,ROUNDUP(地区標準卸価格!H146*ユーザ別掛け率!H146%,-入力!$C$16),IF(入力!$C$17=3,ROUND(地区標準卸価格!H146*ユーザ別掛け率!H146%,-入力!$C$16),""))),地区標準卸価格!H146))</f>
        <v/>
      </c>
      <c r="I146" s="75">
        <f>'6桁'!I146</f>
        <v>0</v>
      </c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>
        <f>IF(地区標準卸価格!T146="","",IF(ISNUMBER(地区標準卸価格!T146),IF(入力!$C$17=1,ROUNDDOWN(地区標準卸価格!T146*ユーザ別掛け率!T146%,-入力!$C$16),IF(入力!$C$17=2,ROUNDUP(地区標準卸価格!T146*ユーザ別掛け率!T146%,-入力!$C$16),IF(入力!$C$17=3,ROUND(地区標準卸価格!T146*ユーザ別掛け率!T146%,-入力!$C$16),""))),地区標準卸価格!T146))</f>
        <v>66800</v>
      </c>
      <c r="U146" s="219" t="str">
        <f>'6桁'!U146</f>
        <v>▽★</v>
      </c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地区標準卸価格!F147="","",IF(ISNUMBER(地区標準卸価格!F147),IF(入力!$C$17=1,ROUNDDOWN(地区標準卸価格!F147*ユーザ別掛け率!F147%,-入力!$C$16),IF(入力!$C$17=2,ROUNDUP(地区標準卸価格!F147*ユーザ別掛け率!F147%,-入力!$C$16),IF(入力!$C$17=3,ROUND(地区標準卸価格!F147*ユーザ別掛け率!F147%,-入力!$C$16),""))),地区標準卸価格!F147))</f>
        <v/>
      </c>
      <c r="G147" s="259">
        <f>'6桁'!G147</f>
        <v>0</v>
      </c>
      <c r="H147" s="33">
        <f>IF(地区標準卸価格!H147="","",IF(ISNUMBER(地区標準卸価格!H147),IF(入力!$C$17=1,ROUNDDOWN(地区標準卸価格!H147*ユーザ別掛け率!H147%,-入力!$C$16),IF(入力!$C$17=2,ROUNDUP(地区標準卸価格!H147*ユーザ別掛け率!H147%,-入力!$C$16),IF(入力!$C$17=3,ROUND(地区標準卸価格!H147*ユーザ別掛け率!H147%,-入力!$C$16),""))),地区標準卸価格!H147))</f>
        <v>35500</v>
      </c>
      <c r="I147" s="259">
        <f>'6桁'!I147</f>
        <v>0</v>
      </c>
      <c r="J147" s="397"/>
      <c r="O147" s="451"/>
      <c r="P147" s="435" t="s">
        <v>51</v>
      </c>
      <c r="Q147" s="436"/>
      <c r="R147" s="501">
        <v>97</v>
      </c>
      <c r="S147" s="502"/>
      <c r="T147" s="5">
        <f>IF(地区標準卸価格!T147="","",IF(ISNUMBER(地区標準卸価格!T147),IF(入力!$C$17=1,ROUNDDOWN(地区標準卸価格!T147*ユーザ別掛け率!T147%,-入力!$C$16),IF(入力!$C$17=2,ROUNDUP(地区標準卸価格!T147*ユーザ別掛け率!T147%,-入力!$C$16),IF(入力!$C$17=3,ROUND(地区標準卸価格!T147*ユーザ別掛け率!T147%,-入力!$C$16),""))),地区標準卸価格!T147))</f>
        <v>74500</v>
      </c>
      <c r="U147" s="220" t="str">
        <f>'6桁'!U147</f>
        <v>▽★</v>
      </c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>
        <f>IF(地区標準卸価格!F148="","",IF(ISNUMBER(地区標準卸価格!F148),IF(入力!$C$17=1,ROUNDDOWN(地区標準卸価格!F148*ユーザ別掛け率!F148%,-入力!$C$16),IF(入力!$C$17=2,ROUNDUP(地区標準卸価格!F148*ユーザ別掛け率!F148%,-入力!$C$16),IF(入力!$C$17=3,ROUND(地区標準卸価格!F148*ユーザ別掛け率!F148%,-入力!$C$16),""))),地区標準卸価格!F148))</f>
        <v>50000</v>
      </c>
      <c r="G148" s="260" t="str">
        <f>'6桁'!G148</f>
        <v>▽T★</v>
      </c>
      <c r="H148" s="32" t="str">
        <f>IF(地区標準卸価格!H148="","",IF(ISNUMBER(地区標準卸価格!H148),IF(入力!$C$17=1,ROUNDDOWN(地区標準卸価格!H148*ユーザ別掛け率!H148%,-入力!$C$16),IF(入力!$C$17=2,ROUNDUP(地区標準卸価格!H148*ユーザ別掛け率!H148%,-入力!$C$16),IF(入力!$C$17=3,ROUND(地区標準卸価格!H148*ユーザ別掛け率!H148%,-入力!$C$16),""))),地区標準卸価格!H148))</f>
        <v/>
      </c>
      <c r="I148" s="260">
        <f>'6桁'!I148</f>
        <v>0</v>
      </c>
      <c r="J148" s="397"/>
      <c r="O148" s="451"/>
      <c r="P148" s="435" t="s">
        <v>93</v>
      </c>
      <c r="Q148" s="436"/>
      <c r="R148" s="501">
        <v>95</v>
      </c>
      <c r="S148" s="502"/>
      <c r="T148" s="5">
        <f>IF(地区標準卸価格!T148="","",IF(ISNUMBER(地区標準卸価格!T148),IF(入力!$C$17=1,ROUNDDOWN(地区標準卸価格!T148*ユーザ別掛け率!T148%,-入力!$C$16),IF(入力!$C$17=2,ROUNDUP(地区標準卸価格!T148*ユーザ別掛け率!T148%,-入力!$C$16),IF(入力!$C$17=3,ROUND(地区標準卸価格!T148*ユーザ別掛け率!T148%,-入力!$C$16),""))),地区標準卸価格!T148))</f>
        <v>57500</v>
      </c>
      <c r="U148" s="221" t="str">
        <f>'6桁'!U148</f>
        <v>▽★</v>
      </c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>
        <f>IF(地区標準卸価格!F149="","",IF(ISNUMBER(地区標準卸価格!F149),IF(入力!$C$17=1,ROUNDDOWN(地区標準卸価格!F149*ユーザ別掛け率!F149%,-入力!$C$16),IF(入力!$C$17=2,ROUNDUP(地区標準卸価格!F149*ユーザ別掛け率!F149%,-入力!$C$16),IF(入力!$C$17=3,ROUND(地区標準卸価格!F149*ユーザ別掛け率!F149%,-入力!$C$16),""))),地区標準卸価格!F149))</f>
        <v>41200</v>
      </c>
      <c r="G149" s="126" t="str">
        <f>'6桁'!G149</f>
        <v>▽T</v>
      </c>
      <c r="H149" s="5" t="str">
        <f>IF(地区標準卸価格!H149="","",IF(ISNUMBER(地区標準卸価格!H149),IF(入力!$C$17=1,ROUNDDOWN(地区標準卸価格!H149*ユーザ別掛け率!H149%,-入力!$C$16),IF(入力!$C$17=2,ROUNDUP(地区標準卸価格!H149*ユーザ別掛け率!H149%,-入力!$C$16),IF(入力!$C$17=3,ROUND(地区標準卸価格!H149*ユーザ別掛け率!H149%,-入力!$C$16),""))),地区標準卸価格!H149))</f>
        <v/>
      </c>
      <c r="I149" s="126">
        <f>'6桁'!I149</f>
        <v>0</v>
      </c>
      <c r="J149" s="397"/>
      <c r="O149" s="452"/>
      <c r="P149" s="437" t="s">
        <v>95</v>
      </c>
      <c r="Q149" s="438"/>
      <c r="R149" s="503">
        <v>100</v>
      </c>
      <c r="S149" s="504"/>
      <c r="T149" s="33">
        <f>IF(地区標準卸価格!T149="","",IF(ISNUMBER(地区標準卸価格!T149),IF(入力!$C$17=1,ROUNDDOWN(地区標準卸価格!T149*ユーザ別掛け率!T149%,-入力!$C$16),IF(入力!$C$17=2,ROUNDUP(地区標準卸価格!T149*ユーザ別掛け率!T149%,-入力!$C$16),IF(入力!$C$17=3,ROUND(地区標準卸価格!T149*ユーザ別掛け率!T149%,-入力!$C$16),""))),地区標準卸価格!T149))</f>
        <v>65300</v>
      </c>
      <c r="U149" s="222" t="str">
        <f>'6桁'!U149</f>
        <v>▽★</v>
      </c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地区標準卸価格!F150="","",IF(ISNUMBER(地区標準卸価格!F150),IF(入力!$C$17=1,ROUNDDOWN(地区標準卸価格!F150*ユーザ別掛け率!F150%,-入力!$C$16),IF(入力!$C$17=2,ROUNDUP(地区標準卸価格!F150*ユーザ別掛け率!F150%,-入力!$C$16),IF(入力!$C$17=3,ROUND(地区標準卸価格!F150*ユーザ別掛け率!F150%,-入力!$C$16),""))),地区標準卸価格!F150))</f>
        <v/>
      </c>
      <c r="G150" s="259">
        <f>'6桁'!G150</f>
        <v>0</v>
      </c>
      <c r="H150" s="33">
        <f>IF(地区標準卸価格!H150="","",IF(ISNUMBER(地区標準卸価格!H150),IF(入力!$C$17=1,ROUNDDOWN(地区標準卸価格!H150*ユーザ別掛け率!H150%,-入力!$C$16),IF(入力!$C$17=2,ROUNDUP(地区標準卸価格!H150*ユーザ別掛け率!H150%,-入力!$C$16),IF(入力!$C$17=3,ROUND(地区標準卸価格!H150*ユーザ別掛け率!H150%,-入力!$C$16),""))),地区標準卸価格!H150))</f>
        <v>30400</v>
      </c>
      <c r="I150" s="259" t="str">
        <f>'6桁'!I150</f>
        <v>▽</v>
      </c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>
        <f>IF(地区標準卸価格!T150="","",IF(ISNUMBER(地区標準卸価格!T150),IF(入力!$C$17=1,ROUNDDOWN(地区標準卸価格!T150*ユーザ別掛け率!T150%,-入力!$C$16),IF(入力!$C$17=2,ROUNDUP(地区標準卸価格!T150*ユーザ別掛け率!T150%,-入力!$C$16),IF(入力!$C$17=3,ROUND(地区標準卸価格!T150*ユーザ別掛け率!T150%,-入力!$C$16),""))),地区標準卸価格!T150))</f>
        <v>47600</v>
      </c>
      <c r="U150" s="221" t="str">
        <f>'6桁'!U150</f>
        <v>▽★</v>
      </c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>
        <f>IF(地区標準卸価格!F151="","",IF(ISNUMBER(地区標準卸価格!F151),IF(入力!$C$17=1,ROUNDDOWN(地区標準卸価格!F151*ユーザ別掛け率!F151%,-入力!$C$16),IF(入力!$C$17=2,ROUNDUP(地区標準卸価格!F151*ユーザ別掛け率!F151%,-入力!$C$16),IF(入力!$C$17=3,ROUND(地区標準卸価格!F151*ユーザ別掛け率!F151%,-入力!$C$16),""))),地区標準卸価格!F151))</f>
        <v>45800</v>
      </c>
      <c r="G151" s="260" t="str">
        <f>'6桁'!G151</f>
        <v>▽T★</v>
      </c>
      <c r="H151" s="32" t="str">
        <f>IF(地区標準卸価格!H151="","",IF(ISNUMBER(地区標準卸価格!H151),IF(入力!$C$17=1,ROUNDDOWN(地区標準卸価格!H151*ユーザ別掛け率!H151%,-入力!$C$16),IF(入力!$C$17=2,ROUNDUP(地区標準卸価格!H151*ユーザ別掛け率!H151%,-入力!$C$16),IF(入力!$C$17=3,ROUND(地区標準卸価格!H151*ユーザ別掛け率!H151%,-入力!$C$16),""))),地区標準卸価格!H151))</f>
        <v/>
      </c>
      <c r="I151" s="260">
        <f>'6桁'!I151</f>
        <v>0</v>
      </c>
      <c r="J151" s="397"/>
      <c r="O151" s="451"/>
      <c r="P151" s="435" t="s">
        <v>24</v>
      </c>
      <c r="Q151" s="436"/>
      <c r="R151" s="501">
        <v>98</v>
      </c>
      <c r="S151" s="502"/>
      <c r="T151" s="5">
        <f>IF(地区標準卸価格!T151="","",IF(ISNUMBER(地区標準卸価格!T151),IF(入力!$C$17=1,ROUNDDOWN(地区標準卸価格!T151*ユーザ別掛け率!T151%,-入力!$C$16),IF(入力!$C$17=2,ROUNDUP(地区標準卸価格!T151*ユーザ別掛け率!T151%,-入力!$C$16),IF(入力!$C$17=3,ROUND(地区標準卸価格!T151*ユーザ別掛け率!T151%,-入力!$C$16),""))),地区標準卸価格!T151))</f>
        <v>55500</v>
      </c>
      <c r="U151" s="221" t="str">
        <f>'6桁'!U151</f>
        <v>▽★</v>
      </c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>
        <f>IF(地区標準卸価格!F152="","",IF(ISNUMBER(地区標準卸価格!F152),IF(入力!$C$17=1,ROUNDDOWN(地区標準卸価格!F152*ユーザ別掛け率!F152%,-入力!$C$16),IF(入力!$C$17=2,ROUNDUP(地区標準卸価格!F152*ユーザ別掛け率!F152%,-入力!$C$16),IF(入力!$C$17=3,ROUND(地区標準卸価格!F152*ユーザ別掛け率!F152%,-入力!$C$16),""))),地区標準卸価格!F152))</f>
        <v>38800</v>
      </c>
      <c r="G152" s="259" t="str">
        <f>'6桁'!G152</f>
        <v>▽T★</v>
      </c>
      <c r="H152" s="33" t="str">
        <f>IF(地区標準卸価格!H152="","",IF(ISNUMBER(地区標準卸価格!H152),IF(入力!$C$17=1,ROUNDDOWN(地区標準卸価格!H152*ユーザ別掛け率!H152%,-入力!$C$16),IF(入力!$C$17=2,ROUNDUP(地区標準卸価格!H152*ユーザ別掛け率!H152%,-入力!$C$16),IF(入力!$C$17=3,ROUND(地区標準卸価格!H152*ユーザ別掛け率!H152%,-入力!$C$16),""))),地区標準卸価格!H152))</f>
        <v/>
      </c>
      <c r="I152" s="259">
        <f>'6桁'!I152</f>
        <v>0</v>
      </c>
      <c r="J152" s="397"/>
      <c r="O152" s="452"/>
      <c r="P152" s="437" t="s">
        <v>91</v>
      </c>
      <c r="Q152" s="438"/>
      <c r="R152" s="503">
        <v>101</v>
      </c>
      <c r="S152" s="504"/>
      <c r="T152" s="33">
        <f>IF(地区標準卸価格!T152="","",IF(ISNUMBER(地区標準卸価格!T152),IF(入力!$C$17=1,ROUNDDOWN(地区標準卸価格!T152*ユーザ別掛け率!T152%,-入力!$C$16),IF(入力!$C$17=2,ROUNDUP(地区標準卸価格!T152*ユーザ別掛け率!T152%,-入力!$C$16),IF(入力!$C$17=3,ROUND(地区標準卸価格!T152*ユーザ別掛け率!T152%,-入力!$C$16),""))),地区標準卸価格!T152))</f>
        <v>53600</v>
      </c>
      <c r="U152" s="222" t="str">
        <f>'6桁'!U152</f>
        <v>▽★</v>
      </c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>
        <f>IF(地区標準卸価格!F153="","",IF(ISNUMBER(地区標準卸価格!F153),IF(入力!$C$17=1,ROUNDDOWN(地区標準卸価格!F153*ユーザ別掛け率!F153%,-入力!$C$16),IF(入力!$C$17=2,ROUNDUP(地区標準卸価格!F153*ユーザ別掛け率!F153%,-入力!$C$16),IF(入力!$C$17=3,ROUND(地区標準卸価格!F153*ユーザ別掛け率!F153%,-入力!$C$16),""))),地区標準卸価格!F153))</f>
        <v>31400</v>
      </c>
      <c r="G153" s="260" t="str">
        <f>'6桁'!G153</f>
        <v>▽T★</v>
      </c>
      <c r="H153" s="32" t="str">
        <f>IF(地区標準卸価格!H153="","",IF(ISNUMBER(地区標準卸価格!H153),IF(入力!$C$17=1,ROUNDDOWN(地区標準卸価格!H153*ユーザ別掛け率!H153%,-入力!$C$16),IF(入力!$C$17=2,ROUNDUP(地区標準卸価格!H153*ユーザ別掛け率!H153%,-入力!$C$16),IF(入力!$C$17=3,ROUND(地区標準卸価格!H153*ユーザ別掛け率!H153%,-入力!$C$16),""))),地区標準卸価格!H153))</f>
        <v/>
      </c>
      <c r="I153" s="260">
        <f>'6桁'!I153</f>
        <v>0</v>
      </c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>
        <f>IF(地区標準卸価格!T153="","",IF(ISNUMBER(地区標準卸価格!T153),IF(入力!$C$17=1,ROUNDDOWN(地区標準卸価格!T153*ユーザ別掛け率!T153%,-入力!$C$16),IF(入力!$C$17=2,ROUNDUP(地区標準卸価格!T153*ユーザ別掛け率!T153%,-入力!$C$16),IF(入力!$C$17=3,ROUND(地区標準卸価格!T153*ユーザ別掛け率!T153%,-入力!$C$16),""))),地区標準卸価格!T153))</f>
        <v>36600</v>
      </c>
      <c r="U153" s="223" t="str">
        <f>'6桁'!U153</f>
        <v>▽★</v>
      </c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>
        <f>IF(地区標準卸価格!F154="","",IF(ISNUMBER(地区標準卸価格!F154),IF(入力!$C$17=1,ROUNDDOWN(地区標準卸価格!F154*ユーザ別掛け率!F154%,-入力!$C$16),IF(入力!$C$17=2,ROUNDUP(地区標準卸価格!F154*ユーザ別掛け率!F154%,-入力!$C$16),IF(入力!$C$17=3,ROUND(地区標準卸価格!F154*ユーザ別掛け率!F154%,-入力!$C$16),""))),地区標準卸価格!F154))</f>
        <v>24900</v>
      </c>
      <c r="G154" s="169" t="str">
        <f>'6桁'!G154</f>
        <v>▽T★</v>
      </c>
      <c r="H154" s="5" t="str">
        <f>IF(地区標準卸価格!H154="","",IF(ISNUMBER(地区標準卸価格!H154),IF(入力!$C$17=1,ROUNDDOWN(地区標準卸価格!H154*ユーザ別掛け率!H154%,-入力!$C$16),IF(入力!$C$17=2,ROUNDUP(地区標準卸価格!H154*ユーザ別掛け率!H154%,-入力!$C$16),IF(入力!$C$17=3,ROUND(地区標準卸価格!H154*ユーザ別掛け率!H154%,-入力!$C$16),""))),地区標準卸価格!H154))</f>
        <v/>
      </c>
      <c r="I154" s="126">
        <f>'6桁'!I154</f>
        <v>0</v>
      </c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>
        <f>IF(地区標準卸価格!F155="","",IF(ISNUMBER(地区標準卸価格!F155),IF(入力!$C$17=1,ROUNDDOWN(地区標準卸価格!F155*ユーザ別掛け率!F155%,-入力!$C$16),IF(入力!$C$17=2,ROUNDUP(地区標準卸価格!F155*ユーザ別掛け率!F155%,-入力!$C$16),IF(入力!$C$17=3,ROUND(地区標準卸価格!F155*ユーザ別掛け率!F155%,-入力!$C$16),""))),地区標準卸価格!F155))</f>
        <v>27600</v>
      </c>
      <c r="G155" s="263" t="str">
        <f>'6桁'!G155</f>
        <v>▽T★</v>
      </c>
      <c r="H155" s="33" t="str">
        <f>IF(地区標準卸価格!H155="","",IF(ISNUMBER(地区標準卸価格!H155),IF(入力!$C$17=1,ROUNDDOWN(地区標準卸価格!H155*ユーザ別掛け率!H155%,-入力!$C$16),IF(入力!$C$17=2,ROUNDUP(地区標準卸価格!H155*ユーザ別掛け率!H155%,-入力!$C$16),IF(入力!$C$17=3,ROUND(地区標準卸価格!H155*ユーザ別掛け率!H155%,-入力!$C$16),""))),地区標準卸価格!H155))</f>
        <v/>
      </c>
      <c r="I155" s="259">
        <f>'6桁'!I155</f>
        <v>0</v>
      </c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>
        <f>IF(地区標準卸価格!F156="","",IF(ISNUMBER(地区標準卸価格!F156),IF(入力!$C$17=1,ROUNDDOWN(地区標準卸価格!F156*ユーザ別掛け率!F156%,-入力!$C$16),IF(入力!$C$17=2,ROUNDUP(地区標準卸価格!F156*ユーザ別掛け率!F156%,-入力!$C$16),IF(入力!$C$17=3,ROUND(地区標準卸価格!F156*ユーザ別掛け率!F156%,-入力!$C$16),""))),地区標準卸価格!F156))</f>
        <v>16500</v>
      </c>
      <c r="G156" s="261" t="str">
        <f>'6桁'!G156</f>
        <v>▽Q</v>
      </c>
      <c r="H156" s="6" t="str">
        <f>IF(地区標準卸価格!H156="","",IF(ISNUMBER(地区標準卸価格!H156),IF(入力!$C$17=1,ROUNDDOWN(地区標準卸価格!H156*ユーザ別掛け率!H156%,-入力!$C$16),IF(入力!$C$17=2,ROUNDUP(地区標準卸価格!H156*ユーザ別掛け率!H156%,-入力!$C$16),IF(入力!$C$17=3,ROUND(地区標準卸価格!H156*ユーザ別掛け率!H156%,-入力!$C$16),""))),地区標準卸価格!H156))</f>
        <v/>
      </c>
      <c r="I156" s="258">
        <f>'6桁'!I156</f>
        <v>0</v>
      </c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>
        <f>IF(地区標準卸価格!F157="","",IF(ISNUMBER(地区標準卸価格!F157),IF(入力!$C$17=1,ROUNDDOWN(地区標準卸価格!F157*ユーザ別掛け率!F157%,-入力!$C$16),IF(入力!$C$17=2,ROUNDUP(地区標準卸価格!F157*ユーザ別掛け率!F157%,-入力!$C$16),IF(入力!$C$17=3,ROUND(地区標準卸価格!F157*ユーザ別掛け率!F157%,-入力!$C$16),""))),地区標準卸価格!F157))</f>
        <v>18200</v>
      </c>
      <c r="G157" s="170" t="str">
        <f>'6桁'!G157</f>
        <v>▽Q</v>
      </c>
      <c r="H157" s="16" t="str">
        <f>IF(地区標準卸価格!H157="","",IF(ISNUMBER(地区標準卸価格!H157),IF(入力!$C$17=1,ROUNDDOWN(地区標準卸価格!H157*ユーザ別掛け率!H157%,-入力!$C$16),IF(入力!$C$17=2,ROUNDUP(地区標準卸価格!H157*ユーザ別掛け率!H157%,-入力!$C$16),IF(入力!$C$17=3,ROUND(地区標準卸価格!H157*ユーザ別掛け率!H157%,-入力!$C$16),""))),地区標準卸価格!H157))</f>
        <v/>
      </c>
      <c r="I157" s="171">
        <f>'6桁'!I157</f>
        <v>0</v>
      </c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125</v>
      </c>
      <c r="I167" s="487"/>
      <c r="J167" s="486" t="s">
        <v>125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地区標準卸価格!F168="","",IF(ISNUMBER(地区標準卸価格!F168),IF(入力!$C$17=1,ROUNDDOWN(地区標準卸価格!F168*ユーザ別掛け率!F168%,-入力!$C$16),IF(入力!$C$17=2,ROUNDUP(地区標準卸価格!F168*ユーザ別掛け率!F168%,-入力!$C$16),IF(入力!$C$17=3,ROUND(地区標準卸価格!F168*ユーザ別掛け率!F168%,-入力!$C$16),""))),地区標準卸価格!F168))</f>
        <v/>
      </c>
      <c r="G168" s="57">
        <f>'6桁'!G168</f>
        <v>0</v>
      </c>
      <c r="H168" s="56" t="str">
        <f>IF(地区標準卸価格!H168="","",IF(ISNUMBER(地区標準卸価格!H168),IF(入力!$C$17=1,ROUNDDOWN(地区標準卸価格!H168*ユーザ別掛け率!H168%,-入力!$C$16),IF(入力!$C$17=2,ROUNDUP(地区標準卸価格!H168*ユーザ別掛け率!H168%,-入力!$C$16),IF(入力!$C$17=3,ROUND(地区標準卸価格!H168*ユーザ別掛け率!H168%,-入力!$C$16),""))),地区標準卸価格!H168))</f>
        <v/>
      </c>
      <c r="I168" s="57">
        <f>'6桁'!I168</f>
        <v>0</v>
      </c>
      <c r="J168" s="56">
        <f>IF(地区標準卸価格!J168="","",IF(ISNUMBER(地区標準卸価格!J168),IF(入力!$C$17=1,ROUNDDOWN(地区標準卸価格!J168*ユーザ別掛け率!J168%,-入力!$C$16),IF(入力!$C$17=2,ROUNDUP(地区標準卸価格!J168*ユーザ別掛け率!J168%,-入力!$C$16),IF(入力!$C$17=3,ROUND(地区標準卸価格!J168*ユーザ別掛け率!J168%,-入力!$C$16),""))),地区標準卸価格!J168))</f>
        <v>72300</v>
      </c>
      <c r="K168" s="57" t="str">
        <f>'6桁'!K168</f>
        <v>★</v>
      </c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>
        <f>IF(地区標準卸価格!R168="","",IF(ISNUMBER(地区標準卸価格!R168),IF(入力!$C$17=1,ROUNDDOWN(地区標準卸価格!R168*ユーザ別掛け率!R168%,-入力!$C$16),IF(入力!$C$17=2,ROUNDUP(地区標準卸価格!R168*ユーザ別掛け率!R168%,-入力!$C$16),IF(入力!$C$17=3,ROUND(地区標準卸価格!R168*ユーザ別掛け率!R168%,-入力!$C$16),""))),地区標準卸価格!R168))</f>
        <v>52200</v>
      </c>
      <c r="S168" s="198">
        <f>'6桁'!S168</f>
        <v>0</v>
      </c>
      <c r="T168" s="4">
        <f>IF(地区標準卸価格!T168="","",IF(ISNUMBER(地区標準卸価格!T168),IF(入力!$C$17=1,ROUNDDOWN(地区標準卸価格!T168*ユーザ別掛け率!T168%,-入力!$C$16),IF(入力!$C$17=2,ROUNDUP(地区標準卸価格!T168*ユーザ別掛け率!T168%,-入力!$C$16),IF(入力!$C$17=3,ROUND(地区標準卸価格!T168*ユーザ別掛け率!T168%,-入力!$C$16),""))),地区標準卸価格!T168))</f>
        <v>49400</v>
      </c>
      <c r="U168" s="198">
        <f>'6桁'!U168</f>
        <v>0</v>
      </c>
      <c r="V168" s="4" t="str">
        <f>IF(地区標準卸価格!V168="","",IF(ISNUMBER(地区標準卸価格!V168),IF(入力!$C$17=1,ROUNDDOWN(地区標準卸価格!V168*ユーザ別掛け率!V168%,-入力!$C$16),IF(入力!$C$17=2,ROUNDUP(地区標準卸価格!V168*ユーザ別掛け率!V168%,-入力!$C$16),IF(入力!$C$17=3,ROUND(地区標準卸価格!V168*ユーザ別掛け率!V168%,-入力!$C$16),""))),地区標準卸価格!V168))</f>
        <v/>
      </c>
      <c r="W168" s="61">
        <f>'6桁'!W168</f>
        <v>0</v>
      </c>
      <c r="X168" s="4" t="str">
        <f>IF(地区標準卸価格!X168="","",IF(ISNUMBER(地区標準卸価格!X168),IF(入力!$C$17=1,ROUNDDOWN(地区標準卸価格!X168*ユーザ別掛け率!X168%,-入力!$C$16),IF(入力!$C$17=2,ROUNDUP(地区標準卸価格!X168*ユーザ別掛け率!X168%,-入力!$C$16),IF(入力!$C$17=3,ROUND(地区標準卸価格!X168*ユーザ別掛け率!X168%,-入力!$C$16),""))),地区標準卸価格!X168))</f>
        <v/>
      </c>
      <c r="Y168" s="61">
        <f>'6桁'!Y168</f>
        <v>0</v>
      </c>
      <c r="Z168" s="4" t="str">
        <f>IF(地区標準卸価格!Z168="","",IF(ISNUMBER(地区標準卸価格!Z168),IF(入力!$C$17=1,ROUNDDOWN(地区標準卸価格!Z168*ユーザ別掛け率!Z168%,-入力!$C$16),IF(入力!$C$17=2,ROUNDUP(地区標準卸価格!Z168*ユーザ別掛け率!Z168%,-入力!$C$16),IF(入力!$C$17=3,ROUND(地区標準卸価格!Z168*ユーザ別掛け率!Z168%,-入力!$C$16),""))),地区標準卸価格!Z168))</f>
        <v/>
      </c>
      <c r="AA168" s="61">
        <f>'6桁'!AA168</f>
        <v>0</v>
      </c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f>IF(地区標準卸価格!F169="","",IF(ISNUMBER(地区標準卸価格!F169),IF(入力!$C$17=1,ROUNDDOWN(地区標準卸価格!F169*ユーザ別掛け率!F169%,-入力!$C$16),IF(入力!$C$17=2,ROUNDUP(地区標準卸価格!F169*ユーザ別掛け率!F169%,-入力!$C$16),IF(入力!$C$17=3,ROUND(地区標準卸価格!F169*ユーザ別掛け率!F169%,-入力!$C$16),""))),地区標準卸価格!F169))</f>
        <v>100400</v>
      </c>
      <c r="G169" s="67">
        <f>'6桁'!G169</f>
        <v>0</v>
      </c>
      <c r="H169" s="32" t="str">
        <f>IF(地区標準卸価格!H169="","",IF(ISNUMBER(地区標準卸価格!H169),IF(入力!$C$17=1,ROUNDDOWN(地区標準卸価格!H169*ユーザ別掛け率!H169%,-入力!$C$16),IF(入力!$C$17=2,ROUNDUP(地区標準卸価格!H169*ユーザ別掛け率!H169%,-入力!$C$16),IF(入力!$C$17=3,ROUND(地区標準卸価格!H169*ユーザ別掛け率!H169%,-入力!$C$16),""))),地区標準卸価格!H169))</f>
        <v/>
      </c>
      <c r="I169" s="67">
        <f>'6桁'!I169</f>
        <v>0</v>
      </c>
      <c r="J169" s="32" t="str">
        <f>IF(地区標準卸価格!J169="","",IF(ISNUMBER(地区標準卸価格!J169),IF(入力!$C$17=1,ROUNDDOWN(地区標準卸価格!J169*ユーザ別掛け率!J169%,-入力!$C$16),IF(入力!$C$17=2,ROUNDUP(地区標準卸価格!J169*ユーザ別掛け率!J169%,-入力!$C$16),IF(入力!$C$17=3,ROUND(地区標準卸価格!J169*ユーザ別掛け率!J169%,-入力!$C$16),""))),地区標準卸価格!J169))</f>
        <v/>
      </c>
      <c r="K169" s="67">
        <f>'6桁'!K169</f>
        <v>0</v>
      </c>
      <c r="L169" s="356"/>
      <c r="M169" s="451"/>
      <c r="N169" s="489" t="s">
        <v>221</v>
      </c>
      <c r="O169" s="436"/>
      <c r="P169" s="152">
        <v>99</v>
      </c>
      <c r="Q169" s="386"/>
      <c r="R169" s="5">
        <f>IF(地区標準卸価格!R169="","",IF(ISNUMBER(地区標準卸価格!R169),IF(入力!$C$17=1,ROUNDDOWN(地区標準卸価格!R169*ユーザ別掛け率!R169%,-入力!$C$16),IF(入力!$C$17=2,ROUNDUP(地区標準卸価格!R169*ユーザ別掛け率!R169%,-入力!$C$16),IF(入力!$C$17=3,ROUND(地区標準卸価格!R169*ユーザ別掛け率!R169%,-入力!$C$16),""))),地区標準卸価格!R169))</f>
        <v>55000</v>
      </c>
      <c r="S169" s="201">
        <f>'6桁'!S169</f>
        <v>0</v>
      </c>
      <c r="T169" s="5" t="str">
        <f>IF(地区標準卸価格!T169="","",IF(ISNUMBER(地区標準卸価格!T169),IF(入力!$C$17=1,ROUNDDOWN(地区標準卸価格!T169*ユーザ別掛け率!T169%,-入力!$C$16),IF(入力!$C$17=2,ROUNDUP(地区標準卸価格!T169*ユーザ別掛け率!T169%,-入力!$C$16),IF(入力!$C$17=3,ROUND(地区標準卸価格!T169*ユーザ別掛け率!T169%,-入力!$C$16),""))),地区標準卸価格!T169))</f>
        <v/>
      </c>
      <c r="U169" s="201">
        <f>'6桁'!U169</f>
        <v>0</v>
      </c>
      <c r="V169" s="5" t="str">
        <f>IF(地区標準卸価格!V169="","",IF(ISNUMBER(地区標準卸価格!V169),IF(入力!$C$17=1,ROUNDDOWN(地区標準卸価格!V169*ユーザ別掛け率!V169%,-入力!$C$16),IF(入力!$C$17=2,ROUNDUP(地区標準卸価格!V169*ユーザ別掛け率!V169%,-入力!$C$16),IF(入力!$C$17=3,ROUND(地区標準卸価格!V169*ユーザ別掛け率!V169%,-入力!$C$16),""))),地区標準卸価格!V169))</f>
        <v/>
      </c>
      <c r="W169" s="62">
        <f>'6桁'!W169</f>
        <v>0</v>
      </c>
      <c r="X169" s="5" t="str">
        <f>IF(地区標準卸価格!X169="","",IF(ISNUMBER(地区標準卸価格!X169),IF(入力!$C$17=1,ROUNDDOWN(地区標準卸価格!X169*ユーザ別掛け率!X169%,-入力!$C$16),IF(入力!$C$17=2,ROUNDUP(地区標準卸価格!X169*ユーザ別掛け率!X169%,-入力!$C$16),IF(入力!$C$17=3,ROUND(地区標準卸価格!X169*ユーザ別掛け率!X169%,-入力!$C$16),""))),地区標準卸価格!X169))</f>
        <v/>
      </c>
      <c r="Y169" s="62">
        <f>'6桁'!Y169</f>
        <v>0</v>
      </c>
      <c r="Z169" s="5" t="str">
        <f>IF(地区標準卸価格!Z169="","",IF(ISNUMBER(地区標準卸価格!Z169),IF(入力!$C$17=1,ROUNDDOWN(地区標準卸価格!Z169*ユーザ別掛け率!Z169%,-入力!$C$16),IF(入力!$C$17=2,ROUNDUP(地区標準卸価格!Z169*ユーザ別掛け率!Z169%,-入力!$C$16),IF(入力!$C$17=3,ROUND(地区標準卸価格!Z169*ユーザ別掛け率!Z169%,-入力!$C$16),""))),地区標準卸価格!Z169))</f>
        <v/>
      </c>
      <c r="AA169" s="62">
        <f>'6桁'!AA169</f>
        <v>0</v>
      </c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地区標準卸価格!F170="","",IF(ISNUMBER(地区標準卸価格!F170),IF(入力!$C$17=1,ROUNDDOWN(地区標準卸価格!F170*ユーザ別掛け率!F170%,-入力!$C$16),IF(入力!$C$17=2,ROUNDUP(地区標準卸価格!F170*ユーザ別掛け率!F170%,-入力!$C$16),IF(入力!$C$17=3,ROUND(地区標準卸価格!F170*ユーザ別掛け率!F170%,-入力!$C$16),""))),地区標準卸価格!F170))</f>
        <v/>
      </c>
      <c r="G170" s="62">
        <f>'6桁'!G170</f>
        <v>0</v>
      </c>
      <c r="H170" s="5" t="str">
        <f>IF(地区標準卸価格!H170="","",IF(ISNUMBER(地区標準卸価格!H170),IF(入力!$C$17=1,ROUNDDOWN(地区標準卸価格!H170*ユーザ別掛け率!H170%,-入力!$C$16),IF(入力!$C$17=2,ROUNDUP(地区標準卸価格!H170*ユーザ別掛け率!H170%,-入力!$C$16),IF(入力!$C$17=3,ROUND(地区標準卸価格!H170*ユーザ別掛け率!H170%,-入力!$C$16),""))),地区標準卸価格!H170))</f>
        <v/>
      </c>
      <c r="I170" s="62">
        <f>'6桁'!I170</f>
        <v>0</v>
      </c>
      <c r="J170" s="5">
        <f>IF(地区標準卸価格!J170="","",IF(ISNUMBER(地区標準卸価格!J170),IF(入力!$C$17=1,ROUNDDOWN(地区標準卸価格!J170*ユーザ別掛け率!J170%,-入力!$C$16),IF(入力!$C$17=2,ROUNDUP(地区標準卸価格!J170*ユーザ別掛け率!J170%,-入力!$C$16),IF(入力!$C$17=3,ROUND(地区標準卸価格!J170*ユーザ別掛け率!J170%,-入力!$C$16),""))),地区標準卸価格!J170))</f>
        <v>54600</v>
      </c>
      <c r="K170" s="62" t="str">
        <f>'6桁'!K170</f>
        <v>★</v>
      </c>
      <c r="L170" s="356"/>
      <c r="M170" s="451"/>
      <c r="N170" s="489" t="s">
        <v>224</v>
      </c>
      <c r="O170" s="436"/>
      <c r="P170" s="152">
        <v>90</v>
      </c>
      <c r="Q170" s="386"/>
      <c r="R170" s="5">
        <f>IF(地区標準卸価格!R170="","",IF(ISNUMBER(地区標準卸価格!R170),IF(入力!$C$17=1,ROUNDDOWN(地区標準卸価格!R170*ユーザ別掛け率!R170%,-入力!$C$16),IF(入力!$C$17=2,ROUNDUP(地区標準卸価格!R170*ユーザ別掛け率!R170%,-入力!$C$16),IF(入力!$C$17=3,ROUND(地区標準卸価格!R170*ユーザ別掛け率!R170%,-入力!$C$16),""))),地区標準卸価格!R170))</f>
        <v>39200</v>
      </c>
      <c r="S170" s="201">
        <f>'6桁'!S170</f>
        <v>0</v>
      </c>
      <c r="T170" s="5">
        <f>IF(地区標準卸価格!T170="","",IF(ISNUMBER(地区標準卸価格!T170),IF(入力!$C$17=1,ROUNDDOWN(地区標準卸価格!T170*ユーザ別掛け率!T170%,-入力!$C$16),IF(入力!$C$17=2,ROUNDUP(地区標準卸価格!T170*ユーザ別掛け率!T170%,-入力!$C$16),IF(入力!$C$17=3,ROUND(地区標準卸価格!T170*ユーザ別掛け率!T170%,-入力!$C$16),""))),地区標準卸価格!T170))</f>
        <v>36800</v>
      </c>
      <c r="U170" s="201">
        <f>'6桁'!U170</f>
        <v>0</v>
      </c>
      <c r="V170" s="5" t="str">
        <f>IF(地区標準卸価格!V170="","",IF(ISNUMBER(地区標準卸価格!V170),IF(入力!$C$17=1,ROUNDDOWN(地区標準卸価格!V170*ユーザ別掛け率!V170%,-入力!$C$16),IF(入力!$C$17=2,ROUNDUP(地区標準卸価格!V170*ユーザ別掛け率!V170%,-入力!$C$16),IF(入力!$C$17=3,ROUND(地区標準卸価格!V170*ユーザ別掛け率!V170%,-入力!$C$16),""))),地区標準卸価格!V170))</f>
        <v/>
      </c>
      <c r="W170" s="62">
        <f>'6桁'!W170</f>
        <v>0</v>
      </c>
      <c r="X170" s="5" t="str">
        <f>IF(地区標準卸価格!X170="","",IF(ISNUMBER(地区標準卸価格!X170),IF(入力!$C$17=1,ROUNDDOWN(地区標準卸価格!X170*ユーザ別掛け率!X170%,-入力!$C$16),IF(入力!$C$17=2,ROUNDUP(地区標準卸価格!X170*ユーザ別掛け率!X170%,-入力!$C$16),IF(入力!$C$17=3,ROUND(地区標準卸価格!X170*ユーザ別掛け率!X170%,-入力!$C$16),""))),地区標準卸価格!X170))</f>
        <v/>
      </c>
      <c r="Y170" s="62">
        <f>'6桁'!Y170</f>
        <v>0</v>
      </c>
      <c r="Z170" s="5" t="str">
        <f>IF(地区標準卸価格!Z170="","",IF(ISNUMBER(地区標準卸価格!Z170),IF(入力!$C$17=1,ROUNDDOWN(地区標準卸価格!Z170*ユーザ別掛け率!Z170%,-入力!$C$16),IF(入力!$C$17=2,ROUNDUP(地区標準卸価格!Z170*ユーザ別掛け率!Z170%,-入力!$C$16),IF(入力!$C$17=3,ROUND(地区標準卸価格!Z170*ユーザ別掛け率!Z170%,-入力!$C$16),""))),地区標準卸価格!Z170))</f>
        <v/>
      </c>
      <c r="AA170" s="62">
        <f>'6桁'!AA170</f>
        <v>0</v>
      </c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>
        <f>IF(地区標準卸価格!F171="","",IF(ISNUMBER(地区標準卸価格!F171),IF(入力!$C$17=1,ROUNDDOWN(地区標準卸価格!F171*ユーザ別掛け率!F171%,-入力!$C$16),IF(入力!$C$17=2,ROUNDUP(地区標準卸価格!F171*ユーザ別掛け率!F171%,-入力!$C$16),IF(入力!$C$17=3,ROUND(地区標準卸価格!F171*ユーザ別掛け率!F171%,-入力!$C$16),""))),地区標準卸価格!F171))</f>
        <v>73300</v>
      </c>
      <c r="G171" s="62">
        <f>'6桁'!G171</f>
        <v>0</v>
      </c>
      <c r="H171" s="5" t="str">
        <f>IF(地区標準卸価格!H171="","",IF(ISNUMBER(地区標準卸価格!H171),IF(入力!$C$17=1,ROUNDDOWN(地区標準卸価格!H171*ユーザ別掛け率!H171%,-入力!$C$16),IF(入力!$C$17=2,ROUNDUP(地区標準卸価格!H171*ユーザ別掛け率!H171%,-入力!$C$16),IF(入力!$C$17=3,ROUND(地区標準卸価格!H171*ユーザ別掛け率!H171%,-入力!$C$16),""))),地区標準卸価格!H171))</f>
        <v/>
      </c>
      <c r="I171" s="62">
        <f>'6桁'!I171</f>
        <v>0</v>
      </c>
      <c r="J171" s="5" t="str">
        <f>IF(地区標準卸価格!J171="","",IF(ISNUMBER(地区標準卸価格!J171),IF(入力!$C$17=1,ROUNDDOWN(地区標準卸価格!J171*ユーザ別掛け率!J171%,-入力!$C$16),IF(入力!$C$17=2,ROUNDUP(地区標準卸価格!J171*ユーザ別掛け率!J171%,-入力!$C$16),IF(入力!$C$17=3,ROUND(地区標準卸価格!J171*ユーザ別掛け率!J171%,-入力!$C$16),""))),地区標準卸価格!J171))</f>
        <v/>
      </c>
      <c r="K171" s="62">
        <f>'6桁'!K171</f>
        <v>0</v>
      </c>
      <c r="L171" s="356"/>
      <c r="M171" s="451"/>
      <c r="N171" s="489" t="s">
        <v>103</v>
      </c>
      <c r="O171" s="436"/>
      <c r="P171" s="152">
        <v>96</v>
      </c>
      <c r="Q171" s="386"/>
      <c r="R171" s="5">
        <f>IF(地区標準卸価格!R171="","",IF(ISNUMBER(地区標準卸価格!R171),IF(入力!$C$17=1,ROUNDDOWN(地区標準卸価格!R171*ユーザ別掛け率!R171%,-入力!$C$16),IF(入力!$C$17=2,ROUNDUP(地区標準卸価格!R171*ユーザ別掛け率!R171%,-入力!$C$16),IF(入力!$C$17=3,ROUND(地区標準卸価格!R171*ユーザ別掛け率!R171%,-入力!$C$16),""))),地区標準卸価格!R171))</f>
        <v>39100</v>
      </c>
      <c r="S171" s="201">
        <f>'6桁'!S171</f>
        <v>0</v>
      </c>
      <c r="T171" s="5">
        <f>IF(地区標準卸価格!T171="","",IF(ISNUMBER(地区標準卸価格!T171),IF(入力!$C$17=1,ROUNDDOWN(地区標準卸価格!T171*ユーザ別掛け率!T171%,-入力!$C$16),IF(入力!$C$17=2,ROUNDUP(地区標準卸価格!T171*ユーザ別掛け率!T171%,-入力!$C$16),IF(入力!$C$17=3,ROUND(地区標準卸価格!T171*ユーザ別掛け率!T171%,-入力!$C$16),""))),地区標準卸価格!T171))</f>
        <v>37300</v>
      </c>
      <c r="U171" s="201">
        <f>'6桁'!U171</f>
        <v>0</v>
      </c>
      <c r="V171" s="5">
        <f>IF(地区標準卸価格!V171="","",IF(ISNUMBER(地区標準卸価格!V171),IF(入力!$C$17=1,ROUNDDOWN(地区標準卸価格!V171*ユーザ別掛け率!V171%,-入力!$C$16),IF(入力!$C$17=2,ROUNDUP(地区標準卸価格!V171*ユーザ別掛け率!V171%,-入力!$C$16),IF(入力!$C$17=3,ROUND(地区標準卸価格!V171*ユーザ別掛け率!V171%,-入力!$C$16),""))),地区標準卸価格!V171))</f>
        <v>30700</v>
      </c>
      <c r="W171" s="62">
        <f>'6桁'!W171</f>
        <v>0</v>
      </c>
      <c r="X171" s="5" t="str">
        <f>IF(地区標準卸価格!X171="","",IF(ISNUMBER(地区標準卸価格!X171),IF(入力!$C$17=1,ROUNDDOWN(地区標準卸価格!X171*ユーザ別掛け率!X171%,-入力!$C$16),IF(入力!$C$17=2,ROUNDUP(地区標準卸価格!X171*ユーザ別掛け率!X171%,-入力!$C$16),IF(入力!$C$17=3,ROUND(地区標準卸価格!X171*ユーザ別掛け率!X171%,-入力!$C$16),""))),地区標準卸価格!X171))</f>
        <v/>
      </c>
      <c r="Y171" s="62">
        <f>'6桁'!Y171</f>
        <v>0</v>
      </c>
      <c r="Z171" s="5" t="str">
        <f>IF(地区標準卸価格!Z171="","",IF(ISNUMBER(地区標準卸価格!Z171),IF(入力!$C$17=1,ROUNDDOWN(地区標準卸価格!Z171*ユーザ別掛け率!Z171%,-入力!$C$16),IF(入力!$C$17=2,ROUNDUP(地区標準卸価格!Z171*ユーザ別掛け率!Z171%,-入力!$C$16),IF(入力!$C$17=3,ROUND(地区標準卸価格!Z171*ユーザ別掛け率!Z171%,-入力!$C$16),""))),地区標準卸価格!Z171))</f>
        <v/>
      </c>
      <c r="AA171" s="62">
        <f>'6桁'!AA171</f>
        <v>0</v>
      </c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地区標準卸価格!F172="","",IF(ISNUMBER(地区標準卸価格!F172),IF(入力!$C$17=1,ROUNDDOWN(地区標準卸価格!F172*ユーザ別掛け率!F172%,-入力!$C$16),IF(入力!$C$17=2,ROUNDUP(地区標準卸価格!F172*ユーザ別掛け率!F172%,-入力!$C$16),IF(入力!$C$17=3,ROUND(地区標準卸価格!F172*ユーザ別掛け率!F172%,-入力!$C$16),""))),地区標準卸価格!F172))</f>
        <v/>
      </c>
      <c r="G172" s="58">
        <f>'6桁'!G172</f>
        <v>0</v>
      </c>
      <c r="H172" s="33" t="str">
        <f>IF(地区標準卸価格!H172="","",IF(ISNUMBER(地区標準卸価格!H172),IF(入力!$C$17=1,ROUNDDOWN(地区標準卸価格!H172*ユーザ別掛け率!H172%,-入力!$C$16),IF(入力!$C$17=2,ROUNDUP(地区標準卸価格!H172*ユーザ別掛け率!H172%,-入力!$C$16),IF(入力!$C$17=3,ROUND(地区標準卸価格!H172*ユーザ別掛け率!H172%,-入力!$C$16),""))),地区標準卸価格!H172))</f>
        <v/>
      </c>
      <c r="I172" s="58">
        <f>'6桁'!I172</f>
        <v>0</v>
      </c>
      <c r="J172" s="33">
        <f>IF(地区標準卸価格!J172="","",IF(ISNUMBER(地区標準卸価格!J172),IF(入力!$C$17=1,ROUNDDOWN(地区標準卸価格!J172*ユーザ別掛け率!J172%,-入力!$C$16),IF(入力!$C$17=2,ROUNDUP(地区標準卸価格!J172*ユーザ別掛け率!J172%,-入力!$C$16),IF(入力!$C$17=3,ROUND(地区標準卸価格!J172*ユーザ別掛け率!J172%,-入力!$C$16),""))),地区標準卸価格!J172))</f>
        <v>69600</v>
      </c>
      <c r="K172" s="58">
        <f>'6桁'!K172</f>
        <v>0</v>
      </c>
      <c r="L172" s="356"/>
      <c r="M172" s="451"/>
      <c r="N172" s="489" t="s">
        <v>173</v>
      </c>
      <c r="O172" s="436"/>
      <c r="P172" s="152">
        <v>99</v>
      </c>
      <c r="Q172" s="386"/>
      <c r="R172" s="5">
        <f>IF(地区標準卸価格!R172="","",IF(ISNUMBER(地区標準卸価格!R172),IF(入力!$C$17=1,ROUNDDOWN(地区標準卸価格!R172*ユーザ別掛け率!R172%,-入力!$C$16),IF(入力!$C$17=2,ROUNDUP(地区標準卸価格!R172*ユーザ別掛け率!R172%,-入力!$C$16),IF(入力!$C$17=3,ROUND(地区標準卸価格!R172*ユーザ別掛け率!R172%,-入力!$C$16),""))),地区標準卸価格!R172))</f>
        <v>41200</v>
      </c>
      <c r="S172" s="201">
        <f>'6桁'!S172</f>
        <v>0</v>
      </c>
      <c r="T172" s="5">
        <f>IF(地区標準卸価格!T172="","",IF(ISNUMBER(地区標準卸価格!T172),IF(入力!$C$17=1,ROUNDDOWN(地区標準卸価格!T172*ユーザ別掛け率!T172%,-入力!$C$16),IF(入力!$C$17=2,ROUNDUP(地区標準卸価格!T172*ユーザ別掛け率!T172%,-入力!$C$16),IF(入力!$C$17=3,ROUND(地区標準卸価格!T172*ユーザ別掛け率!T172%,-入力!$C$16),""))),地区標準卸価格!T172))</f>
        <v>39300</v>
      </c>
      <c r="U172" s="201">
        <f>'6桁'!U172</f>
        <v>0</v>
      </c>
      <c r="V172" s="5">
        <f>IF(地区標準卸価格!V172="","",IF(ISNUMBER(地区標準卸価格!V172),IF(入力!$C$17=1,ROUNDDOWN(地区標準卸価格!V172*ユーザ別掛け率!V172%,-入力!$C$16),IF(入力!$C$17=2,ROUNDUP(地区標準卸価格!V172*ユーザ別掛け率!V172%,-入力!$C$16),IF(入力!$C$17=3,ROUND(地区標準卸価格!V172*ユーザ別掛け率!V172%,-入力!$C$16),""))),地区標準卸価格!V172))</f>
        <v>32500</v>
      </c>
      <c r="W172" s="62">
        <f>'6桁'!W172</f>
        <v>0</v>
      </c>
      <c r="X172" s="5" t="str">
        <f>IF(地区標準卸価格!X172="","",IF(ISNUMBER(地区標準卸価格!X172),IF(入力!$C$17=1,ROUNDDOWN(地区標準卸価格!X172*ユーザ別掛け率!X172%,-入力!$C$16),IF(入力!$C$17=2,ROUNDUP(地区標準卸価格!X172*ユーザ別掛け率!X172%,-入力!$C$16),IF(入力!$C$17=3,ROUND(地区標準卸価格!X172*ユーザ別掛け率!X172%,-入力!$C$16),""))),地区標準卸価格!X172))</f>
        <v/>
      </c>
      <c r="Y172" s="62">
        <f>'6桁'!Y172</f>
        <v>0</v>
      </c>
      <c r="Z172" s="5" t="str">
        <f>IF(地区標準卸価格!Z172="","",IF(ISNUMBER(地区標準卸価格!Z172),IF(入力!$C$17=1,ROUNDDOWN(地区標準卸価格!Z172*ユーザ別掛け率!Z172%,-入力!$C$16),IF(入力!$C$17=2,ROUNDUP(地区標準卸価格!Z172*ユーザ別掛け率!Z172%,-入力!$C$16),IF(入力!$C$17=3,ROUND(地区標準卸価格!Z172*ユーザ別掛け率!Z172%,-入力!$C$16),""))),地区標準卸価格!Z172))</f>
        <v/>
      </c>
      <c r="AA172" s="62">
        <f>'6桁'!AA172</f>
        <v>0</v>
      </c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地区標準卸価格!F173="","",IF(ISNUMBER(地区標準卸価格!F173),IF(入力!$C$17=1,ROUNDDOWN(地区標準卸価格!F173*ユーザ別掛け率!F173%,-入力!$C$16),IF(入力!$C$17=2,ROUNDUP(地区標準卸価格!F173*ユーザ別掛け率!F173%,-入力!$C$16),IF(入力!$C$17=3,ROUND(地区標準卸価格!F173*ユーザ別掛け率!F173%,-入力!$C$16),""))),地区標準卸価格!F173))</f>
        <v/>
      </c>
      <c r="G173" s="67">
        <f>'6桁'!G173</f>
        <v>0</v>
      </c>
      <c r="H173" s="32" t="str">
        <f>IF(地区標準卸価格!H173="","",IF(ISNUMBER(地区標準卸価格!H173),IF(入力!$C$17=1,ROUNDDOWN(地区標準卸価格!H173*ユーザ別掛け率!H173%,-入力!$C$16),IF(入力!$C$17=2,ROUNDUP(地区標準卸価格!H173*ユーザ別掛け率!H173%,-入力!$C$16),IF(入力!$C$17=3,ROUND(地区標準卸価格!H173*ユーザ別掛け率!H173%,-入力!$C$16),""))),地区標準卸価格!H173))</f>
        <v/>
      </c>
      <c r="I173" s="67">
        <f>'6桁'!I173</f>
        <v>0</v>
      </c>
      <c r="J173" s="32">
        <f>IF(地区標準卸価格!J173="","",IF(ISNUMBER(地区標準卸価格!J173),IF(入力!$C$17=1,ROUNDDOWN(地区標準卸価格!J173*ユーザ別掛け率!J173%,-入力!$C$16),IF(入力!$C$17=2,ROUNDUP(地区標準卸価格!J173*ユーザ別掛け率!J173%,-入力!$C$16),IF(入力!$C$17=3,ROUND(地区標準卸価格!J173*ユーザ別掛け率!J173%,-入力!$C$16),""))),地区標準卸価格!J173))</f>
        <v>64700</v>
      </c>
      <c r="K173" s="67" t="str">
        <f>'6桁'!K173</f>
        <v>★</v>
      </c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地区標準卸価格!R173="","",IF(ISNUMBER(地区標準卸価格!R173),IF(入力!$C$17=1,ROUNDDOWN(地区標準卸価格!R173*ユーザ別掛け率!R173%,-入力!$C$16),IF(入力!$C$17=2,ROUNDUP(地区標準卸価格!R173*ユーザ別掛け率!R173%,-入力!$C$16),IF(入力!$C$17=3,ROUND(地区標準卸価格!R173*ユーザ別掛け率!R173%,-入力!$C$16),""))),地区標準卸価格!R173))</f>
        <v/>
      </c>
      <c r="S173" s="201">
        <f>'6桁'!S173</f>
        <v>0</v>
      </c>
      <c r="T173" s="5" t="str">
        <f>IF(地区標準卸価格!T173="","",IF(ISNUMBER(地区標準卸価格!T173),IF(入力!$C$17=1,ROUNDDOWN(地区標準卸価格!T173*ユーザ別掛け率!T173%,-入力!$C$16),IF(入力!$C$17=2,ROUNDUP(地区標準卸価格!T173*ユーザ別掛け率!T173%,-入力!$C$16),IF(入力!$C$17=3,ROUND(地区標準卸価格!T173*ユーザ別掛け率!T173%,-入力!$C$16),""))),地区標準卸価格!T173))</f>
        <v/>
      </c>
      <c r="U173" s="201">
        <f>'6桁'!U173</f>
        <v>0</v>
      </c>
      <c r="V173" s="5">
        <f>IF(地区標準卸価格!V173="","",IF(ISNUMBER(地区標準卸価格!V173),IF(入力!$C$17=1,ROUNDDOWN(地区標準卸価格!V173*ユーザ別掛け率!V173%,-入力!$C$16),IF(入力!$C$17=2,ROUNDUP(地区標準卸価格!V173*ユーザ別掛け率!V173%,-入力!$C$16),IF(入力!$C$17=3,ROUND(地区標準卸価格!V173*ユーザ別掛け率!V173%,-入力!$C$16),""))),地区標準卸価格!V173))</f>
        <v>35200</v>
      </c>
      <c r="W173" s="62">
        <f>'6桁'!W173</f>
        <v>0</v>
      </c>
      <c r="X173" s="5" t="str">
        <f>IF(地区標準卸価格!X173="","",IF(ISNUMBER(地区標準卸価格!X173),IF(入力!$C$17=1,ROUNDDOWN(地区標準卸価格!X173*ユーザ別掛け率!X173%,-入力!$C$16),IF(入力!$C$17=2,ROUNDUP(地区標準卸価格!X173*ユーザ別掛け率!X173%,-入力!$C$16),IF(入力!$C$17=3,ROUND(地区標準卸価格!X173*ユーザ別掛け率!X173%,-入力!$C$16),""))),地区標準卸価格!X173))</f>
        <v/>
      </c>
      <c r="Y173" s="62">
        <f>'6桁'!Y173</f>
        <v>0</v>
      </c>
      <c r="Z173" s="5" t="str">
        <f>IF(地区標準卸価格!Z173="","",IF(ISNUMBER(地区標準卸価格!Z173),IF(入力!$C$17=1,ROUNDDOWN(地区標準卸価格!Z173*ユーザ別掛け率!Z173%,-入力!$C$16),IF(入力!$C$17=2,ROUNDUP(地区標準卸価格!Z173*ユーザ別掛け率!Z173%,-入力!$C$16),IF(入力!$C$17=3,ROUND(地区標準卸価格!Z173*ユーザ別掛け率!Z173%,-入力!$C$16),""))),地区標準卸価格!Z173))</f>
        <v/>
      </c>
      <c r="AA173" s="62">
        <f>'6桁'!AA173</f>
        <v>0</v>
      </c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>
        <f>IF(地区標準卸価格!F174="","",IF(ISNUMBER(地区標準卸価格!F174),IF(入力!$C$17=1,ROUNDDOWN(地区標準卸価格!F174*ユーザ別掛け率!F174%,-入力!$C$16),IF(入力!$C$17=2,ROUNDUP(地区標準卸価格!F174*ユーザ別掛け率!F174%,-入力!$C$16),IF(入力!$C$17=3,ROUND(地区標準卸価格!F174*ユーザ別掛け率!F174%,-入力!$C$16),""))),地区標準卸価格!F174))</f>
        <v>72300</v>
      </c>
      <c r="G174" s="62" t="str">
        <f>'6桁'!G174</f>
        <v>★</v>
      </c>
      <c r="H174" s="5" t="str">
        <f>IF(地区標準卸価格!H174="","",IF(ISNUMBER(地区標準卸価格!H174),IF(入力!$C$17=1,ROUNDDOWN(地区標準卸価格!H174*ユーザ別掛け率!H174%,-入力!$C$16),IF(入力!$C$17=2,ROUNDUP(地区標準卸価格!H174*ユーザ別掛け率!H174%,-入力!$C$16),IF(入力!$C$17=3,ROUND(地区標準卸価格!H174*ユーザ別掛け率!H174%,-入力!$C$16),""))),地区標準卸価格!H174))</f>
        <v/>
      </c>
      <c r="I174" s="62">
        <f>'6桁'!I174</f>
        <v>0</v>
      </c>
      <c r="J174" s="5">
        <f>IF(地区標準卸価格!J174="","",IF(ISNUMBER(地区標準卸価格!J174),IF(入力!$C$17=1,ROUNDDOWN(地区標準卸価格!J174*ユーザ別掛け率!J174%,-入力!$C$16),IF(入力!$C$17=2,ROUNDUP(地区標準卸価格!J174*ユーザ別掛け率!J174%,-入力!$C$16),IF(入力!$C$17=3,ROUND(地区標準卸価格!J174*ユーザ別掛け率!J174%,-入力!$C$16),""))),地区標準卸価格!J174))</f>
        <v>54400</v>
      </c>
      <c r="K174" s="62" t="str">
        <f>'6桁'!K174</f>
        <v>★</v>
      </c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地区標準卸価格!R174="","",IF(ISNUMBER(地区標準卸価格!R174),IF(入力!$C$17=1,ROUNDDOWN(地区標準卸価格!R174*ユーザ別掛け率!R174%,-入力!$C$16),IF(入力!$C$17=2,ROUNDUP(地区標準卸価格!R174*ユーザ別掛け率!R174%,-入力!$C$16),IF(入力!$C$17=3,ROUND(地区標準卸価格!R174*ユーザ別掛け率!R174%,-入力!$C$16),""))),地区標準卸価格!R174))</f>
        <v/>
      </c>
      <c r="S174" s="201">
        <f>'6桁'!S174</f>
        <v>0</v>
      </c>
      <c r="T174" s="5" t="str">
        <f>IF(地区標準卸価格!T174="","",IF(ISNUMBER(地区標準卸価格!T174),IF(入力!$C$17=1,ROUNDDOWN(地区標準卸価格!T174*ユーザ別掛け率!T174%,-入力!$C$16),IF(入力!$C$17=2,ROUNDUP(地区標準卸価格!T174*ユーザ別掛け率!T174%,-入力!$C$16),IF(入力!$C$17=3,ROUND(地区標準卸価格!T174*ユーザ別掛け率!T174%,-入力!$C$16),""))),地区標準卸価格!T174))</f>
        <v/>
      </c>
      <c r="U174" s="201">
        <f>'6桁'!U174</f>
        <v>0</v>
      </c>
      <c r="V174" s="5">
        <f>IF(地区標準卸価格!V174="","",IF(ISNUMBER(地区標準卸価格!V174),IF(入力!$C$17=1,ROUNDDOWN(地区標準卸価格!V174*ユーザ別掛け率!V174%,-入力!$C$16),IF(入力!$C$17=2,ROUNDUP(地区標準卸価格!V174*ユーザ別掛け率!V174%,-入力!$C$16),IF(入力!$C$17=3,ROUND(地区標準卸価格!V174*ユーザ別掛け率!V174%,-入力!$C$16),""))),地区標準卸価格!V174))</f>
        <v>31500</v>
      </c>
      <c r="W174" s="62">
        <f>'6桁'!W174</f>
        <v>0</v>
      </c>
      <c r="X174" s="5" t="str">
        <f>IF(地区標準卸価格!X174="","",IF(ISNUMBER(地区標準卸価格!X174),IF(入力!$C$17=1,ROUNDDOWN(地区標準卸価格!X174*ユーザ別掛け率!X174%,-入力!$C$16),IF(入力!$C$17=2,ROUNDUP(地区標準卸価格!X174*ユーザ別掛け率!X174%,-入力!$C$16),IF(入力!$C$17=3,ROUND(地区標準卸価格!X174*ユーザ別掛け率!X174%,-入力!$C$16),""))),地区標準卸価格!X174))</f>
        <v/>
      </c>
      <c r="Y174" s="62">
        <f>'6桁'!Y174</f>
        <v>0</v>
      </c>
      <c r="Z174" s="5" t="str">
        <f>IF(地区標準卸価格!Z174="","",IF(ISNUMBER(地区標準卸価格!Z174),IF(入力!$C$17=1,ROUNDDOWN(地区標準卸価格!Z174*ユーザ別掛け率!Z174%,-入力!$C$16),IF(入力!$C$17=2,ROUNDUP(地区標準卸価格!Z174*ユーザ別掛け率!Z174%,-入力!$C$16),IF(入力!$C$17=3,ROUND(地区標準卸価格!Z174*ユーザ別掛け率!Z174%,-入力!$C$16),""))),地区標準卸価格!Z174))</f>
        <v/>
      </c>
      <c r="AA174" s="62">
        <f>'6桁'!AA174</f>
        <v>0</v>
      </c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>
        <f>IF(地区標準卸価格!F175="","",IF(ISNUMBER(地区標準卸価格!F175),IF(入力!$C$17=1,ROUNDDOWN(地区標準卸価格!F175*ユーザ別掛け率!F175%,-入力!$C$16),IF(入力!$C$17=2,ROUNDUP(地区標準卸価格!F175*ユーザ別掛け率!F175%,-入力!$C$16),IF(入力!$C$17=3,ROUND(地区標準卸価格!F175*ユーザ別掛け率!F175%,-入力!$C$16),""))),地区標準卸価格!F175))</f>
        <v>86900</v>
      </c>
      <c r="G175" s="62" t="str">
        <f>'6桁'!G175</f>
        <v>★</v>
      </c>
      <c r="H175" s="5" t="str">
        <f>IF(地区標準卸価格!H175="","",IF(ISNUMBER(地区標準卸価格!H175),IF(入力!$C$17=1,ROUNDDOWN(地区標準卸価格!H175*ユーザ別掛け率!H175%,-入力!$C$16),IF(入力!$C$17=2,ROUNDUP(地区標準卸価格!H175*ユーザ別掛け率!H175%,-入力!$C$16),IF(入力!$C$17=3,ROUND(地区標準卸価格!H175*ユーザ別掛け率!H175%,-入力!$C$16),""))),地区標準卸価格!H175))</f>
        <v/>
      </c>
      <c r="I175" s="62">
        <f>'6桁'!I175</f>
        <v>0</v>
      </c>
      <c r="J175" s="5" t="str">
        <f>IF(地区標準卸価格!J175="","",IF(ISNUMBER(地区標準卸価格!J175),IF(入力!$C$17=1,ROUNDDOWN(地区標準卸価格!J175*ユーザ別掛け率!J175%,-入力!$C$16),IF(入力!$C$17=2,ROUNDUP(地区標準卸価格!J175*ユーザ別掛け率!J175%,-入力!$C$16),IF(入力!$C$17=3,ROUND(地区標準卸価格!J175*ユーザ別掛け率!J175%,-入力!$C$16),""))),地区標準卸価格!J175))</f>
        <v/>
      </c>
      <c r="K175" s="62">
        <f>'6桁'!K175</f>
        <v>0</v>
      </c>
      <c r="L175" s="356"/>
      <c r="M175" s="451"/>
      <c r="N175" s="489" t="s">
        <v>153</v>
      </c>
      <c r="O175" s="436"/>
      <c r="P175" s="152">
        <v>102</v>
      </c>
      <c r="Q175" s="386"/>
      <c r="R175" s="5">
        <f>IF(地区標準卸価格!R175="","",IF(ISNUMBER(地区標準卸価格!R175),IF(入力!$C$17=1,ROUNDDOWN(地区標準卸価格!R175*ユーザ別掛け率!R175%,-入力!$C$16),IF(入力!$C$17=2,ROUNDUP(地区標準卸価格!R175*ユーザ別掛け率!R175%,-入力!$C$16),IF(入力!$C$17=3,ROUND(地区標準卸価格!R175*ユーザ別掛け率!R175%,-入力!$C$16),""))),地区標準卸価格!R175))</f>
        <v>38600</v>
      </c>
      <c r="S175" s="201">
        <f>'6桁'!S175</f>
        <v>0</v>
      </c>
      <c r="T175" s="5" t="str">
        <f>IF(地区標準卸価格!T175="","",IF(ISNUMBER(地区標準卸価格!T175),IF(入力!$C$17=1,ROUNDDOWN(地区標準卸価格!T175*ユーザ別掛け率!T175%,-入力!$C$16),IF(入力!$C$17=2,ROUNDUP(地区標準卸価格!T175*ユーザ別掛け率!T175%,-入力!$C$16),IF(入力!$C$17=3,ROUND(地区標準卸価格!T175*ユーザ別掛け率!T175%,-入力!$C$16),""))),地区標準卸価格!T175))</f>
        <v/>
      </c>
      <c r="U175" s="201">
        <f>'6桁'!U175</f>
        <v>0</v>
      </c>
      <c r="V175" s="5">
        <f>IF(地区標準卸価格!V175="","",IF(ISNUMBER(地区標準卸価格!V175),IF(入力!$C$17=1,ROUNDDOWN(地区標準卸価格!V175*ユーザ別掛け率!V175%,-入力!$C$16),IF(入力!$C$17=2,ROUNDUP(地区標準卸価格!V175*ユーザ別掛け率!V175%,-入力!$C$16),IF(入力!$C$17=3,ROUND(地区標準卸価格!V175*ユーザ別掛け率!V175%,-入力!$C$16),""))),地区標準卸価格!V175))</f>
        <v>30400</v>
      </c>
      <c r="W175" s="62">
        <f>'6桁'!W175</f>
        <v>0</v>
      </c>
      <c r="X175" s="5" t="str">
        <f>IF(地区標準卸価格!X175="","",IF(ISNUMBER(地区標準卸価格!X175),IF(入力!$C$17=1,ROUNDDOWN(地区標準卸価格!X175*ユーザ別掛け率!X175%,-入力!$C$16),IF(入力!$C$17=2,ROUNDUP(地区標準卸価格!X175*ユーザ別掛け率!X175%,-入力!$C$16),IF(入力!$C$17=3,ROUND(地区標準卸価格!X175*ユーザ別掛け率!X175%,-入力!$C$16),""))),地区標準卸価格!X175))</f>
        <v/>
      </c>
      <c r="Y175" s="62">
        <f>'6桁'!Y175</f>
        <v>0</v>
      </c>
      <c r="Z175" s="5" t="str">
        <f>IF(地区標準卸価格!Z175="","",IF(ISNUMBER(地区標準卸価格!Z175),IF(入力!$C$17=1,ROUNDDOWN(地区標準卸価格!Z175*ユーザ別掛け率!Z175%,-入力!$C$16),IF(入力!$C$17=2,ROUNDUP(地区標準卸価格!Z175*ユーザ別掛け率!Z175%,-入力!$C$16),IF(入力!$C$17=3,ROUND(地区標準卸価格!Z175*ユーザ別掛け率!Z175%,-入力!$C$16),""))),地区標準卸価格!Z175))</f>
        <v/>
      </c>
      <c r="AA175" s="62">
        <f>'6桁'!AA175</f>
        <v>0</v>
      </c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地区標準卸価格!F176="","",IF(ISNUMBER(地区標準卸価格!F176),IF(入力!$C$17=1,ROUNDDOWN(地区標準卸価格!F176*ユーザ別掛け率!F176%,-入力!$C$16),IF(入力!$C$17=2,ROUNDUP(地区標準卸価格!F176*ユーザ別掛け率!F176%,-入力!$C$16),IF(入力!$C$17=3,ROUND(地区標準卸価格!F176*ユーザ別掛け率!F176%,-入力!$C$16),""))),地区標準卸価格!F176))</f>
        <v/>
      </c>
      <c r="G176" s="62">
        <f>'6桁'!G176</f>
        <v>0</v>
      </c>
      <c r="H176" s="5" t="str">
        <f>IF(地区標準卸価格!H176="","",IF(ISNUMBER(地区標準卸価格!H176),IF(入力!$C$17=1,ROUNDDOWN(地区標準卸価格!H176*ユーザ別掛け率!H176%,-入力!$C$16),IF(入力!$C$17=2,ROUNDUP(地区標準卸価格!H176*ユーザ別掛け率!H176%,-入力!$C$16),IF(入力!$C$17=3,ROUND(地区標準卸価格!H176*ユーザ別掛け率!H176%,-入力!$C$16),""))),地区標準卸価格!H176))</f>
        <v/>
      </c>
      <c r="I176" s="62">
        <f>'6桁'!I176</f>
        <v>0</v>
      </c>
      <c r="J176" s="5">
        <f>IF(地区標準卸価格!J176="","",IF(ISNUMBER(地区標準卸価格!J176),IF(入力!$C$17=1,ROUNDDOWN(地区標準卸価格!J176*ユーザ別掛け率!J176%,-入力!$C$16),IF(入力!$C$17=2,ROUNDUP(地区標準卸価格!J176*ユーザ別掛け率!J176%,-入力!$C$16),IF(入力!$C$17=3,ROUND(地区標準卸価格!J176*ユーザ別掛け率!J176%,-入力!$C$16),""))),地区標準卸価格!J176))</f>
        <v>59700</v>
      </c>
      <c r="K176" s="62" t="str">
        <f>'6桁'!K176</f>
        <v>★</v>
      </c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地区標準卸価格!R176="","",IF(ISNUMBER(地区標準卸価格!R176),IF(入力!$C$17=1,ROUNDDOWN(地区標準卸価格!R176*ユーザ別掛け率!R176%,-入力!$C$16),IF(入力!$C$17=2,ROUNDUP(地区標準卸価格!R176*ユーザ別掛け率!R176%,-入力!$C$16),IF(入力!$C$17=3,ROUND(地区標準卸価格!R176*ユーザ別掛け率!R176%,-入力!$C$16),""))),地区標準卸価格!R176))</f>
        <v/>
      </c>
      <c r="S176" s="201">
        <f>'6桁'!S176</f>
        <v>0</v>
      </c>
      <c r="T176" s="5" t="str">
        <f>IF(地区標準卸価格!T176="","",IF(ISNUMBER(地区標準卸価格!T176),IF(入力!$C$17=1,ROUNDDOWN(地区標準卸価格!T176*ユーザ別掛け率!T176%,-入力!$C$16),IF(入力!$C$17=2,ROUNDUP(地区標準卸価格!T176*ユーザ別掛け率!T176%,-入力!$C$16),IF(入力!$C$17=3,ROUND(地区標準卸価格!T176*ユーザ別掛け率!T176%,-入力!$C$16),""))),地区標準卸価格!T176))</f>
        <v/>
      </c>
      <c r="U176" s="201">
        <f>'6桁'!U176</f>
        <v>0</v>
      </c>
      <c r="V176" s="5">
        <f>IF(地区標準卸価格!V176="","",IF(ISNUMBER(地区標準卸価格!V176),IF(入力!$C$17=1,ROUNDDOWN(地区標準卸価格!V176*ユーザ別掛け率!V176%,-入力!$C$16),IF(入力!$C$17=2,ROUNDUP(地区標準卸価格!V176*ユーザ別掛け率!V176%,-入力!$C$16),IF(入力!$C$17=3,ROUND(地区標準卸価格!V176*ユーザ別掛け率!V176%,-入力!$C$16),""))),地区標準卸価格!V176))</f>
        <v>33000</v>
      </c>
      <c r="W176" s="62" t="str">
        <f>'6桁'!W176</f>
        <v>★</v>
      </c>
      <c r="X176" s="5" t="str">
        <f>IF(地区標準卸価格!X176="","",IF(ISNUMBER(地区標準卸価格!X176),IF(入力!$C$17=1,ROUNDDOWN(地区標準卸価格!X176*ユーザ別掛け率!X176%,-入力!$C$16),IF(入力!$C$17=2,ROUNDUP(地区標準卸価格!X176*ユーザ別掛け率!X176%,-入力!$C$16),IF(入力!$C$17=3,ROUND(地区標準卸価格!X176*ユーザ別掛け率!X176%,-入力!$C$16),""))),地区標準卸価格!X176))</f>
        <v/>
      </c>
      <c r="Y176" s="62">
        <f>'6桁'!Y176</f>
        <v>0</v>
      </c>
      <c r="Z176" s="5" t="str">
        <f>IF(地区標準卸価格!Z176="","",IF(ISNUMBER(地区標準卸価格!Z176),IF(入力!$C$17=1,ROUNDDOWN(地区標準卸価格!Z176*ユーザ別掛け率!Z176%,-入力!$C$16),IF(入力!$C$17=2,ROUNDUP(地区標準卸価格!Z176*ユーザ別掛け率!Z176%,-入力!$C$16),IF(入力!$C$17=3,ROUND(地区標準卸価格!Z176*ユーザ別掛け率!Z176%,-入力!$C$16),""))),地区標準卸価格!Z176))</f>
        <v/>
      </c>
      <c r="AA176" s="62">
        <f>'6桁'!AA176</f>
        <v>0</v>
      </c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>
        <f>IF(地区標準卸価格!F177="","",IF(ISNUMBER(地区標準卸価格!F177),IF(入力!$C$17=1,ROUNDDOWN(地区標準卸価格!F177*ユーザ別掛け率!F177%,-入力!$C$16),IF(入力!$C$17=2,ROUNDUP(地区標準卸価格!F177*ユーザ別掛け率!F177%,-入力!$C$16),IF(入力!$C$17=3,ROUND(地区標準卸価格!F177*ユーザ別掛け率!F177%,-入力!$C$16),""))),地区標準卸価格!F177))</f>
        <v>67500</v>
      </c>
      <c r="G177" s="62" t="str">
        <f>'6桁'!G177</f>
        <v>★</v>
      </c>
      <c r="H177" s="5" t="str">
        <f>IF(地区標準卸価格!H177="","",IF(ISNUMBER(地区標準卸価格!H177),IF(入力!$C$17=1,ROUNDDOWN(地区標準卸価格!H177*ユーザ別掛け率!H177%,-入力!$C$16),IF(入力!$C$17=2,ROUNDUP(地区標準卸価格!H177*ユーザ別掛け率!H177%,-入力!$C$16),IF(入力!$C$17=3,ROUND(地区標準卸価格!H177*ユーザ別掛け率!H177%,-入力!$C$16),""))),地区標準卸価格!H177))</f>
        <v/>
      </c>
      <c r="I177" s="62">
        <f>'6桁'!I177</f>
        <v>0</v>
      </c>
      <c r="J177" s="5">
        <f>IF(地区標準卸価格!J177="","",IF(ISNUMBER(地区標準卸価格!J177),IF(入力!$C$17=1,ROUNDDOWN(地区標準卸価格!J177*ユーザ別掛け率!J177%,-入力!$C$16),IF(入力!$C$17=2,ROUNDUP(地区標準卸価格!J177*ユーザ別掛け率!J177%,-入力!$C$16),IF(入力!$C$17=3,ROUND(地区標準卸価格!J177*ユーザ別掛け率!J177%,-入力!$C$16),""))),地区標準卸価格!J177))</f>
        <v>48500</v>
      </c>
      <c r="K177" s="62" t="str">
        <f>'6桁'!K177</f>
        <v>★</v>
      </c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地区標準卸価格!R177="","",IF(ISNUMBER(地区標準卸価格!R177),IF(入力!$C$17=1,ROUNDDOWN(地区標準卸価格!R177*ユーザ別掛け率!R177%,-入力!$C$16),IF(入力!$C$17=2,ROUNDUP(地区標準卸価格!R177*ユーザ別掛け率!R177%,-入力!$C$16),IF(入力!$C$17=3,ROUND(地区標準卸価格!R177*ユーザ別掛け率!R177%,-入力!$C$16),""))),地区標準卸価格!R177))</f>
        <v/>
      </c>
      <c r="S177" s="201">
        <f>'6桁'!S177</f>
        <v>0</v>
      </c>
      <c r="T177" s="5" t="str">
        <f>IF(地区標準卸価格!T177="","",IF(ISNUMBER(地区標準卸価格!T177),IF(入力!$C$17=1,ROUNDDOWN(地区標準卸価格!T177*ユーザ別掛け率!T177%,-入力!$C$16),IF(入力!$C$17=2,ROUNDUP(地区標準卸価格!T177*ユーザ別掛け率!T177%,-入力!$C$16),IF(入力!$C$17=3,ROUND(地区標準卸価格!T177*ユーザ別掛け率!T177%,-入力!$C$16),""))),地区標準卸価格!T177))</f>
        <v/>
      </c>
      <c r="U177" s="201">
        <f>'6桁'!U177</f>
        <v>0</v>
      </c>
      <c r="V177" s="5">
        <f>IF(地区標準卸価格!V177="","",IF(ISNUMBER(地区標準卸価格!V177),IF(入力!$C$17=1,ROUNDDOWN(地区標準卸価格!V177*ユーザ別掛け率!V177%,-入力!$C$16),IF(入力!$C$17=2,ROUNDUP(地区標準卸価格!V177*ユーザ別掛け率!V177%,-入力!$C$16),IF(入力!$C$17=3,ROUND(地区標準卸価格!V177*ユーザ別掛け率!V177%,-入力!$C$16),""))),地区標準卸価格!V177))</f>
        <v>35000</v>
      </c>
      <c r="W177" s="62">
        <f>'6桁'!W177</f>
        <v>0</v>
      </c>
      <c r="X177" s="5" t="str">
        <f>IF(地区標準卸価格!X177="","",IF(ISNUMBER(地区標準卸価格!X177),IF(入力!$C$17=1,ROUNDDOWN(地区標準卸価格!X177*ユーザ別掛け率!X177%,-入力!$C$16),IF(入力!$C$17=2,ROUNDUP(地区標準卸価格!X177*ユーザ別掛け率!X177%,-入力!$C$16),IF(入力!$C$17=3,ROUND(地区標準卸価格!X177*ユーザ別掛け率!X177%,-入力!$C$16),""))),地区標準卸価格!X177))</f>
        <v/>
      </c>
      <c r="Y177" s="62">
        <f>'6桁'!Y177</f>
        <v>0</v>
      </c>
      <c r="Z177" s="5" t="str">
        <f>IF(地区標準卸価格!Z177="","",IF(ISNUMBER(地区標準卸価格!Z177),IF(入力!$C$17=1,ROUNDDOWN(地区標準卸価格!Z177*ユーザ別掛け率!Z177%,-入力!$C$16),IF(入力!$C$17=2,ROUNDUP(地区標準卸価格!Z177*ユーザ別掛け率!Z177%,-入力!$C$16),IF(入力!$C$17=3,ROUND(地区標準卸価格!Z177*ユーザ別掛け率!Z177%,-入力!$C$16),""))),地区標準卸価格!Z177))</f>
        <v/>
      </c>
      <c r="AA177" s="62">
        <f>'6桁'!AA177</f>
        <v>0</v>
      </c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地区標準卸価格!F178="","",IF(ISNUMBER(地区標準卸価格!F178),IF(入力!$C$17=1,ROUNDDOWN(地区標準卸価格!F178*ユーザ別掛け率!F178%,-入力!$C$16),IF(入力!$C$17=2,ROUNDUP(地区標準卸価格!F178*ユーザ別掛け率!F178%,-入力!$C$16),IF(入力!$C$17=3,ROUND(地区標準卸価格!F178*ユーザ別掛け率!F178%,-入力!$C$16),""))),地区標準卸価格!F178))</f>
        <v/>
      </c>
      <c r="G178" s="62">
        <f>'6桁'!G178</f>
        <v>0</v>
      </c>
      <c r="H178" s="5" t="str">
        <f>IF(地区標準卸価格!H178="","",IF(ISNUMBER(地区標準卸価格!H178),IF(入力!$C$17=1,ROUNDDOWN(地区標準卸価格!H178*ユーザ別掛け率!H178%,-入力!$C$16),IF(入力!$C$17=2,ROUNDUP(地区標準卸価格!H178*ユーザ別掛け率!H178%,-入力!$C$16),IF(入力!$C$17=3,ROUND(地区標準卸価格!H178*ユーザ別掛け率!H178%,-入力!$C$16),""))),地区標準卸価格!H178))</f>
        <v/>
      </c>
      <c r="I178" s="62">
        <f>'6桁'!I178</f>
        <v>0</v>
      </c>
      <c r="J178" s="5">
        <f>IF(地区標準卸価格!J178="","",IF(ISNUMBER(地区標準卸価格!J178),IF(入力!$C$17=1,ROUNDDOWN(地区標準卸価格!J178*ユーザ別掛け率!J178%,-入力!$C$16),IF(入力!$C$17=2,ROUNDUP(地区標準卸価格!J178*ユーザ別掛け率!J178%,-入力!$C$16),IF(入力!$C$17=3,ROUND(地区標準卸価格!J178*ユーザ別掛け率!J178%,-入力!$C$16),""))),地区標準卸価格!J178))</f>
        <v>56500</v>
      </c>
      <c r="K178" s="62" t="str">
        <f>'6桁'!K178</f>
        <v>★</v>
      </c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地区標準卸価格!R178="","",IF(ISNUMBER(地区標準卸価格!R178),IF(入力!$C$17=1,ROUNDDOWN(地区標準卸価格!R178*ユーザ別掛け率!R178%,-入力!$C$16),IF(入力!$C$17=2,ROUNDUP(地区標準卸価格!R178*ユーザ別掛け率!R178%,-入力!$C$16),IF(入力!$C$17=3,ROUND(地区標準卸価格!R178*ユーザ別掛け率!R178%,-入力!$C$16),""))),地区標準卸価格!R178))</f>
        <v/>
      </c>
      <c r="S178" s="201">
        <f>'6桁'!S178</f>
        <v>0</v>
      </c>
      <c r="T178" s="5" t="str">
        <f>IF(地区標準卸価格!T178="","",IF(ISNUMBER(地区標準卸価格!T178),IF(入力!$C$17=1,ROUNDDOWN(地区標準卸価格!T178*ユーザ別掛け率!T178%,-入力!$C$16),IF(入力!$C$17=2,ROUNDUP(地区標準卸価格!T178*ユーザ別掛け率!T178%,-入力!$C$16),IF(入力!$C$17=3,ROUND(地区標準卸価格!T178*ユーザ別掛け率!T178%,-入力!$C$16),""))),地区標準卸価格!T178))</f>
        <v/>
      </c>
      <c r="U178" s="201">
        <f>'6桁'!U178</f>
        <v>0</v>
      </c>
      <c r="V178" s="5">
        <f>IF(地区標準卸価格!V178="","",IF(ISNUMBER(地区標準卸価格!V178),IF(入力!$C$17=1,ROUNDDOWN(地区標準卸価格!V178*ユーザ別掛け率!V178%,-入力!$C$16),IF(入力!$C$17=2,ROUNDUP(地区標準卸価格!V178*ユーザ別掛け率!V178%,-入力!$C$16),IF(入力!$C$17=3,ROUND(地区標準卸価格!V178*ユーザ別掛け率!V178%,-入力!$C$16),""))),地区標準卸価格!V178))</f>
        <v>36500</v>
      </c>
      <c r="W178" s="62">
        <f>'6桁'!W178</f>
        <v>0</v>
      </c>
      <c r="X178" s="5" t="str">
        <f>IF(地区標準卸価格!X178="","",IF(ISNUMBER(地区標準卸価格!X178),IF(入力!$C$17=1,ROUNDDOWN(地区標準卸価格!X178*ユーザ別掛け率!X178%,-入力!$C$16),IF(入力!$C$17=2,ROUNDUP(地区標準卸価格!X178*ユーザ別掛け率!X178%,-入力!$C$16),IF(入力!$C$17=3,ROUND(地区標準卸価格!X178*ユーザ別掛け率!X178%,-入力!$C$16),""))),地区標準卸価格!X178))</f>
        <v/>
      </c>
      <c r="Y178" s="62">
        <f>'6桁'!Y178</f>
        <v>0</v>
      </c>
      <c r="Z178" s="5" t="str">
        <f>IF(地区標準卸価格!Z178="","",IF(ISNUMBER(地区標準卸価格!Z178),IF(入力!$C$17=1,ROUNDDOWN(地区標準卸価格!Z178*ユーザ別掛け率!Z178%,-入力!$C$16),IF(入力!$C$17=2,ROUNDUP(地区標準卸価格!Z178*ユーザ別掛け率!Z178%,-入力!$C$16),IF(入力!$C$17=3,ROUND(地区標準卸価格!Z178*ユーザ別掛け率!Z178%,-入力!$C$16),""))),地区標準卸価格!Z178))</f>
        <v/>
      </c>
      <c r="AA178" s="62">
        <f>'6桁'!AA178</f>
        <v>0</v>
      </c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地区標準卸価格!F179="","",IF(ISNUMBER(地区標準卸価格!F179),IF(入力!$C$17=1,ROUNDDOWN(地区標準卸価格!F179*ユーザ別掛け率!F179%,-入力!$C$16),IF(入力!$C$17=2,ROUNDUP(地区標準卸価格!F179*ユーザ別掛け率!F179%,-入力!$C$16),IF(入力!$C$17=3,ROUND(地区標準卸価格!F179*ユーザ別掛け率!F179%,-入力!$C$16),""))),地区標準卸価格!F179))</f>
        <v/>
      </c>
      <c r="G179" s="62">
        <f>'6桁'!G179</f>
        <v>0</v>
      </c>
      <c r="H179" s="5" t="str">
        <f>IF(地区標準卸価格!H179="","",IF(ISNUMBER(地区標準卸価格!H179),IF(入力!$C$17=1,ROUNDDOWN(地区標準卸価格!H179*ユーザ別掛け率!H179%,-入力!$C$16),IF(入力!$C$17=2,ROUNDUP(地区標準卸価格!H179*ユーザ別掛け率!H179%,-入力!$C$16),IF(入力!$C$17=3,ROUND(地区標準卸価格!H179*ユーザ別掛け率!H179%,-入力!$C$16),""))),地区標準卸価格!H179))</f>
        <v/>
      </c>
      <c r="I179" s="62">
        <f>'6桁'!I179</f>
        <v>0</v>
      </c>
      <c r="J179" s="5">
        <f>IF(地区標準卸価格!J179="","",IF(ISNUMBER(地区標準卸価格!J179),IF(入力!$C$17=1,ROUNDDOWN(地区標準卸価格!J179*ユーザ別掛け率!J179%,-入力!$C$16),IF(入力!$C$17=2,ROUNDUP(地区標準卸価格!J179*ユーザ別掛け率!J179%,-入力!$C$16),IF(入力!$C$17=3,ROUND(地区標準卸価格!J179*ユーザ別掛け率!J179%,-入力!$C$16),""))),地区標準卸価格!J179))</f>
        <v>58600</v>
      </c>
      <c r="K179" s="62">
        <f>'6桁'!K179</f>
        <v>0</v>
      </c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地区標準卸価格!R179="","",IF(ISNUMBER(地区標準卸価格!R179),IF(入力!$C$17=1,ROUNDDOWN(地区標準卸価格!R179*ユーザ別掛け率!R179%,-入力!$C$16),IF(入力!$C$17=2,ROUNDUP(地区標準卸価格!R179*ユーザ別掛け率!R179%,-入力!$C$16),IF(入力!$C$17=3,ROUND(地区標準卸価格!R179*ユーザ別掛け率!R179%,-入力!$C$16),""))),地区標準卸価格!R179))</f>
        <v/>
      </c>
      <c r="S179" s="201">
        <f>'6桁'!S179</f>
        <v>0</v>
      </c>
      <c r="T179" s="5" t="str">
        <f>IF(地区標準卸価格!T179="","",IF(ISNUMBER(地区標準卸価格!T179),IF(入力!$C$17=1,ROUNDDOWN(地区標準卸価格!T179*ユーザ別掛け率!T179%,-入力!$C$16),IF(入力!$C$17=2,ROUNDUP(地区標準卸価格!T179*ユーザ別掛け率!T179%,-入力!$C$16),IF(入力!$C$17=3,ROUND(地区標準卸価格!T179*ユーザ別掛け率!T179%,-入力!$C$16),""))),地区標準卸価格!T179))</f>
        <v/>
      </c>
      <c r="U179" s="201">
        <f>'6桁'!U179</f>
        <v>0</v>
      </c>
      <c r="V179" s="5">
        <f>IF(地区標準卸価格!V179="","",IF(ISNUMBER(地区標準卸価格!V179),IF(入力!$C$17=1,ROUNDDOWN(地区標準卸価格!V179*ユーザ別掛け率!V179%,-入力!$C$16),IF(入力!$C$17=2,ROUNDUP(地区標準卸価格!V179*ユーザ別掛け率!V179%,-入力!$C$16),IF(入力!$C$17=3,ROUND(地区標準卸価格!V179*ユーザ別掛け率!V179%,-入力!$C$16),""))),地区標準卸価格!V179))</f>
        <v>37700</v>
      </c>
      <c r="W179" s="62">
        <f>'6桁'!W179</f>
        <v>0</v>
      </c>
      <c r="X179" s="5" t="str">
        <f>IF(地区標準卸価格!X179="","",IF(ISNUMBER(地区標準卸価格!X179),IF(入力!$C$17=1,ROUNDDOWN(地区標準卸価格!X179*ユーザ別掛け率!X179%,-入力!$C$16),IF(入力!$C$17=2,ROUNDUP(地区標準卸価格!X179*ユーザ別掛け率!X179%,-入力!$C$16),IF(入力!$C$17=3,ROUND(地区標準卸価格!X179*ユーザ別掛け率!X179%,-入力!$C$16),""))),地区標準卸価格!X179))</f>
        <v/>
      </c>
      <c r="Y179" s="62">
        <f>'6桁'!Y179</f>
        <v>0</v>
      </c>
      <c r="Z179" s="5" t="str">
        <f>IF(地区標準卸価格!Z179="","",IF(ISNUMBER(地区標準卸価格!Z179),IF(入力!$C$17=1,ROUNDDOWN(地区標準卸価格!Z179*ユーザ別掛け率!Z179%,-入力!$C$16),IF(入力!$C$17=2,ROUNDUP(地区標準卸価格!Z179*ユーザ別掛け率!Z179%,-入力!$C$16),IF(入力!$C$17=3,ROUND(地区標準卸価格!Z179*ユーザ別掛け率!Z179%,-入力!$C$16),""))),地区標準卸価格!Z179))</f>
        <v/>
      </c>
      <c r="AA179" s="62">
        <f>'6桁'!AA179</f>
        <v>0</v>
      </c>
    </row>
    <row r="180" spans="2:27" ht="30" customHeight="1">
      <c r="B180" s="451"/>
      <c r="C180" s="399" t="s">
        <v>205</v>
      </c>
      <c r="D180" s="152">
        <v>102</v>
      </c>
      <c r="E180" s="390"/>
      <c r="F180" s="5">
        <f>IF(地区標準卸価格!F180="","",IF(ISNUMBER(地区標準卸価格!F180),IF(入力!$C$17=1,ROUNDDOWN(地区標準卸価格!F180*ユーザ別掛け率!F180%,-入力!$C$16),IF(入力!$C$17=2,ROUNDUP(地区標準卸価格!F180*ユーザ別掛け率!F180%,-入力!$C$16),IF(入力!$C$17=3,ROUND(地区標準卸価格!F180*ユーザ別掛け率!F180%,-入力!$C$16),""))),地区標準卸価格!F180))</f>
        <v>62500</v>
      </c>
      <c r="G180" s="62">
        <f>'6桁'!G180</f>
        <v>0</v>
      </c>
      <c r="H180" s="5" t="str">
        <f>IF(地区標準卸価格!H180="","",IF(ISNUMBER(地区標準卸価格!H180),IF(入力!$C$17=1,ROUNDDOWN(地区標準卸価格!H180*ユーザ別掛け率!H180%,-入力!$C$16),IF(入力!$C$17=2,ROUNDUP(地区標準卸価格!H180*ユーザ別掛け率!H180%,-入力!$C$16),IF(入力!$C$17=3,ROUND(地区標準卸価格!H180*ユーザ別掛け率!H180%,-入力!$C$16),""))),地区標準卸価格!H180))</f>
        <v/>
      </c>
      <c r="I180" s="62">
        <f>'6桁'!I180</f>
        <v>0</v>
      </c>
      <c r="J180" s="5">
        <f>IF(地区標準卸価格!J180="","",IF(ISNUMBER(地区標準卸価格!J180),IF(入力!$C$17=1,ROUNDDOWN(地区標準卸価格!J180*ユーザ別掛け率!J180%,-入力!$C$16),IF(入力!$C$17=2,ROUNDUP(地区標準卸価格!J180*ユーザ別掛け率!J180%,-入力!$C$16),IF(入力!$C$17=3,ROUND(地区標準卸価格!J180*ユーザ別掛け率!J180%,-入力!$C$16),""))),地区標準卸価格!J180))</f>
        <v>48800</v>
      </c>
      <c r="K180" s="62">
        <f>'6桁'!K180</f>
        <v>0</v>
      </c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地区標準卸価格!R180="","",IF(ISNUMBER(地区標準卸価格!R180),IF(入力!$C$17=1,ROUNDDOWN(地区標準卸価格!R180*ユーザ別掛け率!R180%,-入力!$C$16),IF(入力!$C$17=2,ROUNDUP(地区標準卸価格!R180*ユーザ別掛け率!R180%,-入力!$C$16),IF(入力!$C$17=3,ROUND(地区標準卸価格!R180*ユーザ別掛け率!R180%,-入力!$C$16),""))),地区標準卸価格!R180))</f>
        <v/>
      </c>
      <c r="S180" s="226">
        <f>'6桁'!S180</f>
        <v>0</v>
      </c>
      <c r="T180" s="33" t="str">
        <f>IF(地区標準卸価格!T180="","",IF(ISNUMBER(地区標準卸価格!T180),IF(入力!$C$17=1,ROUNDDOWN(地区標準卸価格!T180*ユーザ別掛け率!T180%,-入力!$C$16),IF(入力!$C$17=2,ROUNDUP(地区標準卸価格!T180*ユーザ別掛け率!T180%,-入力!$C$16),IF(入力!$C$17=3,ROUND(地区標準卸価格!T180*ユーザ別掛け率!T180%,-入力!$C$16),""))),地区標準卸価格!T180))</f>
        <v/>
      </c>
      <c r="U180" s="226">
        <f>'6桁'!U180</f>
        <v>0</v>
      </c>
      <c r="V180" s="33">
        <f>IF(地区標準卸価格!V180="","",IF(ISNUMBER(地区標準卸価格!V180),IF(入力!$C$17=1,ROUNDDOWN(地区標準卸価格!V180*ユーザ別掛け率!V180%,-入力!$C$16),IF(入力!$C$17=2,ROUNDUP(地区標準卸価格!V180*ユーザ別掛け率!V180%,-入力!$C$16),IF(入力!$C$17=3,ROUND(地区標準卸価格!V180*ユーザ別掛け率!V180%,-入力!$C$16),""))),地区標準卸価格!V180))</f>
        <v>33300</v>
      </c>
      <c r="W180" s="129">
        <f>'6桁'!W180</f>
        <v>0</v>
      </c>
      <c r="X180" s="33" t="str">
        <f>IF(地区標準卸価格!X180="","",IF(ISNUMBER(地区標準卸価格!X180),IF(入力!$C$17=1,ROUNDDOWN(地区標準卸価格!X180*ユーザ別掛け率!X180%,-入力!$C$16),IF(入力!$C$17=2,ROUNDUP(地区標準卸価格!X180*ユーザ別掛け率!X180%,-入力!$C$16),IF(入力!$C$17=3,ROUND(地区標準卸価格!X180*ユーザ別掛け率!X180%,-入力!$C$16),""))),地区標準卸価格!X180))</f>
        <v/>
      </c>
      <c r="Y180" s="129">
        <f>'6桁'!Y180</f>
        <v>0</v>
      </c>
      <c r="Z180" s="33" t="str">
        <f>IF(地区標準卸価格!Z180="","",IF(ISNUMBER(地区標準卸価格!Z180),IF(入力!$C$17=1,ROUNDDOWN(地区標準卸価格!Z180*ユーザ別掛け率!Z180%,-入力!$C$16),IF(入力!$C$17=2,ROUNDUP(地区標準卸価格!Z180*ユーザ別掛け率!Z180%,-入力!$C$16),IF(入力!$C$17=3,ROUND(地区標準卸価格!Z180*ユーザ別掛け率!Z180%,-入力!$C$16),""))),地区標準卸価格!Z180))</f>
        <v/>
      </c>
      <c r="AA180" s="132">
        <f>'6桁'!AA180</f>
        <v>0</v>
      </c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地区標準卸価格!F181="","",IF(ISNUMBER(地区標準卸価格!F181),IF(入力!$C$17=1,ROUNDDOWN(地区標準卸価格!F181*ユーザ別掛け率!F181%,-入力!$C$16),IF(入力!$C$17=2,ROUNDUP(地区標準卸価格!F181*ユーザ別掛け率!F181%,-入力!$C$16),IF(入力!$C$17=3,ROUND(地区標準卸価格!F181*ユーザ別掛け率!F181%,-入力!$C$16),""))),地区標準卸価格!F181))</f>
        <v/>
      </c>
      <c r="G181" s="62">
        <f>'6桁'!G181</f>
        <v>0</v>
      </c>
      <c r="H181" s="5" t="str">
        <f>IF(地区標準卸価格!H181="","",IF(ISNUMBER(地区標準卸価格!H181),IF(入力!$C$17=1,ROUNDDOWN(地区標準卸価格!H181*ユーザ別掛け率!H181%,-入力!$C$16),IF(入力!$C$17=2,ROUNDUP(地区標準卸価格!H181*ユーザ別掛け率!H181%,-入力!$C$16),IF(入力!$C$17=3,ROUND(地区標準卸価格!H181*ユーザ別掛け率!H181%,-入力!$C$16),""))),地区標準卸価格!H181))</f>
        <v/>
      </c>
      <c r="I181" s="62">
        <f>'6桁'!I181</f>
        <v>0</v>
      </c>
      <c r="J181" s="5">
        <f>IF(地区標準卸価格!J181="","",IF(ISNUMBER(地区標準卸価格!J181),IF(入力!$C$17=1,ROUNDDOWN(地区標準卸価格!J181*ユーザ別掛け率!J181%,-入力!$C$16),IF(入力!$C$17=2,ROUNDUP(地区標準卸価格!J181*ユーザ別掛け率!J181%,-入力!$C$16),IF(入力!$C$17=3,ROUND(地区標準卸価格!J181*ユーザ別掛け率!J181%,-入力!$C$16),""))),地区標準卸価格!J181))</f>
        <v>55000</v>
      </c>
      <c r="K181" s="62" t="str">
        <f>'6桁'!K181</f>
        <v>★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地区標準卸価格!R181="","",IF(ISNUMBER(地区標準卸価格!R181),IF(入力!$C$17=1,ROUNDDOWN(地区標準卸価格!R181*ユーザ別掛け率!R181%,-入力!$C$16),IF(入力!$C$17=2,ROUNDUP(地区標準卸価格!R181*ユーザ別掛け率!R181%,-入力!$C$16),IF(入力!$C$17=3,ROUND(地区標準卸価格!R181*ユーザ別掛け率!R181%,-入力!$C$16),""))),地区標準卸価格!R181))</f>
        <v/>
      </c>
      <c r="S181" s="212">
        <f>'6桁'!S181</f>
        <v>0</v>
      </c>
      <c r="T181" s="6" t="str">
        <f>IF(地区標準卸価格!T181="","",IF(ISNUMBER(地区標準卸価格!T181),IF(入力!$C$17=1,ROUNDDOWN(地区標準卸価格!T181*ユーザ別掛け率!T181%,-入力!$C$16),IF(入力!$C$17=2,ROUNDUP(地区標準卸価格!T181*ユーザ別掛け率!T181%,-入力!$C$16),IF(入力!$C$17=3,ROUND(地区標準卸価格!T181*ユーザ別掛け率!T181%,-入力!$C$16),""))),地区標準卸価格!T181))</f>
        <v/>
      </c>
      <c r="U181" s="212">
        <f>'6桁'!U181</f>
        <v>0</v>
      </c>
      <c r="V181" s="6">
        <f>IF(地区標準卸価格!V181="","",IF(ISNUMBER(地区標準卸価格!V181),IF(入力!$C$17=1,ROUNDDOWN(地区標準卸価格!V181*ユーザ別掛け率!V181%,-入力!$C$16),IF(入力!$C$17=2,ROUNDUP(地区標準卸価格!V181*ユーザ別掛け率!V181%,-入力!$C$16),IF(入力!$C$17=3,ROUND(地区標準卸価格!V181*ユーザ別掛け率!V181%,-入力!$C$16),""))),地区標準卸価格!V181))</f>
        <v>31300</v>
      </c>
      <c r="W181" s="70">
        <f>'6桁'!W181</f>
        <v>0</v>
      </c>
      <c r="X181" s="6" t="str">
        <f>IF(地区標準卸価格!X181="","",IF(ISNUMBER(地区標準卸価格!X181),IF(入力!$C$17=1,ROUNDDOWN(地区標準卸価格!X181*ユーザ別掛け率!X181%,-入力!$C$16),IF(入力!$C$17=2,ROUNDUP(地区標準卸価格!X181*ユーザ別掛け率!X181%,-入力!$C$16),IF(入力!$C$17=3,ROUND(地区標準卸価格!X181*ユーザ別掛け率!X181%,-入力!$C$16),""))),地区標準卸価格!X181))</f>
        <v/>
      </c>
      <c r="Y181" s="70">
        <f>'6桁'!Y181</f>
        <v>0</v>
      </c>
      <c r="Z181" s="6" t="str">
        <f>IF(地区標準卸価格!Z181="","",IF(ISNUMBER(地区標準卸価格!Z181),IF(入力!$C$17=1,ROUNDDOWN(地区標準卸価格!Z181*ユーザ別掛け率!Z181%,-入力!$C$16),IF(入力!$C$17=2,ROUNDUP(地区標準卸価格!Z181*ユーザ別掛け率!Z181%,-入力!$C$16),IF(入力!$C$17=3,ROUND(地区標準卸価格!Z181*ユーザ別掛け率!Z181%,-入力!$C$16),""))),地区標準卸価格!Z181))</f>
        <v/>
      </c>
      <c r="AA181" s="70">
        <f>'6桁'!AA181</f>
        <v>0</v>
      </c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地区標準卸価格!F182="","",IF(ISNUMBER(地区標準卸価格!F182),IF(入力!$C$17=1,ROUNDDOWN(地区標準卸価格!F182*ユーザ別掛け率!F182%,-入力!$C$16),IF(入力!$C$17=2,ROUNDUP(地区標準卸価格!F182*ユーザ別掛け率!F182%,-入力!$C$16),IF(入力!$C$17=3,ROUND(地区標準卸価格!F182*ユーザ別掛け率!F182%,-入力!$C$16),""))),地区標準卸価格!F182))</f>
        <v/>
      </c>
      <c r="G182" s="58">
        <f>'6桁'!G182</f>
        <v>0</v>
      </c>
      <c r="H182" s="33" t="str">
        <f>IF(地区標準卸価格!H182="","",IF(ISNUMBER(地区標準卸価格!H182),IF(入力!$C$17=1,ROUNDDOWN(地区標準卸価格!H182*ユーザ別掛け率!H182%,-入力!$C$16),IF(入力!$C$17=2,ROUNDUP(地区標準卸価格!H182*ユーザ別掛け率!H182%,-入力!$C$16),IF(入力!$C$17=3,ROUND(地区標準卸価格!H182*ユーザ別掛け率!H182%,-入力!$C$16),""))),地区標準卸価格!H182))</f>
        <v/>
      </c>
      <c r="I182" s="58">
        <f>'6桁'!I182</f>
        <v>0</v>
      </c>
      <c r="J182" s="33">
        <f>IF(地区標準卸価格!J182="","",IF(ISNUMBER(地区標準卸価格!J182),IF(入力!$C$17=1,ROUNDDOWN(地区標準卸価格!J182*ユーザ別掛け率!J182%,-入力!$C$16),IF(入力!$C$17=2,ROUNDUP(地区標準卸価格!J182*ユーザ別掛け率!J182%,-入力!$C$16),IF(入力!$C$17=3,ROUND(地区標準卸価格!J182*ユーザ別掛け率!J182%,-入力!$C$16),""))),地区標準卸価格!J182))</f>
        <v>48200</v>
      </c>
      <c r="K182" s="58">
        <f>'6桁'!K182</f>
        <v>0</v>
      </c>
      <c r="L182" s="356"/>
      <c r="M182" s="451"/>
      <c r="N182" s="435" t="s">
        <v>122</v>
      </c>
      <c r="O182" s="436"/>
      <c r="P182" s="179">
        <v>92</v>
      </c>
      <c r="Q182" s="264"/>
      <c r="R182" s="5">
        <f>IF(地区標準卸価格!R182="","",IF(ISNUMBER(地区標準卸価格!R182),IF(入力!$C$17=1,ROUNDDOWN(地区標準卸価格!R182*ユーザ別掛け率!R182%,-入力!$C$16),IF(入力!$C$17=2,ROUNDUP(地区標準卸価格!R182*ユーザ別掛け率!R182%,-入力!$C$16),IF(入力!$C$17=3,ROUND(地区標準卸価格!R182*ユーザ別掛け率!R182%,-入力!$C$16),""))),地区標準卸価格!R182))</f>
        <v>31200</v>
      </c>
      <c r="S182" s="201">
        <f>'6桁'!S182</f>
        <v>0</v>
      </c>
      <c r="T182" s="5">
        <f>IF(地区標準卸価格!T182="","",IF(ISNUMBER(地区標準卸価格!T182),IF(入力!$C$17=1,ROUNDDOWN(地区標準卸価格!T182*ユーザ別掛け率!T182%,-入力!$C$16),IF(入力!$C$17=2,ROUNDUP(地区標準卸価格!T182*ユーザ別掛け率!T182%,-入力!$C$16),IF(入力!$C$17=3,ROUND(地区標準卸価格!T182*ユーザ別掛け率!T182%,-入力!$C$16),""))),地区標準卸価格!T182))</f>
        <v>29600</v>
      </c>
      <c r="U182" s="201">
        <f>'6桁'!U182</f>
        <v>0</v>
      </c>
      <c r="V182" s="5" t="str">
        <f>IF(地区標準卸価格!V182="","",IF(ISNUMBER(地区標準卸価格!V182),IF(入力!$C$17=1,ROUNDDOWN(地区標準卸価格!V182*ユーザ別掛け率!V182%,-入力!$C$16),IF(入力!$C$17=2,ROUNDUP(地区標準卸価格!V182*ユーザ別掛け率!V182%,-入力!$C$16),IF(入力!$C$17=3,ROUND(地区標準卸価格!V182*ユーザ別掛け率!V182%,-入力!$C$16),""))),地区標準卸価格!V182))</f>
        <v/>
      </c>
      <c r="W182" s="62">
        <f>'6桁'!W182</f>
        <v>0</v>
      </c>
      <c r="X182" s="5" t="str">
        <f>IF(地区標準卸価格!X182="","",IF(ISNUMBER(地区標準卸価格!X182),IF(入力!$C$17=1,ROUNDDOWN(地区標準卸価格!X182*ユーザ別掛け率!X182%,-入力!$C$16),IF(入力!$C$17=2,ROUNDUP(地区標準卸価格!X182*ユーザ別掛け率!X182%,-入力!$C$16),IF(入力!$C$17=3,ROUND(地区標準卸価格!X182*ユーザ別掛け率!X182%,-入力!$C$16),""))),地区標準卸価格!X182))</f>
        <v/>
      </c>
      <c r="Y182" s="62">
        <f>'6桁'!Y182</f>
        <v>0</v>
      </c>
      <c r="Z182" s="5" t="str">
        <f>IF(地区標準卸価格!Z182="","",IF(ISNUMBER(地区標準卸価格!Z182),IF(入力!$C$17=1,ROUNDDOWN(地区標準卸価格!Z182*ユーザ別掛け率!Z182%,-入力!$C$16),IF(入力!$C$17=2,ROUNDUP(地区標準卸価格!Z182*ユーザ別掛け率!Z182%,-入力!$C$16),IF(入力!$C$17=3,ROUND(地区標準卸価格!Z182*ユーザ別掛け率!Z182%,-入力!$C$16),""))),地区標準卸価格!Z182))</f>
        <v/>
      </c>
      <c r="AA182" s="62">
        <f>'6桁'!AA182</f>
        <v>0</v>
      </c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地区標準卸価格!F183="","",IF(ISNUMBER(地区標準卸価格!F183),IF(入力!$C$17=1,ROUNDDOWN(地区標準卸価格!F183*ユーザ別掛け率!F183%,-入力!$C$16),IF(入力!$C$17=2,ROUNDUP(地区標準卸価格!F183*ユーザ別掛け率!F183%,-入力!$C$16),IF(入力!$C$17=3,ROUND(地区標準卸価格!F183*ユーザ別掛け率!F183%,-入力!$C$16),""))),地区標準卸価格!F183))</f>
        <v/>
      </c>
      <c r="G183" s="67">
        <f>'6桁'!G183</f>
        <v>0</v>
      </c>
      <c r="H183" s="32" t="str">
        <f>IF(地区標準卸価格!H183="","",IF(ISNUMBER(地区標準卸価格!H183),IF(入力!$C$17=1,ROUNDDOWN(地区標準卸価格!H183*ユーザ別掛け率!H183%,-入力!$C$16),IF(入力!$C$17=2,ROUNDUP(地区標準卸価格!H183*ユーザ別掛け率!H183%,-入力!$C$16),IF(入力!$C$17=3,ROUND(地区標準卸価格!H183*ユーザ別掛け率!H183%,-入力!$C$16),""))),地区標準卸価格!H183))</f>
        <v/>
      </c>
      <c r="I183" s="67">
        <f>'6桁'!I183</f>
        <v>0</v>
      </c>
      <c r="J183" s="32">
        <f>IF(地区標準卸価格!J183="","",IF(ISNUMBER(地区標準卸価格!J183),IF(入力!$C$17=1,ROUNDDOWN(地区標準卸価格!J183*ユーザ別掛け率!J183%,-入力!$C$16),IF(入力!$C$17=2,ROUNDUP(地区標準卸価格!J183*ユーザ別掛け率!J183%,-入力!$C$16),IF(入力!$C$17=3,ROUND(地区標準卸価格!J183*ユーザ別掛け率!J183%,-入力!$C$16),""))),地区標準卸価格!J183))</f>
        <v>48500</v>
      </c>
      <c r="K183" s="67" t="str">
        <f>'6桁'!K183</f>
        <v>★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f>IF(地区標準卸価格!R183="","",IF(ISNUMBER(地区標準卸価格!R183),IF(入力!$C$17=1,ROUNDDOWN(地区標準卸価格!R183*ユーザ別掛け率!R183%,-入力!$C$16),IF(入力!$C$17=2,ROUNDUP(地区標準卸価格!R183*ユーザ別掛け率!R183%,-入力!$C$16),IF(入力!$C$17=3,ROUND(地区標準卸価格!R183*ユーザ別掛け率!R183%,-入力!$C$16),""))),地区標準卸価格!R183))</f>
        <v>33100</v>
      </c>
      <c r="S183" s="201">
        <f>'6桁'!S183</f>
        <v>0</v>
      </c>
      <c r="T183" s="5">
        <f>IF(地区標準卸価格!T183="","",IF(ISNUMBER(地区標準卸価格!T183),IF(入力!$C$17=1,ROUNDDOWN(地区標準卸価格!T183*ユーザ別掛け率!T183%,-入力!$C$16),IF(入力!$C$17=2,ROUNDUP(地区標準卸価格!T183*ユーザ別掛け率!T183%,-入力!$C$16),IF(入力!$C$17=3,ROUND(地区標準卸価格!T183*ユーザ別掛け率!T183%,-入力!$C$16),""))),地区標準卸価格!T183))</f>
        <v>32600</v>
      </c>
      <c r="U183" s="201">
        <f>'6桁'!U183</f>
        <v>0</v>
      </c>
      <c r="V183" s="5">
        <f>IF(地区標準卸価格!V183="","",IF(ISNUMBER(地区標準卸価格!V183),IF(入力!$C$17=1,ROUNDDOWN(地区標準卸価格!V183*ユーザ別掛け率!V183%,-入力!$C$16),IF(入力!$C$17=2,ROUNDUP(地区標準卸価格!V183*ユーザ別掛け率!V183%,-入力!$C$16),IF(入力!$C$17=3,ROUND(地区標準卸価格!V183*ユーザ別掛け率!V183%,-入力!$C$16),""))),地区標準卸価格!V183))</f>
        <v>25400</v>
      </c>
      <c r="W183" s="62">
        <f>'6桁'!W183</f>
        <v>0</v>
      </c>
      <c r="X183" s="5" t="str">
        <f>IF(地区標準卸価格!X183="","",IF(ISNUMBER(地区標準卸価格!X183),IF(入力!$C$17=1,ROUNDDOWN(地区標準卸価格!X183*ユーザ別掛け率!X183%,-入力!$C$16),IF(入力!$C$17=2,ROUNDUP(地区標準卸価格!X183*ユーザ別掛け率!X183%,-入力!$C$16),IF(入力!$C$17=3,ROUND(地区標準卸価格!X183*ユーザ別掛け率!X183%,-入力!$C$16),""))),地区標準卸価格!X183))</f>
        <v/>
      </c>
      <c r="Y183" s="62">
        <f>'6桁'!Y183</f>
        <v>0</v>
      </c>
      <c r="Z183" s="5" t="str">
        <f>IF(地区標準卸価格!Z183="","",IF(ISNUMBER(地区標準卸価格!Z183),IF(入力!$C$17=1,ROUNDDOWN(地区標準卸価格!Z183*ユーザ別掛け率!Z183%,-入力!$C$16),IF(入力!$C$17=2,ROUNDUP(地区標準卸価格!Z183*ユーザ別掛け率!Z183%,-入力!$C$16),IF(入力!$C$17=3,ROUND(地区標準卸価格!Z183*ユーザ別掛け率!Z183%,-入力!$C$16),""))),地区標準卸価格!Z183))</f>
        <v/>
      </c>
      <c r="AA183" s="62">
        <f>'6桁'!AA183</f>
        <v>0</v>
      </c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地区標準卸価格!F184="","",IF(ISNUMBER(地区標準卸価格!F184),IF(入力!$C$17=1,ROUNDDOWN(地区標準卸価格!F184*ユーザ別掛け率!F184%,-入力!$C$16),IF(入力!$C$17=2,ROUNDUP(地区標準卸価格!F184*ユーザ別掛け率!F184%,-入力!$C$16),IF(入力!$C$17=3,ROUND(地区標準卸価格!F184*ユーザ別掛け率!F184%,-入力!$C$16),""))),地区標準卸価格!F184))</f>
        <v/>
      </c>
      <c r="G184" s="62">
        <f>'6桁'!G184</f>
        <v>0</v>
      </c>
      <c r="H184" s="5" t="str">
        <f>IF(地区標準卸価格!H184="","",IF(ISNUMBER(地区標準卸価格!H184),IF(入力!$C$17=1,ROUNDDOWN(地区標準卸価格!H184*ユーザ別掛け率!H184%,-入力!$C$16),IF(入力!$C$17=2,ROUNDUP(地区標準卸価格!H184*ユーザ別掛け率!H184%,-入力!$C$16),IF(入力!$C$17=3,ROUND(地区標準卸価格!H184*ユーザ別掛け率!H184%,-入力!$C$16),""))),地区標準卸価格!H184))</f>
        <v/>
      </c>
      <c r="I184" s="62">
        <f>'6桁'!I184</f>
        <v>0</v>
      </c>
      <c r="J184" s="5">
        <f>IF(地区標準卸価格!J184="","",IF(ISNUMBER(地区標準卸価格!J184),IF(入力!$C$17=1,ROUNDDOWN(地区標準卸価格!J184*ユーザ別掛け率!J184%,-入力!$C$16),IF(入力!$C$17=2,ROUNDUP(地区標準卸価格!J184*ユーザ別掛け率!J184%,-入力!$C$16),IF(入力!$C$17=3,ROUND(地区標準卸価格!J184*ユーザ別掛け率!J184%,-入力!$C$16),""))),地区標準卸価格!J184))</f>
        <v>49200</v>
      </c>
      <c r="K184" s="62" t="str">
        <f>'6桁'!K184</f>
        <v>★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f>IF(地区標準卸価格!R184="","",IF(ISNUMBER(地区標準卸価格!R184),IF(入力!$C$17=1,ROUNDDOWN(地区標準卸価格!R184*ユーザ別掛け率!R184%,-入力!$C$16),IF(入力!$C$17=2,ROUNDUP(地区標準卸価格!R184*ユーザ別掛け率!R184%,-入力!$C$16),IF(入力!$C$17=3,ROUND(地区標準卸価格!R184*ユーザ別掛け率!R184%,-入力!$C$16),""))),地区標準卸価格!R184))</f>
        <v>31400</v>
      </c>
      <c r="S184" s="201">
        <f>'6桁'!S184</f>
        <v>0</v>
      </c>
      <c r="T184" s="5" t="str">
        <f>IF(地区標準卸価格!T184="","",IF(ISNUMBER(地区標準卸価格!T184),IF(入力!$C$17=1,ROUNDDOWN(地区標準卸価格!T184*ユーザ別掛け率!T184%,-入力!$C$16),IF(入力!$C$17=2,ROUNDUP(地区標準卸価格!T184*ユーザ別掛け率!T184%,-入力!$C$16),IF(入力!$C$17=3,ROUND(地区標準卸価格!T184*ユーザ別掛け率!T184%,-入力!$C$16),""))),地区標準卸価格!T184))</f>
        <v/>
      </c>
      <c r="U184" s="201">
        <f>'6桁'!U184</f>
        <v>0</v>
      </c>
      <c r="V184" s="5">
        <f>IF(地区標準卸価格!V184="","",IF(ISNUMBER(地区標準卸価格!V184),IF(入力!$C$17=1,ROUNDDOWN(地区標準卸価格!V184*ユーザ別掛け率!V184%,-入力!$C$16),IF(入力!$C$17=2,ROUNDUP(地区標準卸価格!V184*ユーザ別掛け率!V184%,-入力!$C$16),IF(入力!$C$17=3,ROUND(地区標準卸価格!V184*ユーザ別掛け率!V184%,-入力!$C$16),""))),地区標準卸価格!V184))</f>
        <v>25400</v>
      </c>
      <c r="W184" s="62">
        <f>'6桁'!W184</f>
        <v>0</v>
      </c>
      <c r="X184" s="5" t="str">
        <f>IF(地区標準卸価格!X184="","",IF(ISNUMBER(地区標準卸価格!X184),IF(入力!$C$17=1,ROUNDDOWN(地区標準卸価格!X184*ユーザ別掛け率!X184%,-入力!$C$16),IF(入力!$C$17=2,ROUNDUP(地区標準卸価格!X184*ユーザ別掛け率!X184%,-入力!$C$16),IF(入力!$C$17=3,ROUND(地区標準卸価格!X184*ユーザ別掛け率!X184%,-入力!$C$16),""))),地区標準卸価格!X184))</f>
        <v/>
      </c>
      <c r="Y184" s="62">
        <f>'6桁'!Y184</f>
        <v>0</v>
      </c>
      <c r="Z184" s="5" t="str">
        <f>IF(地区標準卸価格!Z184="","",IF(ISNUMBER(地区標準卸価格!Z184),IF(入力!$C$17=1,ROUNDDOWN(地区標準卸価格!Z184*ユーザ別掛け率!Z184%,-入力!$C$16),IF(入力!$C$17=2,ROUNDUP(地区標準卸価格!Z184*ユーザ別掛け率!Z184%,-入力!$C$16),IF(入力!$C$17=3,ROUND(地区標準卸価格!Z184*ユーザ別掛け率!Z184%,-入力!$C$16),""))),地区標準卸価格!Z184))</f>
        <v/>
      </c>
      <c r="AA184" s="62">
        <f>'6桁'!AA184</f>
        <v>0</v>
      </c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f>IF(地区標準卸価格!F185="","",IF(ISNUMBER(地区標準卸価格!F185),IF(入力!$C$17=1,ROUNDDOWN(地区標準卸価格!F185*ユーザ別掛け率!F185%,-入力!$C$16),IF(入力!$C$17=2,ROUNDUP(地区標準卸価格!F185*ユーザ別掛け率!F185%,-入力!$C$16),IF(入力!$C$17=3,ROUND(地区標準卸価格!F185*ユーザ別掛け率!F185%,-入力!$C$16),""))),地区標準卸価格!F185))</f>
        <v>62400</v>
      </c>
      <c r="G185" s="62" t="str">
        <f>'6桁'!G185</f>
        <v>★</v>
      </c>
      <c r="H185" s="5" t="str">
        <f>IF(地区標準卸価格!H185="","",IF(ISNUMBER(地区標準卸価格!H185),IF(入力!$C$17=1,ROUNDDOWN(地区標準卸価格!H185*ユーザ別掛け率!H185%,-入力!$C$16),IF(入力!$C$17=2,ROUNDUP(地区標準卸価格!H185*ユーザ別掛け率!H185%,-入力!$C$16),IF(入力!$C$17=3,ROUND(地区標準卸価格!H185*ユーザ別掛け率!H185%,-入力!$C$16),""))),地区標準卸価格!H185))</f>
        <v/>
      </c>
      <c r="I185" s="62">
        <f>'6桁'!I185</f>
        <v>0</v>
      </c>
      <c r="J185" s="5">
        <f>IF(地区標準卸価格!J185="","",IF(ISNUMBER(地区標準卸価格!J185),IF(入力!$C$17=1,ROUNDDOWN(地区標準卸価格!J185*ユーザ別掛け率!J185%,-入力!$C$16),IF(入力!$C$17=2,ROUNDUP(地区標準卸価格!J185*ユーザ別掛け率!J185%,-入力!$C$16),IF(入力!$C$17=3,ROUND(地区標準卸価格!J185*ユーザ別掛け率!J185%,-入力!$C$16),""))),地区標準卸価格!J185))</f>
        <v>44100</v>
      </c>
      <c r="K185" s="62" t="str">
        <f>'6桁'!K185</f>
        <v>★</v>
      </c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地区標準卸価格!R185="","",IF(ISNUMBER(地区標準卸価格!R185),IF(入力!$C$17=1,ROUNDDOWN(地区標準卸価格!R185*ユーザ別掛け率!R185%,-入力!$C$16),IF(入力!$C$17=2,ROUNDUP(地区標準卸価格!R185*ユーザ別掛け率!R185%,-入力!$C$16),IF(入力!$C$17=3,ROUND(地区標準卸価格!R185*ユーザ別掛け率!R185%,-入力!$C$16),""))),地区標準卸価格!R185))</f>
        <v/>
      </c>
      <c r="S185" s="201">
        <f>'6桁'!S185</f>
        <v>0</v>
      </c>
      <c r="T185" s="5" t="str">
        <f>IF(地区標準卸価格!T185="","",IF(ISNUMBER(地区標準卸価格!T185),IF(入力!$C$17=1,ROUNDDOWN(地区標準卸価格!T185*ユーザ別掛け率!T185%,-入力!$C$16),IF(入力!$C$17=2,ROUNDUP(地区標準卸価格!T185*ユーザ別掛け率!T185%,-入力!$C$16),IF(入力!$C$17=3,ROUND(地区標準卸価格!T185*ユーザ別掛け率!T185%,-入力!$C$16),""))),地区標準卸価格!T185))</f>
        <v/>
      </c>
      <c r="U185" s="201">
        <f>'6桁'!U185</f>
        <v>0</v>
      </c>
      <c r="V185" s="5">
        <f>IF(地区標準卸価格!V185="","",IF(ISNUMBER(地区標準卸価格!V185),IF(入力!$C$17=1,ROUNDDOWN(地区標準卸価格!V185*ユーザ別掛け率!V185%,-入力!$C$16),IF(入力!$C$17=2,ROUNDUP(地区標準卸価格!V185*ユーザ別掛け率!V185%,-入力!$C$16),IF(入力!$C$17=3,ROUND(地区標準卸価格!V185*ユーザ別掛け率!V185%,-入力!$C$16),""))),地区標準卸価格!V185))</f>
        <v>26300</v>
      </c>
      <c r="W185" s="62">
        <f>'6桁'!W185</f>
        <v>0</v>
      </c>
      <c r="X185" s="5" t="str">
        <f>IF(地区標準卸価格!X185="","",IF(ISNUMBER(地区標準卸価格!X185),IF(入力!$C$17=1,ROUNDDOWN(地区標準卸価格!X185*ユーザ別掛け率!X185%,-入力!$C$16),IF(入力!$C$17=2,ROUNDUP(地区標準卸価格!X185*ユーザ別掛け率!X185%,-入力!$C$16),IF(入力!$C$17=3,ROUND(地区標準卸価格!X185*ユーザ別掛け率!X185%,-入力!$C$16),""))),地区標準卸価格!X185))</f>
        <v/>
      </c>
      <c r="Y185" s="62">
        <f>'6桁'!Y185</f>
        <v>0</v>
      </c>
      <c r="Z185" s="5" t="str">
        <f>IF(地区標準卸価格!Z185="","",IF(ISNUMBER(地区標準卸価格!Z185),IF(入力!$C$17=1,ROUNDDOWN(地区標準卸価格!Z185*ユーザ別掛け率!Z185%,-入力!$C$16),IF(入力!$C$17=2,ROUNDUP(地区標準卸価格!Z185*ユーザ別掛け率!Z185%,-入力!$C$16),IF(入力!$C$17=3,ROUND(地区標準卸価格!Z185*ユーザ別掛け率!Z185%,-入力!$C$16),""))),地区標準卸価格!Z185))</f>
        <v/>
      </c>
      <c r="AA185" s="62">
        <f>'6桁'!AA185</f>
        <v>0</v>
      </c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f>IF(地区標準卸価格!F186="","",IF(ISNUMBER(地区標準卸価格!F186),IF(入力!$C$17=1,ROUNDDOWN(地区標準卸価格!F186*ユーザ別掛け率!F186%,-入力!$C$16),IF(入力!$C$17=2,ROUNDUP(地区標準卸価格!F186*ユーザ別掛け率!F186%,-入力!$C$16),IF(入力!$C$17=3,ROUND(地区標準卸価格!F186*ユーザ別掛け率!F186%,-入力!$C$16),""))),地区標準卸価格!F186))</f>
        <v>58600</v>
      </c>
      <c r="G186" s="62">
        <f>'6桁'!G186</f>
        <v>0</v>
      </c>
      <c r="H186" s="5" t="str">
        <f>IF(地区標準卸価格!H186="","",IF(ISNUMBER(地区標準卸価格!H186),IF(入力!$C$17=1,ROUNDDOWN(地区標準卸価格!H186*ユーザ別掛け率!H186%,-入力!$C$16),IF(入力!$C$17=2,ROUNDUP(地区標準卸価格!H186*ユーザ別掛け率!H186%,-入力!$C$16),IF(入力!$C$17=3,ROUND(地区標準卸価格!H186*ユーザ別掛け率!H186%,-入力!$C$16),""))),地区標準卸価格!H186))</f>
        <v/>
      </c>
      <c r="I186" s="62">
        <f>'6桁'!I186</f>
        <v>0</v>
      </c>
      <c r="J186" s="5">
        <f>IF(地区標準卸価格!J186="","",IF(ISNUMBER(地区標準卸価格!J186),IF(入力!$C$17=1,ROUNDDOWN(地区標準卸価格!J186*ユーザ別掛け率!J186%,-入力!$C$16),IF(入力!$C$17=2,ROUNDUP(地区標準卸価格!J186*ユーザ別掛け率!J186%,-入力!$C$16),IF(入力!$C$17=3,ROUND(地区標準卸価格!J186*ユーザ別掛け率!J186%,-入力!$C$16),""))),地区標準卸価格!J186))</f>
        <v>45900</v>
      </c>
      <c r="K186" s="62">
        <f>'6桁'!K186</f>
        <v>0</v>
      </c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地区標準卸価格!R186="","",IF(ISNUMBER(地区標準卸価格!R186),IF(入力!$C$17=1,ROUNDDOWN(地区標準卸価格!R186*ユーザ別掛け率!R186%,-入力!$C$16),IF(入力!$C$17=2,ROUNDUP(地区標準卸価格!R186*ユーザ別掛け率!R186%,-入力!$C$16),IF(入力!$C$17=3,ROUND(地区標準卸価格!R186*ユーザ別掛け率!R186%,-入力!$C$16),""))),地区標準卸価格!R186))</f>
        <v/>
      </c>
      <c r="S186" s="201">
        <f>'6桁'!S186</f>
        <v>0</v>
      </c>
      <c r="T186" s="5" t="str">
        <f>IF(地区標準卸価格!T186="","",IF(ISNUMBER(地区標準卸価格!T186),IF(入力!$C$17=1,ROUNDDOWN(地区標準卸価格!T186*ユーザ別掛け率!T186%,-入力!$C$16),IF(入力!$C$17=2,ROUNDUP(地区標準卸価格!T186*ユーザ別掛け率!T186%,-入力!$C$16),IF(入力!$C$17=3,ROUND(地区標準卸価格!T186*ユーザ別掛け率!T186%,-入力!$C$16),""))),地区標準卸価格!T186))</f>
        <v/>
      </c>
      <c r="U186" s="201">
        <f>'6桁'!U186</f>
        <v>0</v>
      </c>
      <c r="V186" s="5">
        <f>IF(地区標準卸価格!V186="","",IF(ISNUMBER(地区標準卸価格!V186),IF(入力!$C$17=1,ROUNDDOWN(地区標準卸価格!V186*ユーザ別掛け率!V186%,-入力!$C$16),IF(入力!$C$17=2,ROUNDUP(地区標準卸価格!V186*ユーザ別掛け率!V186%,-入力!$C$16),IF(入力!$C$17=3,ROUND(地区標準卸価格!V186*ユーザ別掛け率!V186%,-入力!$C$16),""))),地区標準卸価格!V186))</f>
        <v>27500</v>
      </c>
      <c r="W186" s="62">
        <f>'6桁'!W186</f>
        <v>0</v>
      </c>
      <c r="X186" s="5" t="str">
        <f>IF(地区標準卸価格!X186="","",IF(ISNUMBER(地区標準卸価格!X186),IF(入力!$C$17=1,ROUNDDOWN(地区標準卸価格!X186*ユーザ別掛け率!X186%,-入力!$C$16),IF(入力!$C$17=2,ROUNDUP(地区標準卸価格!X186*ユーザ別掛け率!X186%,-入力!$C$16),IF(入力!$C$17=3,ROUND(地区標準卸価格!X186*ユーザ別掛け率!X186%,-入力!$C$16),""))),地区標準卸価格!X186))</f>
        <v/>
      </c>
      <c r="Y186" s="62">
        <f>'6桁'!Y186</f>
        <v>0</v>
      </c>
      <c r="Z186" s="5" t="str">
        <f>IF(地区標準卸価格!Z186="","",IF(ISNUMBER(地区標準卸価格!Z186),IF(入力!$C$17=1,ROUNDDOWN(地区標準卸価格!Z186*ユーザ別掛け率!Z186%,-入力!$C$16),IF(入力!$C$17=2,ROUNDUP(地区標準卸価格!Z186*ユーザ別掛け率!Z186%,-入力!$C$16),IF(入力!$C$17=3,ROUND(地区標準卸価格!Z186*ユーザ別掛け率!Z186%,-入力!$C$16),""))),地区標準卸価格!Z186))</f>
        <v/>
      </c>
      <c r="AA186" s="62">
        <f>'6桁'!AA186</f>
        <v>0</v>
      </c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地区標準卸価格!F187="","",IF(ISNUMBER(地区標準卸価格!F187),IF(入力!$C$17=1,ROUNDDOWN(地区標準卸価格!F187*ユーザ別掛け率!F187%,-入力!$C$16),IF(入力!$C$17=2,ROUNDUP(地区標準卸価格!F187*ユーザ別掛け率!F187%,-入力!$C$16),IF(入力!$C$17=3,ROUND(地区標準卸価格!F187*ユーザ別掛け率!F187%,-入力!$C$16),""))),地区標準卸価格!F187))</f>
        <v/>
      </c>
      <c r="G187" s="62">
        <f>'6桁'!G187</f>
        <v>0</v>
      </c>
      <c r="H187" s="5" t="str">
        <f>IF(地区標準卸価格!H187="","",IF(ISNUMBER(地区標準卸価格!H187),IF(入力!$C$17=1,ROUNDDOWN(地区標準卸価格!H187*ユーザ別掛け率!H187%,-入力!$C$16),IF(入力!$C$17=2,ROUNDUP(地区標準卸価格!H187*ユーザ別掛け率!H187%,-入力!$C$16),IF(入力!$C$17=3,ROUND(地区標準卸価格!H187*ユーザ別掛け率!H187%,-入力!$C$16),""))),地区標準卸価格!H187))</f>
        <v/>
      </c>
      <c r="I187" s="62">
        <f>'6桁'!I187</f>
        <v>0</v>
      </c>
      <c r="J187" s="5">
        <f>IF(地区標準卸価格!J187="","",IF(ISNUMBER(地区標準卸価格!J187),IF(入力!$C$17=1,ROUNDDOWN(地区標準卸価格!J187*ユーザ別掛け率!J187%,-入力!$C$16),IF(入力!$C$17=2,ROUNDUP(地区標準卸価格!J187*ユーザ別掛け率!J187%,-入力!$C$16),IF(入力!$C$17=3,ROUND(地区標準卸価格!J187*ユーザ別掛け率!J187%,-入力!$C$16),""))),地区標準卸価格!J187))</f>
        <v>49400</v>
      </c>
      <c r="K187" s="62" t="str">
        <f>'6桁'!K187</f>
        <v>★</v>
      </c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地区標準卸価格!R187="","",IF(ISNUMBER(地区標準卸価格!R187),IF(入力!$C$17=1,ROUNDDOWN(地区標準卸価格!R187*ユーザ別掛け率!R187%,-入力!$C$16),IF(入力!$C$17=2,ROUNDUP(地区標準卸価格!R187*ユーザ別掛け率!R187%,-入力!$C$16),IF(入力!$C$17=3,ROUND(地区標準卸価格!R187*ユーザ別掛け率!R187%,-入力!$C$16),""))),地区標準卸価格!R187))</f>
        <v/>
      </c>
      <c r="S187" s="201">
        <f>'6桁'!S187</f>
        <v>0</v>
      </c>
      <c r="T187" s="5" t="str">
        <f>IF(地区標準卸価格!T187="","",IF(ISNUMBER(地区標準卸価格!T187),IF(入力!$C$17=1,ROUNDDOWN(地区標準卸価格!T187*ユーザ別掛け率!T187%,-入力!$C$16),IF(入力!$C$17=2,ROUNDUP(地区標準卸価格!T187*ユーザ別掛け率!T187%,-入力!$C$16),IF(入力!$C$17=3,ROUND(地区標準卸価格!T187*ユーザ別掛け率!T187%,-入力!$C$16),""))),地区標準卸価格!T187))</f>
        <v/>
      </c>
      <c r="U187" s="201">
        <f>'6桁'!U187</f>
        <v>0</v>
      </c>
      <c r="V187" s="5">
        <f>IF(地区標準卸価格!V187="","",IF(ISNUMBER(地区標準卸価格!V187),IF(入力!$C$17=1,ROUNDDOWN(地区標準卸価格!V187*ユーザ別掛け率!V187%,-入力!$C$16),IF(入力!$C$17=2,ROUNDUP(地区標準卸価格!V187*ユーザ別掛け率!V187%,-入力!$C$16),IF(入力!$C$17=3,ROUND(地区標準卸価格!V187*ユーザ別掛け率!V187%,-入力!$C$16),""))),地区標準卸価格!V187))</f>
        <v>30500</v>
      </c>
      <c r="W187" s="62">
        <f>'6桁'!W187</f>
        <v>0</v>
      </c>
      <c r="X187" s="5" t="str">
        <f>IF(地区標準卸価格!X187="","",IF(ISNUMBER(地区標準卸価格!X187),IF(入力!$C$17=1,ROUNDDOWN(地区標準卸価格!X187*ユーザ別掛け率!X187%,-入力!$C$16),IF(入力!$C$17=2,ROUNDUP(地区標準卸価格!X187*ユーザ別掛け率!X187%,-入力!$C$16),IF(入力!$C$17=3,ROUND(地区標準卸価格!X187*ユーザ別掛け率!X187%,-入力!$C$16),""))),地区標準卸価格!X187))</f>
        <v/>
      </c>
      <c r="Y187" s="62">
        <f>'6桁'!Y187</f>
        <v>0</v>
      </c>
      <c r="Z187" s="5" t="str">
        <f>IF(地区標準卸価格!Z187="","",IF(ISNUMBER(地区標準卸価格!Z187),IF(入力!$C$17=1,ROUNDDOWN(地区標準卸価格!Z187*ユーザ別掛け率!Z187%,-入力!$C$16),IF(入力!$C$17=2,ROUNDUP(地区標準卸価格!Z187*ユーザ別掛け率!Z187%,-入力!$C$16),IF(入力!$C$17=3,ROUND(地区標準卸価格!Z187*ユーザ別掛け率!Z187%,-入力!$C$16),""))),地区標準卸価格!Z187))</f>
        <v/>
      </c>
      <c r="AA187" s="62">
        <f>'6桁'!AA187</f>
        <v>0</v>
      </c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地区標準卸価格!F188="","",IF(ISNUMBER(地区標準卸価格!F188),IF(入力!$C$17=1,ROUNDDOWN(地区標準卸価格!F188*ユーザ別掛け率!F188%,-入力!$C$16),IF(入力!$C$17=2,ROUNDUP(地区標準卸価格!F188*ユーザ別掛け率!F188%,-入力!$C$16),IF(入力!$C$17=3,ROUND(地区標準卸価格!F188*ユーザ別掛け率!F188%,-入力!$C$16),""))),地区標準卸価格!F188))</f>
        <v/>
      </c>
      <c r="G188" s="62">
        <f>'6桁'!G188</f>
        <v>0</v>
      </c>
      <c r="H188" s="5" t="str">
        <f>IF(地区標準卸価格!H188="","",IF(ISNUMBER(地区標準卸価格!H188),IF(入力!$C$17=1,ROUNDDOWN(地区標準卸価格!H188*ユーザ別掛け率!H188%,-入力!$C$16),IF(入力!$C$17=2,ROUNDUP(地区標準卸価格!H188*ユーザ別掛け率!H188%,-入力!$C$16),IF(入力!$C$17=3,ROUND(地区標準卸価格!H188*ユーザ別掛け率!H188%,-入力!$C$16),""))),地区標準卸価格!H188))</f>
        <v/>
      </c>
      <c r="I188" s="62">
        <f>'6桁'!I188</f>
        <v>0</v>
      </c>
      <c r="J188" s="5">
        <f>IF(地区標準卸価格!J188="","",IF(ISNUMBER(地区標準卸価格!J188),IF(入力!$C$17=1,ROUNDDOWN(地区標準卸価格!J188*ユーザ別掛け率!J188%,-入力!$C$16),IF(入力!$C$17=2,ROUNDUP(地区標準卸価格!J188*ユーザ別掛け率!J188%,-入力!$C$16),IF(入力!$C$17=3,ROUND(地区標準卸価格!J188*ユーザ別掛け率!J188%,-入力!$C$16),""))),地区標準卸価格!J188))</f>
        <v>51800</v>
      </c>
      <c r="K188" s="62">
        <f>'6桁'!K188</f>
        <v>0</v>
      </c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地区標準卸価格!R188="","",IF(ISNUMBER(地区標準卸価格!R188),IF(入力!$C$17=1,ROUNDDOWN(地区標準卸価格!R188*ユーザ別掛け率!R188%,-入力!$C$16),IF(入力!$C$17=2,ROUNDUP(地区標準卸価格!R188*ユーザ別掛け率!R188%,-入力!$C$16),IF(入力!$C$17=3,ROUND(地区標準卸価格!R188*ユーザ別掛け率!R188%,-入力!$C$16),""))),地区標準卸価格!R188))</f>
        <v/>
      </c>
      <c r="S188" s="201">
        <f>'6桁'!S188</f>
        <v>0</v>
      </c>
      <c r="T188" s="5" t="str">
        <f>IF(地区標準卸価格!T188="","",IF(ISNUMBER(地区標準卸価格!T188),IF(入力!$C$17=1,ROUNDDOWN(地区標準卸価格!T188*ユーザ別掛け率!T188%,-入力!$C$16),IF(入力!$C$17=2,ROUNDUP(地区標準卸価格!T188*ユーザ別掛け率!T188%,-入力!$C$16),IF(入力!$C$17=3,ROUND(地区標準卸価格!T188*ユーザ別掛け率!T188%,-入力!$C$16),""))),地区標準卸価格!T188))</f>
        <v/>
      </c>
      <c r="U188" s="201">
        <f>'6桁'!U188</f>
        <v>0</v>
      </c>
      <c r="V188" s="5">
        <f>IF(地区標準卸価格!V188="","",IF(ISNUMBER(地区標準卸価格!V188),IF(入力!$C$17=1,ROUNDDOWN(地区標準卸価格!V188*ユーザ別掛け率!V188%,-入力!$C$16),IF(入力!$C$17=2,ROUNDUP(地区標準卸価格!V188*ユーザ別掛け率!V188%,-入力!$C$16),IF(入力!$C$17=3,ROUND(地区標準卸価格!V188*ユーザ別掛け率!V188%,-入力!$C$16),""))),地区標準卸価格!V188))</f>
        <v>32100</v>
      </c>
      <c r="W188" s="62">
        <f>'6桁'!W188</f>
        <v>0</v>
      </c>
      <c r="X188" s="5" t="str">
        <f>IF(地区標準卸価格!X188="","",IF(ISNUMBER(地区標準卸価格!X188),IF(入力!$C$17=1,ROUNDDOWN(地区標準卸価格!X188*ユーザ別掛け率!X188%,-入力!$C$16),IF(入力!$C$17=2,ROUNDUP(地区標準卸価格!X188*ユーザ別掛け率!X188%,-入力!$C$16),IF(入力!$C$17=3,ROUND(地区標準卸価格!X188*ユーザ別掛け率!X188%,-入力!$C$16),""))),地区標準卸価格!X188))</f>
        <v/>
      </c>
      <c r="Y188" s="62">
        <f>'6桁'!Y188</f>
        <v>0</v>
      </c>
      <c r="Z188" s="5" t="str">
        <f>IF(地区標準卸価格!Z188="","",IF(ISNUMBER(地区標準卸価格!Z188),IF(入力!$C$17=1,ROUNDDOWN(地区標準卸価格!Z188*ユーザ別掛け率!Z188%,-入力!$C$16),IF(入力!$C$17=2,ROUNDUP(地区標準卸価格!Z188*ユーザ別掛け率!Z188%,-入力!$C$16),IF(入力!$C$17=3,ROUND(地区標準卸価格!Z188*ユーザ別掛け率!Z188%,-入力!$C$16),""))),地区標準卸価格!Z188))</f>
        <v/>
      </c>
      <c r="AA188" s="62">
        <f>'6桁'!AA188</f>
        <v>0</v>
      </c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f>IF(地区標準卸価格!F189="","",IF(ISNUMBER(地区標準卸価格!F189),IF(入力!$C$17=1,ROUNDDOWN(地区標準卸価格!F189*ユーザ別掛け率!F189%,-入力!$C$16),IF(入力!$C$17=2,ROUNDUP(地区標準卸価格!F189*ユーザ別掛け率!F189%,-入力!$C$16),IF(入力!$C$17=3,ROUND(地区標準卸価格!F189*ユーザ別掛け率!F189%,-入力!$C$16),""))),地区標準卸価格!F189))</f>
        <v>47700</v>
      </c>
      <c r="G189" s="162">
        <f>'6桁'!G189</f>
        <v>0</v>
      </c>
      <c r="H189" s="161" t="str">
        <f>IF(地区標準卸価格!H189="","",IF(ISNUMBER(地区標準卸価格!H189),IF(入力!$C$17=1,ROUNDDOWN(地区標準卸価格!H189*ユーザ別掛け率!H189%,-入力!$C$16),IF(入力!$C$17=2,ROUNDUP(地区標準卸価格!H189*ユーザ別掛け率!H189%,-入力!$C$16),IF(入力!$C$17=3,ROUND(地区標準卸価格!H189*ユーザ別掛け率!H189%,-入力!$C$16),""))),地区標準卸価格!H189))</f>
        <v/>
      </c>
      <c r="I189" s="162">
        <f>'6桁'!I189</f>
        <v>0</v>
      </c>
      <c r="J189" s="161">
        <f>IF(地区標準卸価格!J189="","",IF(ISNUMBER(地区標準卸価格!J189),IF(入力!$C$17=1,ROUNDDOWN(地区標準卸価格!J189*ユーザ別掛け率!J189%,-入力!$C$16),IF(入力!$C$17=2,ROUNDUP(地区標準卸価格!J189*ユーザ別掛け率!J189%,-入力!$C$16),IF(入力!$C$17=3,ROUND(地区標準卸価格!J189*ユーザ別掛け率!J189%,-入力!$C$16),""))),地区標準卸価格!J189))</f>
        <v>39200</v>
      </c>
      <c r="K189" s="162">
        <f>'6桁'!K189</f>
        <v>0</v>
      </c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地区標準卸価格!R189="","",IF(ISNUMBER(地区標準卸価格!R189),IF(入力!$C$17=1,ROUNDDOWN(地区標準卸価格!R189*ユーザ別掛け率!R189%,-入力!$C$16),IF(入力!$C$17=2,ROUNDUP(地区標準卸価格!R189*ユーザ別掛け率!R189%,-入力!$C$16),IF(入力!$C$17=3,ROUND(地区標準卸価格!R189*ユーザ別掛け率!R189%,-入力!$C$16),""))),地区標準卸価格!R189))</f>
        <v/>
      </c>
      <c r="S189" s="201">
        <f>'6桁'!S189</f>
        <v>0</v>
      </c>
      <c r="T189" s="5" t="str">
        <f>IF(地区標準卸価格!T189="","",IF(ISNUMBER(地区標準卸価格!T189),IF(入力!$C$17=1,ROUNDDOWN(地区標準卸価格!T189*ユーザ別掛け率!T189%,-入力!$C$16),IF(入力!$C$17=2,ROUNDUP(地区標準卸価格!T189*ユーザ別掛け率!T189%,-入力!$C$16),IF(入力!$C$17=3,ROUND(地区標準卸価格!T189*ユーザ別掛け率!T189%,-入力!$C$16),""))),地区標準卸価格!T189))</f>
        <v/>
      </c>
      <c r="U189" s="201">
        <f>'6桁'!U189</f>
        <v>0</v>
      </c>
      <c r="V189" s="5">
        <f>IF(地区標準卸価格!V189="","",IF(ISNUMBER(地区標準卸価格!V189),IF(入力!$C$17=1,ROUNDDOWN(地区標準卸価格!V189*ユーザ別掛け率!V189%,-入力!$C$16),IF(入力!$C$17=2,ROUNDUP(地区標準卸価格!V189*ユーザ別掛け率!V189%,-入力!$C$16),IF(入力!$C$17=3,ROUND(地区標準卸価格!V189*ユーザ別掛け率!V189%,-入力!$C$16),""))),地区標準卸価格!V189))</f>
        <v>33400</v>
      </c>
      <c r="W189" s="62">
        <f>'6桁'!W189</f>
        <v>0</v>
      </c>
      <c r="X189" s="5" t="str">
        <f>IF(地区標準卸価格!X189="","",IF(ISNUMBER(地区標準卸価格!X189),IF(入力!$C$17=1,ROUNDDOWN(地区標準卸価格!X189*ユーザ別掛け率!X189%,-入力!$C$16),IF(入力!$C$17=2,ROUNDUP(地区標準卸価格!X189*ユーザ別掛け率!X189%,-入力!$C$16),IF(入力!$C$17=3,ROUND(地区標準卸価格!X189*ユーザ別掛け率!X189%,-入力!$C$16),""))),地区標準卸価格!X189))</f>
        <v/>
      </c>
      <c r="Y189" s="62">
        <f>'6桁'!Y189</f>
        <v>0</v>
      </c>
      <c r="Z189" s="5" t="str">
        <f>IF(地区標準卸価格!Z189="","",IF(ISNUMBER(地区標準卸価格!Z189),IF(入力!$C$17=1,ROUNDDOWN(地区標準卸価格!Z189*ユーザ別掛け率!Z189%,-入力!$C$16),IF(入力!$C$17=2,ROUNDUP(地区標準卸価格!Z189*ユーザ別掛け率!Z189%,-入力!$C$16),IF(入力!$C$17=3,ROUND(地区標準卸価格!Z189*ユーザ別掛け率!Z189%,-入力!$C$16),""))),地区標準卸価格!Z189))</f>
        <v/>
      </c>
      <c r="AA189" s="62">
        <f>'6桁'!AA189</f>
        <v>0</v>
      </c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f>IF(地区標準卸価格!F190="","",IF(ISNUMBER(地区標準卸価格!F190),IF(入力!$C$17=1,ROUNDDOWN(地区標準卸価格!F190*ユーザ別掛け率!F190%,-入力!$C$16),IF(入力!$C$17=2,ROUNDUP(地区標準卸価格!F190*ユーザ別掛け率!F190%,-入力!$C$16),IF(入力!$C$17=3,ROUND(地区標準卸価格!F190*ユーザ別掛け率!F190%,-入力!$C$16),""))),地区標準卸価格!F190))</f>
        <v>55300</v>
      </c>
      <c r="G190" s="67">
        <f>'6桁'!G190</f>
        <v>0</v>
      </c>
      <c r="H190" s="32" t="str">
        <f>IF(地区標準卸価格!H190="","",IF(ISNUMBER(地区標準卸価格!H190),IF(入力!$C$17=1,ROUNDDOWN(地区標準卸価格!H190*ユーザ別掛け率!H190%,-入力!$C$16),IF(入力!$C$17=2,ROUNDUP(地区標準卸価格!H190*ユーザ別掛け率!H190%,-入力!$C$16),IF(入力!$C$17=3,ROUND(地区標準卸価格!H190*ユーザ別掛け率!H190%,-入力!$C$16),""))),地区標準卸価格!H190))</f>
        <v/>
      </c>
      <c r="I190" s="67">
        <f>'6桁'!I190</f>
        <v>0</v>
      </c>
      <c r="J190" s="32" t="str">
        <f>IF(地区標準卸価格!J190="","",IF(ISNUMBER(地区標準卸価格!J190),IF(入力!$C$17=1,ROUNDDOWN(地区標準卸価格!J190*ユーザ別掛け率!J190%,-入力!$C$16),IF(入力!$C$17=2,ROUNDUP(地区標準卸価格!J190*ユーザ別掛け率!J190%,-入力!$C$16),IF(入力!$C$17=3,ROUND(地区標準卸価格!J190*ユーザ別掛け率!J190%,-入力!$C$16),""))),地区標準卸価格!J190))</f>
        <v/>
      </c>
      <c r="K190" s="67">
        <f>'6桁'!K190</f>
        <v>0</v>
      </c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地区標準卸価格!R190="","",IF(ISNUMBER(地区標準卸価格!R190),IF(入力!$C$17=1,ROUNDDOWN(地区標準卸価格!R190*ユーザ別掛け率!R190%,-入力!$C$16),IF(入力!$C$17=2,ROUNDUP(地区標準卸価格!R190*ユーザ別掛け率!R190%,-入力!$C$16),IF(入力!$C$17=3,ROUND(地区標準卸価格!R190*ユーザ別掛け率!R190%,-入力!$C$16),""))),地区標準卸価格!R190))</f>
        <v/>
      </c>
      <c r="S190" s="201">
        <f>'6桁'!S190</f>
        <v>0</v>
      </c>
      <c r="T190" s="5" t="str">
        <f>IF(地区標準卸価格!T190="","",IF(ISNUMBER(地区標準卸価格!T190),IF(入力!$C$17=1,ROUNDDOWN(地区標準卸価格!T190*ユーザ別掛け率!T190%,-入力!$C$16),IF(入力!$C$17=2,ROUNDUP(地区標準卸価格!T190*ユーザ別掛け率!T190%,-入力!$C$16),IF(入力!$C$17=3,ROUND(地区標準卸価格!T190*ユーザ別掛け率!T190%,-入力!$C$16),""))),地区標準卸価格!T190))</f>
        <v/>
      </c>
      <c r="U190" s="201">
        <f>'6桁'!U190</f>
        <v>0</v>
      </c>
      <c r="V190" s="5">
        <f>IF(地区標準卸価格!V190="","",IF(ISNUMBER(地区標準卸価格!V190),IF(入力!$C$17=1,ROUNDDOWN(地区標準卸価格!V190*ユーザ別掛け率!V190%,-入力!$C$16),IF(入力!$C$17=2,ROUNDUP(地区標準卸価格!V190*ユーザ別掛け率!V190%,-入力!$C$16),IF(入力!$C$17=3,ROUND(地区標準卸価格!V190*ユーザ別掛け率!V190%,-入力!$C$16),""))),地区標準卸価格!V190))</f>
        <v>20300</v>
      </c>
      <c r="W190" s="62">
        <f>'6桁'!W190</f>
        <v>0</v>
      </c>
      <c r="X190" s="5" t="str">
        <f>IF(地区標準卸価格!X190="","",IF(ISNUMBER(地区標準卸価格!X190),IF(入力!$C$17=1,ROUNDDOWN(地区標準卸価格!X190*ユーザ別掛け率!X190%,-入力!$C$16),IF(入力!$C$17=2,ROUNDUP(地区標準卸価格!X190*ユーザ別掛け率!X190%,-入力!$C$16),IF(入力!$C$17=3,ROUND(地区標準卸価格!X190*ユーザ別掛け率!X190%,-入力!$C$16),""))),地区標準卸価格!X190))</f>
        <v/>
      </c>
      <c r="Y190" s="62">
        <f>'6桁'!Y190</f>
        <v>0</v>
      </c>
      <c r="Z190" s="5" t="str">
        <f>IF(地区標準卸価格!Z190="","",IF(ISNUMBER(地区標準卸価格!Z190),IF(入力!$C$17=1,ROUNDDOWN(地区標準卸価格!Z190*ユーザ別掛け率!Z190%,-入力!$C$16),IF(入力!$C$17=2,ROUNDUP(地区標準卸価格!Z190*ユーザ別掛け率!Z190%,-入力!$C$16),IF(入力!$C$17=3,ROUND(地区標準卸価格!Z190*ユーザ別掛け率!Z190%,-入力!$C$16),""))),地区標準卸価格!Z190))</f>
        <v/>
      </c>
      <c r="AA190" s="62">
        <f>'6桁'!AA190</f>
        <v>0</v>
      </c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f>IF(地区標準卸価格!F191="","",IF(ISNUMBER(地区標準卸価格!F191),IF(入力!$C$17=1,ROUNDDOWN(地区標準卸価格!F191*ユーザ別掛け率!F191%,-入力!$C$16),IF(入力!$C$17=2,ROUNDUP(地区標準卸価格!F191*ユーザ別掛け率!F191%,-入力!$C$16),IF(入力!$C$17=3,ROUND(地区標準卸価格!F191*ユーザ別掛け率!F191%,-入力!$C$16),""))),地区標準卸価格!F191))</f>
        <v>58100</v>
      </c>
      <c r="G191" s="70">
        <f>'6桁'!G191</f>
        <v>0</v>
      </c>
      <c r="H191" s="6">
        <f>IF(地区標準卸価格!H191="","",IF(ISNUMBER(地区標準卸価格!H191),IF(入力!$C$17=1,ROUNDDOWN(地区標準卸価格!H191*ユーザ別掛け率!H191%,-入力!$C$16),IF(入力!$C$17=2,ROUNDUP(地区標準卸価格!H191*ユーザ別掛け率!H191%,-入力!$C$16),IF(入力!$C$17=3,ROUND(地区標準卸価格!H191*ユーザ別掛け率!H191%,-入力!$C$16),""))),地区標準卸価格!H191))</f>
        <v>54900</v>
      </c>
      <c r="I191" s="70">
        <f>'6桁'!I191</f>
        <v>0</v>
      </c>
      <c r="J191" s="144" t="str">
        <f>IF(地区標準卸価格!J191="","",IF(ISNUMBER(地区標準卸価格!J191),IF(入力!$C$17=1,ROUNDDOWN(地区標準卸価格!J191*ユーザ別掛け率!J191%,-入力!$C$16),IF(入力!$C$17=2,ROUNDUP(地区標準卸価格!J191*ユーザ別掛け率!J191%,-入力!$C$16),IF(入力!$C$17=3,ROUND(地区標準卸価格!J191*ユーザ別掛け率!J191%,-入力!$C$16),""))),地区標準卸価格!J191))</f>
        <v/>
      </c>
      <c r="K191" s="70">
        <f>'6桁'!K191</f>
        <v>0</v>
      </c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地区標準卸価格!R191="","",IF(ISNUMBER(地区標準卸価格!R191),IF(入力!$C$17=1,ROUNDDOWN(地区標準卸価格!R191*ユーザ別掛け率!R191%,-入力!$C$16),IF(入力!$C$17=2,ROUNDUP(地区標準卸価格!R191*ユーザ別掛け率!R191%,-入力!$C$16),IF(入力!$C$17=3,ROUND(地区標準卸価格!R191*ユーザ別掛け率!R191%,-入力!$C$16),""))),地区標準卸価格!R191))</f>
        <v/>
      </c>
      <c r="S191" s="201">
        <f>'6桁'!S191</f>
        <v>0</v>
      </c>
      <c r="T191" s="5" t="str">
        <f>IF(地区標準卸価格!T191="","",IF(ISNUMBER(地区標準卸価格!T191),IF(入力!$C$17=1,ROUNDDOWN(地区標準卸価格!T191*ユーザ別掛け率!T191%,-入力!$C$16),IF(入力!$C$17=2,ROUNDUP(地区標準卸価格!T191*ユーザ別掛け率!T191%,-入力!$C$16),IF(入力!$C$17=3,ROUND(地区標準卸価格!T191*ユーザ別掛け率!T191%,-入力!$C$16),""))),地区標準卸価格!T191))</f>
        <v/>
      </c>
      <c r="U191" s="201">
        <f>'6桁'!U191</f>
        <v>0</v>
      </c>
      <c r="V191" s="5" t="str">
        <f>IF(地区標準卸価格!V191="","",IF(ISNUMBER(地区標準卸価格!V191),IF(入力!$C$17=1,ROUNDDOWN(地区標準卸価格!V191*ユーザ別掛け率!V191%,-入力!$C$16),IF(入力!$C$17=2,ROUNDUP(地区標準卸価格!V191*ユーザ別掛け率!V191%,-入力!$C$16),IF(入力!$C$17=3,ROUND(地区標準卸価格!V191*ユーザ別掛け率!V191%,-入力!$C$16),""))),地区標準卸価格!V191))</f>
        <v/>
      </c>
      <c r="W191" s="62">
        <f>'6桁'!W191</f>
        <v>0</v>
      </c>
      <c r="X191" s="5">
        <f>IF(地区標準卸価格!X191="","",IF(ISNUMBER(地区標準卸価格!X191),IF(入力!$C$17=1,ROUNDDOWN(地区標準卸価格!X191*ユーザ別掛け率!X191%,-入力!$C$16),IF(入力!$C$17=2,ROUNDUP(地区標準卸価格!X191*ユーザ別掛け率!X191%,-入力!$C$16),IF(入力!$C$17=3,ROUND(地区標準卸価格!X191*ユーザ別掛け率!X191%,-入力!$C$16),""))),地区標準卸価格!X191))</f>
        <v>26800</v>
      </c>
      <c r="Y191" s="62">
        <f>'6桁'!Y191</f>
        <v>0</v>
      </c>
      <c r="Z191" s="5" t="str">
        <f>IF(地区標準卸価格!Z191="","",IF(ISNUMBER(地区標準卸価格!Z191),IF(入力!$C$17=1,ROUNDDOWN(地区標準卸価格!Z191*ユーザ別掛け率!Z191%,-入力!$C$16),IF(入力!$C$17=2,ROUNDUP(地区標準卸価格!Z191*ユーザ別掛け率!Z191%,-入力!$C$16),IF(入力!$C$17=3,ROUND(地区標準卸価格!Z191*ユーザ別掛け率!Z191%,-入力!$C$16),""))),地区標準卸価格!Z191))</f>
        <v/>
      </c>
      <c r="AA191" s="62">
        <f>'6桁'!AA191</f>
        <v>0</v>
      </c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f>IF(地区標準卸価格!F192="","",IF(ISNUMBER(地区標準卸価格!F192),IF(入力!$C$17=1,ROUNDDOWN(地区標準卸価格!F192*ユーザ別掛け率!F192%,-入力!$C$16),IF(入力!$C$17=2,ROUNDUP(地区標準卸価格!F192*ユーザ別掛け率!F192%,-入力!$C$16),IF(入力!$C$17=3,ROUND(地区標準卸価格!F192*ユーザ別掛け率!F192%,-入力!$C$16),""))),地区標準卸価格!F192))</f>
        <v>55100</v>
      </c>
      <c r="G192" s="62">
        <f>'6桁'!G192</f>
        <v>0</v>
      </c>
      <c r="H192" s="5" t="str">
        <f>IF(地区標準卸価格!H192="","",IF(ISNUMBER(地区標準卸価格!H192),IF(入力!$C$17=1,ROUNDDOWN(地区標準卸価格!H192*ユーザ別掛け率!H192%,-入力!$C$16),IF(入力!$C$17=2,ROUNDUP(地区標準卸価格!H192*ユーザ別掛け率!H192%,-入力!$C$16),IF(入力!$C$17=3,ROUND(地区標準卸価格!H192*ユーザ別掛け率!H192%,-入力!$C$16),""))),地区標準卸価格!H192))</f>
        <v/>
      </c>
      <c r="I192" s="62">
        <f>'6桁'!I192</f>
        <v>0</v>
      </c>
      <c r="J192" s="139" t="str">
        <f>IF(地区標準卸価格!J192="","",IF(ISNUMBER(地区標準卸価格!J192),IF(入力!$C$17=1,ROUNDDOWN(地区標準卸価格!J192*ユーザ別掛け率!J192%,-入力!$C$16),IF(入力!$C$17=2,ROUNDUP(地区標準卸価格!J192*ユーザ別掛け率!J192%,-入力!$C$16),IF(入力!$C$17=3,ROUND(地区標準卸価格!J192*ユーザ別掛け率!J192%,-入力!$C$16),""))),地区標準卸価格!J192))</f>
        <v/>
      </c>
      <c r="K192" s="62">
        <f>'6桁'!K192</f>
        <v>0</v>
      </c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地区標準卸価格!R192="","",IF(ISNUMBER(地区標準卸価格!R192),IF(入力!$C$17=1,ROUNDDOWN(地区標準卸価格!R192*ユーザ別掛け率!R192%,-入力!$C$16),IF(入力!$C$17=2,ROUNDUP(地区標準卸価格!R192*ユーザ別掛け率!R192%,-入力!$C$16),IF(入力!$C$17=3,ROUND(地区標準卸価格!R192*ユーザ別掛け率!R192%,-入力!$C$16),""))),地区標準卸価格!R192))</f>
        <v/>
      </c>
      <c r="S192" s="202">
        <f>'6桁'!S192</f>
        <v>0</v>
      </c>
      <c r="T192" s="33" t="str">
        <f>IF(地区標準卸価格!T192="","",IF(ISNUMBER(地区標準卸価格!T192),IF(入力!$C$17=1,ROUNDDOWN(地区標準卸価格!T192*ユーザ別掛け率!T192%,-入力!$C$16),IF(入力!$C$17=2,ROUNDUP(地区標準卸価格!T192*ユーザ別掛け率!T192%,-入力!$C$16),IF(入力!$C$17=3,ROUND(地区標準卸価格!T192*ユーザ別掛け率!T192%,-入力!$C$16),""))),地区標準卸価格!T192))</f>
        <v/>
      </c>
      <c r="U192" s="202">
        <f>'6桁'!U192</f>
        <v>0</v>
      </c>
      <c r="V192" s="33" t="str">
        <f>IF(地区標準卸価格!V192="","",IF(ISNUMBER(地区標準卸価格!V192),IF(入力!$C$17=1,ROUNDDOWN(地区標準卸価格!V192*ユーザ別掛け率!V192%,-入力!$C$16),IF(入力!$C$17=2,ROUNDUP(地区標準卸価格!V192*ユーザ別掛け率!V192%,-入力!$C$16),IF(入力!$C$17=3,ROUND(地区標準卸価格!V192*ユーザ別掛け率!V192%,-入力!$C$16),""))),地区標準卸価格!V192))</f>
        <v/>
      </c>
      <c r="W192" s="58">
        <f>'6桁'!W192</f>
        <v>0</v>
      </c>
      <c r="X192" s="33" t="str">
        <f>IF(地区標準卸価格!X192="","",IF(ISNUMBER(地区標準卸価格!X192),IF(入力!$C$17=1,ROUNDDOWN(地区標準卸価格!X192*ユーザ別掛け率!X192%,-入力!$C$16),IF(入力!$C$17=2,ROUNDUP(地区標準卸価格!X192*ユーザ別掛け率!X192%,-入力!$C$16),IF(入力!$C$17=3,ROUND(地区標準卸価格!X192*ユーザ別掛け率!X192%,-入力!$C$16),""))),地区標準卸価格!X192))</f>
        <v/>
      </c>
      <c r="Y192" s="58">
        <f>'6桁'!Y192</f>
        <v>0</v>
      </c>
      <c r="Z192" s="33">
        <f>IF(地区標準卸価格!Z192="","",IF(ISNUMBER(地区標準卸価格!Z192),IF(入力!$C$17=1,ROUNDDOWN(地区標準卸価格!Z192*ユーザ別掛け率!Z192%,-入力!$C$16),IF(入力!$C$17=2,ROUNDUP(地区標準卸価格!Z192*ユーザ別掛け率!Z192%,-入力!$C$16),IF(入力!$C$17=3,ROUND(地区標準卸価格!Z192*ユーザ別掛け率!Z192%,-入力!$C$16),""))),地区標準卸価格!Z192))</f>
        <v>27000</v>
      </c>
      <c r="AA192" s="58">
        <f>'6桁'!AA192</f>
        <v>0</v>
      </c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f>IF(地区標準卸価格!F193="","",IF(ISNUMBER(地区標準卸価格!F193),IF(入力!$C$17=1,ROUNDDOWN(地区標準卸価格!F193*ユーザ別掛け率!F193%,-入力!$C$16),IF(入力!$C$17=2,ROUNDUP(地区標準卸価格!F193*ユーザ別掛け率!F193%,-入力!$C$16),IF(入力!$C$17=3,ROUND(地区標準卸価格!F193*ユーザ別掛け率!F193%,-入力!$C$16),""))),地区標準卸価格!F193))</f>
        <v>51500</v>
      </c>
      <c r="G193" s="62">
        <f>'6桁'!G193</f>
        <v>0</v>
      </c>
      <c r="H193" s="5" t="str">
        <f>IF(地区標準卸価格!H193="","",IF(ISNUMBER(地区標準卸価格!H193),IF(入力!$C$17=1,ROUNDDOWN(地区標準卸価格!H193*ユーザ別掛け率!H193%,-入力!$C$16),IF(入力!$C$17=2,ROUNDUP(地区標準卸価格!H193*ユーザ別掛け率!H193%,-入力!$C$16),IF(入力!$C$17=3,ROUND(地区標準卸価格!H193*ユーザ別掛け率!H193%,-入力!$C$16),""))),地区標準卸価格!H193))</f>
        <v/>
      </c>
      <c r="I193" s="62">
        <f>'6桁'!I193</f>
        <v>0</v>
      </c>
      <c r="J193" s="139">
        <f>IF(地区標準卸価格!J193="","",IF(ISNUMBER(地区標準卸価格!J193),IF(入力!$C$17=1,ROUNDDOWN(地区標準卸価格!J193*ユーザ別掛け率!J193%,-入力!$C$16),IF(入力!$C$17=2,ROUNDUP(地区標準卸価格!J193*ユーザ別掛け率!J193%,-入力!$C$16),IF(入力!$C$17=3,ROUND(地区標準卸価格!J193*ユーザ別掛け率!J193%,-入力!$C$16),""))),地区標準卸価格!J193))</f>
        <v>42000</v>
      </c>
      <c r="K193" s="62">
        <f>'6桁'!K193</f>
        <v>0</v>
      </c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f>IF(地区標準卸価格!R193="","",IF(ISNUMBER(地区標準卸価格!R193),IF(入力!$C$17=1,ROUNDDOWN(地区標準卸価格!R193*ユーザ別掛け率!R193%,-入力!$C$16),IF(入力!$C$17=2,ROUNDUP(地区標準卸価格!R193*ユーザ別掛け率!R193%,-入力!$C$16),IF(入力!$C$17=3,ROUND(地区標準卸価格!R193*ユーザ別掛け率!R193%,-入力!$C$16),""))),地区標準卸価格!R193))</f>
        <v>25700</v>
      </c>
      <c r="S193" s="211">
        <f>'6桁'!S193</f>
        <v>0</v>
      </c>
      <c r="T193" s="32">
        <f>IF(地区標準卸価格!T193="","",IF(ISNUMBER(地区標準卸価格!T193),IF(入力!$C$17=1,ROUNDDOWN(地区標準卸価格!T193*ユーザ別掛け率!T193%,-入力!$C$16),IF(入力!$C$17=2,ROUNDUP(地区標準卸価格!T193*ユーザ別掛け率!T193%,-入力!$C$16),IF(入力!$C$17=3,ROUND(地区標準卸価格!T193*ユーザ別掛け率!T193%,-入力!$C$16),""))),地区標準卸価格!T193))</f>
        <v>24100</v>
      </c>
      <c r="U193" s="211">
        <f>'6桁'!U193</f>
        <v>0</v>
      </c>
      <c r="V193" s="32" t="str">
        <f>IF(地区標準卸価格!V193="","",IF(ISNUMBER(地区標準卸価格!V193),IF(入力!$C$17=1,ROUNDDOWN(地区標準卸価格!V193*ユーザ別掛け率!V193%,-入力!$C$16),IF(入力!$C$17=2,ROUNDUP(地区標準卸価格!V193*ユーザ別掛け率!V193%,-入力!$C$16),IF(入力!$C$17=3,ROUND(地区標準卸価格!V193*ユーザ別掛け率!V193%,-入力!$C$16),""))),地区標準卸価格!V193))</f>
        <v/>
      </c>
      <c r="W193" s="67">
        <f>'6桁'!W193</f>
        <v>0</v>
      </c>
      <c r="X193" s="32" t="str">
        <f>IF(地区標準卸価格!X193="","",IF(ISNUMBER(地区標準卸価格!X193),IF(入力!$C$17=1,ROUNDDOWN(地区標準卸価格!X193*ユーザ別掛け率!X193%,-入力!$C$16),IF(入力!$C$17=2,ROUNDUP(地区標準卸価格!X193*ユーザ別掛け率!X193%,-入力!$C$16),IF(入力!$C$17=3,ROUND(地区標準卸価格!X193*ユーザ別掛け率!X193%,-入力!$C$16),""))),地区標準卸価格!X193))</f>
        <v/>
      </c>
      <c r="Y193" s="67">
        <f>'6桁'!Y193</f>
        <v>0</v>
      </c>
      <c r="Z193" s="32" t="str">
        <f>IF(地区標準卸価格!Z193="","",IF(ISNUMBER(地区標準卸価格!Z193),IF(入力!$C$17=1,ROUNDDOWN(地区標準卸価格!Z193*ユーザ別掛け率!Z193%,-入力!$C$16),IF(入力!$C$17=2,ROUNDUP(地区標準卸価格!Z193*ユーザ別掛け率!Z193%,-入力!$C$16),IF(入力!$C$17=3,ROUND(地区標準卸価格!Z193*ユーザ別掛け率!Z193%,-入力!$C$16),""))),地区標準卸価格!Z193))</f>
        <v/>
      </c>
      <c r="AA193" s="67">
        <f>'6桁'!AA193</f>
        <v>0</v>
      </c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f>IF(地区標準卸価格!F194="","",IF(ISNUMBER(地区標準卸価格!F194),IF(入力!$C$17=1,ROUNDDOWN(地区標準卸価格!F194*ユーザ別掛け率!F194%,-入力!$C$16),IF(入力!$C$17=2,ROUNDUP(地区標準卸価格!F194*ユーザ別掛け率!F194%,-入力!$C$16),IF(入力!$C$17=3,ROUND(地区標準卸価格!F194*ユーザ別掛け率!F194%,-入力!$C$16),""))),地区標準卸価格!F194))</f>
        <v>53400</v>
      </c>
      <c r="G194" s="62">
        <f>'6桁'!G194</f>
        <v>0</v>
      </c>
      <c r="H194" s="5" t="str">
        <f>IF(地区標準卸価格!H194="","",IF(ISNUMBER(地区標準卸価格!H194),IF(入力!$C$17=1,ROUNDDOWN(地区標準卸価格!H194*ユーザ別掛け率!H194%,-入力!$C$16),IF(入力!$C$17=2,ROUNDUP(地区標準卸価格!H194*ユーザ別掛け率!H194%,-入力!$C$16),IF(入力!$C$17=3,ROUND(地区標準卸価格!H194*ユーザ別掛け率!H194%,-入力!$C$16),""))),地区標準卸価格!H194))</f>
        <v/>
      </c>
      <c r="I194" s="62">
        <f>'6桁'!I194</f>
        <v>0</v>
      </c>
      <c r="J194" s="139">
        <f>IF(地区標準卸価格!J194="","",IF(ISNUMBER(地区標準卸価格!J194),IF(入力!$C$17=1,ROUNDDOWN(地区標準卸価格!J194*ユーザ別掛け率!J194%,-入力!$C$16),IF(入力!$C$17=2,ROUNDUP(地区標準卸価格!J194*ユーザ別掛け率!J194%,-入力!$C$16),IF(入力!$C$17=3,ROUND(地区標準卸価格!J194*ユーザ別掛け率!J194%,-入力!$C$16),""))),地区標準卸価格!J194))</f>
        <v>43300</v>
      </c>
      <c r="K194" s="62">
        <f>'6桁'!K194</f>
        <v>0</v>
      </c>
      <c r="L194" s="356"/>
      <c r="M194" s="451"/>
      <c r="N194" s="435" t="s">
        <v>16</v>
      </c>
      <c r="O194" s="436"/>
      <c r="P194" s="179">
        <v>96</v>
      </c>
      <c r="Q194" s="264"/>
      <c r="R194" s="5" t="str">
        <f>IF(地区標準卸価格!R194="","",IF(ISNUMBER(地区標準卸価格!R194),IF(入力!$C$17=1,ROUNDDOWN(地区標準卸価格!R194*ユーザ別掛け率!R194%,-入力!$C$16),IF(入力!$C$17=2,ROUNDUP(地区標準卸価格!R194*ユーザ別掛け率!R194%,-入力!$C$16),IF(入力!$C$17=3,ROUND(地区標準卸価格!R194*ユーザ別掛け率!R194%,-入力!$C$16),""))),地区標準卸価格!R194))</f>
        <v/>
      </c>
      <c r="S194" s="201">
        <f>'6桁'!S194</f>
        <v>0</v>
      </c>
      <c r="T194" s="5" t="str">
        <f>IF(地区標準卸価格!T194="","",IF(ISNUMBER(地区標準卸価格!T194),IF(入力!$C$17=1,ROUNDDOWN(地区標準卸価格!T194*ユーザ別掛け率!T194%,-入力!$C$16),IF(入力!$C$17=2,ROUNDUP(地区標準卸価格!T194*ユーザ別掛け率!T194%,-入力!$C$16),IF(入力!$C$17=3,ROUND(地区標準卸価格!T194*ユーザ別掛け率!T194%,-入力!$C$16),""))),地区標準卸価格!T194))</f>
        <v/>
      </c>
      <c r="U194" s="201">
        <f>'6桁'!U194</f>
        <v>0</v>
      </c>
      <c r="V194" s="5">
        <f>IF(地区標準卸価格!V194="","",IF(ISNUMBER(地区標準卸価格!V194),IF(入力!$C$17=1,ROUNDDOWN(地区標準卸価格!V194*ユーザ別掛け率!V194%,-入力!$C$16),IF(入力!$C$17=2,ROUNDUP(地区標準卸価格!V194*ユーザ別掛け率!V194%,-入力!$C$16),IF(入力!$C$17=3,ROUND(地区標準卸価格!V194*ユーザ別掛け率!V194%,-入力!$C$16),""))),地区標準卸価格!V194))</f>
        <v>23100</v>
      </c>
      <c r="W194" s="62">
        <f>'6桁'!W194</f>
        <v>0</v>
      </c>
      <c r="X194" s="5" t="str">
        <f>IF(地区標準卸価格!X194="","",IF(ISNUMBER(地区標準卸価格!X194),IF(入力!$C$17=1,ROUNDDOWN(地区標準卸価格!X194*ユーザ別掛け率!X194%,-入力!$C$16),IF(入力!$C$17=2,ROUNDUP(地区標準卸価格!X194*ユーザ別掛け率!X194%,-入力!$C$16),IF(入力!$C$17=3,ROUND(地区標準卸価格!X194*ユーザ別掛け率!X194%,-入力!$C$16),""))),地区標準卸価格!X194))</f>
        <v/>
      </c>
      <c r="Y194" s="62">
        <f>'6桁'!Y194</f>
        <v>0</v>
      </c>
      <c r="Z194" s="5" t="str">
        <f>IF(地区標準卸価格!Z194="","",IF(ISNUMBER(地区標準卸価格!Z194),IF(入力!$C$17=1,ROUNDDOWN(地区標準卸価格!Z194*ユーザ別掛け率!Z194%,-入力!$C$16),IF(入力!$C$17=2,ROUNDUP(地区標準卸価格!Z194*ユーザ別掛け率!Z194%,-入力!$C$16),IF(入力!$C$17=3,ROUND(地区標準卸価格!Z194*ユーザ別掛け率!Z194%,-入力!$C$16),""))),地区標準卸価格!Z194))</f>
        <v/>
      </c>
      <c r="AA194" s="62">
        <f>'6桁'!AA194</f>
        <v>0</v>
      </c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地区標準卸価格!F195="","",IF(ISNUMBER(地区標準卸価格!F195),IF(入力!$C$17=1,ROUNDDOWN(地区標準卸価格!F195*ユーザ別掛け率!F195%,-入力!$C$16),IF(入力!$C$17=2,ROUNDUP(地区標準卸価格!F195*ユーザ別掛け率!F195%,-入力!$C$16),IF(入力!$C$17=3,ROUND(地区標準卸価格!F195*ユーザ別掛け率!F195%,-入力!$C$16),""))),地区標準卸価格!F195))</f>
        <v/>
      </c>
      <c r="G195" s="62">
        <f>'6桁'!G195</f>
        <v>0</v>
      </c>
      <c r="H195" s="5" t="str">
        <f>IF(地区標準卸価格!H195="","",IF(ISNUMBER(地区標準卸価格!H195),IF(入力!$C$17=1,ROUNDDOWN(地区標準卸価格!H195*ユーザ別掛け率!H195%,-入力!$C$16),IF(入力!$C$17=2,ROUNDUP(地区標準卸価格!H195*ユーザ別掛け率!H195%,-入力!$C$16),IF(入力!$C$17=3,ROUND(地区標準卸価格!H195*ユーザ別掛け率!H195%,-入力!$C$16),""))),地区標準卸価格!H195))</f>
        <v/>
      </c>
      <c r="I195" s="62">
        <f>'6桁'!I195</f>
        <v>0</v>
      </c>
      <c r="J195" s="139">
        <f>IF(地区標準卸価格!J195="","",IF(ISNUMBER(地区標準卸価格!J195),IF(入力!$C$17=1,ROUNDDOWN(地区標準卸価格!J195*ユーザ別掛け率!J195%,-入力!$C$16),IF(入力!$C$17=2,ROUNDUP(地区標準卸価格!J195*ユーザ別掛け率!J195%,-入力!$C$16),IF(入力!$C$17=3,ROUND(地区標準卸価格!J195*ユーザ別掛け率!J195%,-入力!$C$16),""))),地区標準卸価格!J195))</f>
        <v>47300</v>
      </c>
      <c r="K195" s="62" t="str">
        <f>'6桁'!K195</f>
        <v>★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f>IF(地区標準卸価格!R195="","",IF(ISNUMBER(地区標準卸価格!R195),IF(入力!$C$17=1,ROUNDDOWN(地区標準卸価格!R195*ユーザ別掛け率!R195%,-入力!$C$16),IF(入力!$C$17=2,ROUNDUP(地区標準卸価格!R195*ユーザ別掛け率!R195%,-入力!$C$16),IF(入力!$C$17=3,ROUND(地区標準卸価格!R195*ユーザ別掛け率!R195%,-入力!$C$16),""))),地区標準卸価格!R195))</f>
        <v>26700</v>
      </c>
      <c r="S195" s="201">
        <f>'6桁'!S195</f>
        <v>0</v>
      </c>
      <c r="T195" s="5" t="str">
        <f>IF(地区標準卸価格!T195="","",IF(ISNUMBER(地区標準卸価格!T195),IF(入力!$C$17=1,ROUNDDOWN(地区標準卸価格!T195*ユーザ別掛け率!T195%,-入力!$C$16),IF(入力!$C$17=2,ROUNDUP(地区標準卸価格!T195*ユーザ別掛け率!T195%,-入力!$C$16),IF(入力!$C$17=3,ROUND(地区標準卸価格!T195*ユーザ別掛け率!T195%,-入力!$C$16),""))),地区標準卸価格!T195))</f>
        <v/>
      </c>
      <c r="U195" s="201">
        <f>'6桁'!U195</f>
        <v>0</v>
      </c>
      <c r="V195" s="5">
        <f>IF(地区標準卸価格!V195="","",IF(ISNUMBER(地区標準卸価格!V195),IF(入力!$C$17=1,ROUNDDOWN(地区標準卸価格!V195*ユーザ別掛け率!V195%,-入力!$C$16),IF(入力!$C$17=2,ROUNDUP(地区標準卸価格!V195*ユーザ別掛け率!V195%,-入力!$C$16),IF(入力!$C$17=3,ROUND(地区標準卸価格!V195*ユーザ別掛け率!V195%,-入力!$C$16),""))),地区標準卸価格!V195))</f>
        <v>24500</v>
      </c>
      <c r="W195" s="62">
        <f>'6桁'!W195</f>
        <v>0</v>
      </c>
      <c r="X195" s="5" t="str">
        <f>IF(地区標準卸価格!X195="","",IF(ISNUMBER(地区標準卸価格!X195),IF(入力!$C$17=1,ROUNDDOWN(地区標準卸価格!X195*ユーザ別掛け率!X195%,-入力!$C$16),IF(入力!$C$17=2,ROUNDUP(地区標準卸価格!X195*ユーザ別掛け率!X195%,-入力!$C$16),IF(入力!$C$17=3,ROUND(地区標準卸価格!X195*ユーザ別掛け率!X195%,-入力!$C$16),""))),地区標準卸価格!X195))</f>
        <v/>
      </c>
      <c r="Y195" s="62">
        <f>'6桁'!Y195</f>
        <v>0</v>
      </c>
      <c r="Z195" s="5" t="str">
        <f>IF(地区標準卸価格!Z195="","",IF(ISNUMBER(地区標準卸価格!Z195),IF(入力!$C$17=1,ROUNDDOWN(地区標準卸価格!Z195*ユーザ別掛け率!Z195%,-入力!$C$16),IF(入力!$C$17=2,ROUNDUP(地区標準卸価格!Z195*ユーザ別掛け率!Z195%,-入力!$C$16),IF(入力!$C$17=3,ROUND(地区標準卸価格!Z195*ユーザ別掛け率!Z195%,-入力!$C$16),""))),地区標準卸価格!Z195))</f>
        <v/>
      </c>
      <c r="AA195" s="62">
        <f>'6桁'!AA195</f>
        <v>0</v>
      </c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f>IF(地区標準卸価格!F196="","",IF(ISNUMBER(地区標準卸価格!F196),IF(入力!$C$17=1,ROUNDDOWN(地区標準卸価格!F196*ユーザ別掛け率!F196%,-入力!$C$16),IF(入力!$C$17=2,ROUNDUP(地区標準卸価格!F196*ユーザ別掛け率!F196%,-入力!$C$16),IF(入力!$C$17=3,ROUND(地区標準卸価格!F196*ユーザ別掛け率!F196%,-入力!$C$16),""))),地区標準卸価格!F196))</f>
        <v>47000</v>
      </c>
      <c r="G196" s="62">
        <f>'6桁'!G196</f>
        <v>0</v>
      </c>
      <c r="H196" s="5" t="str">
        <f>IF(地区標準卸価格!H196="","",IF(ISNUMBER(地区標準卸価格!H196),IF(入力!$C$17=1,ROUNDDOWN(地区標準卸価格!H196*ユーザ別掛け率!H196%,-入力!$C$16),IF(入力!$C$17=2,ROUNDUP(地区標準卸価格!H196*ユーザ別掛け率!H196%,-入力!$C$16),IF(入力!$C$17=3,ROUND(地区標準卸価格!H196*ユーザ別掛け率!H196%,-入力!$C$16),""))),地区標準卸価格!H196))</f>
        <v/>
      </c>
      <c r="I196" s="62">
        <f>'6桁'!I196</f>
        <v>0</v>
      </c>
      <c r="J196" s="139">
        <f>IF(地区標準卸価格!J196="","",IF(ISNUMBER(地区標準卸価格!J196),IF(入力!$C$17=1,ROUNDDOWN(地区標準卸価格!J196*ユーザ別掛け率!J196%,-入力!$C$16),IF(入力!$C$17=2,ROUNDUP(地区標準卸価格!J196*ユーザ別掛け率!J196%,-入力!$C$16),IF(入力!$C$17=3,ROUND(地区標準卸価格!J196*ユーザ別掛け率!J196%,-入力!$C$16),""))),地区標準卸価格!J196))</f>
        <v>35500</v>
      </c>
      <c r="K196" s="62">
        <f>'6桁'!K196</f>
        <v>0</v>
      </c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地区標準卸価格!R196="","",IF(ISNUMBER(地区標準卸価格!R196),IF(入力!$C$17=1,ROUNDDOWN(地区標準卸価格!R196*ユーザ別掛け率!R196%,-入力!$C$16),IF(入力!$C$17=2,ROUNDUP(地区標準卸価格!R196*ユーザ別掛け率!R196%,-入力!$C$16),IF(入力!$C$17=3,ROUND(地区標準卸価格!R196*ユーザ別掛け率!R196%,-入力!$C$16),""))),地区標準卸価格!R196))</f>
        <v/>
      </c>
      <c r="S196" s="201">
        <f>'6桁'!S196</f>
        <v>0</v>
      </c>
      <c r="T196" s="5" t="str">
        <f>IF(地区標準卸価格!T196="","",IF(ISNUMBER(地区標準卸価格!T196),IF(入力!$C$17=1,ROUNDDOWN(地区標準卸価格!T196*ユーザ別掛け率!T196%,-入力!$C$16),IF(入力!$C$17=2,ROUNDUP(地区標準卸価格!T196*ユーザ別掛け率!T196%,-入力!$C$16),IF(入力!$C$17=3,ROUND(地区標準卸価格!T196*ユーザ別掛け率!T196%,-入力!$C$16),""))),地区標準卸価格!T196))</f>
        <v/>
      </c>
      <c r="U196" s="201">
        <f>'6桁'!U196</f>
        <v>0</v>
      </c>
      <c r="V196" s="5">
        <f>IF(地区標準卸価格!V196="","",IF(ISNUMBER(地区標準卸価格!V196),IF(入力!$C$17=1,ROUNDDOWN(地区標準卸価格!V196*ユーザ別掛け率!V196%,-入力!$C$16),IF(入力!$C$17=2,ROUNDUP(地区標準卸価格!V196*ユーザ別掛け率!V196%,-入力!$C$16),IF(入力!$C$17=3,ROUND(地区標準卸価格!V196*ユーザ別掛け率!V196%,-入力!$C$16),""))),地区標準卸価格!V196))</f>
        <v>30700</v>
      </c>
      <c r="W196" s="62">
        <f>'6桁'!W196</f>
        <v>0</v>
      </c>
      <c r="X196" s="5" t="str">
        <f>IF(地区標準卸価格!X196="","",IF(ISNUMBER(地区標準卸価格!X196),IF(入力!$C$17=1,ROUNDDOWN(地区標準卸価格!X196*ユーザ別掛け率!X196%,-入力!$C$16),IF(入力!$C$17=2,ROUNDUP(地区標準卸価格!X196*ユーザ別掛け率!X196%,-入力!$C$16),IF(入力!$C$17=3,ROUND(地区標準卸価格!X196*ユーザ別掛け率!X196%,-入力!$C$16),""))),地区標準卸価格!X196))</f>
        <v/>
      </c>
      <c r="Y196" s="62">
        <f>'6桁'!Y196</f>
        <v>0</v>
      </c>
      <c r="Z196" s="5" t="str">
        <f>IF(地区標準卸価格!Z196="","",IF(ISNUMBER(地区標準卸価格!Z196),IF(入力!$C$17=1,ROUNDDOWN(地区標準卸価格!Z196*ユーザ別掛け率!Z196%,-入力!$C$16),IF(入力!$C$17=2,ROUNDUP(地区標準卸価格!Z196*ユーザ別掛け率!Z196%,-入力!$C$16),IF(入力!$C$17=3,ROUND(地区標準卸価格!Z196*ユーザ別掛け率!Z196%,-入力!$C$16),""))),地区標準卸価格!Z196))</f>
        <v/>
      </c>
      <c r="AA196" s="62">
        <f>'6桁'!AA196</f>
        <v>0</v>
      </c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f>IF(地区標準卸価格!F197="","",IF(ISNUMBER(地区標準卸価格!F197),IF(入力!$C$17=1,ROUNDDOWN(地区標準卸価格!F197*ユーザ別掛け率!F197%,-入力!$C$16),IF(入力!$C$17=2,ROUNDUP(地区標準卸価格!F197*ユーザ別掛け率!F197%,-入力!$C$16),IF(入力!$C$17=3,ROUND(地区標準卸価格!F197*ユーザ別掛け率!F197%,-入力!$C$16),""))),地区標準卸価格!F197))</f>
        <v>45500</v>
      </c>
      <c r="G197" s="62" t="str">
        <f>'6桁'!G197</f>
        <v>★</v>
      </c>
      <c r="H197" s="5" t="str">
        <f>IF(地区標準卸価格!H197="","",IF(ISNUMBER(地区標準卸価格!H197),IF(入力!$C$17=1,ROUNDDOWN(地区標準卸価格!H197*ユーザ別掛け率!H197%,-入力!$C$16),IF(入力!$C$17=2,ROUNDUP(地区標準卸価格!H197*ユーザ別掛け率!H197%,-入力!$C$16),IF(入力!$C$17=3,ROUND(地区標準卸価格!H197*ユーザ別掛け率!H197%,-入力!$C$16),""))),地区標準卸価格!H197))</f>
        <v/>
      </c>
      <c r="I197" s="62">
        <f>'6桁'!I197</f>
        <v>0</v>
      </c>
      <c r="J197" s="139">
        <f>IF(地区標準卸価格!J197="","",IF(ISNUMBER(地区標準卸価格!J197),IF(入力!$C$17=1,ROUNDDOWN(地区標準卸価格!J197*ユーザ別掛け率!J197%,-入力!$C$16),IF(入力!$C$17=2,ROUNDUP(地区標準卸価格!J197*ユーザ別掛け率!J197%,-入力!$C$16),IF(入力!$C$17=3,ROUND(地区標準卸価格!J197*ユーザ別掛け率!J197%,-入力!$C$16),""))),地区標準卸価格!J197))</f>
        <v>36000</v>
      </c>
      <c r="K197" s="62" t="str">
        <f>'6桁'!K197</f>
        <v>★</v>
      </c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地区標準卸価格!R197="","",IF(ISNUMBER(地区標準卸価格!R197),IF(入力!$C$17=1,ROUNDDOWN(地区標準卸価格!R197*ユーザ別掛け率!R197%,-入力!$C$16),IF(入力!$C$17=2,ROUNDUP(地区標準卸価格!R197*ユーザ別掛け率!R197%,-入力!$C$16),IF(入力!$C$17=3,ROUND(地区標準卸価格!R197*ユーザ別掛け率!R197%,-入力!$C$16),""))),地区標準卸価格!R197))</f>
        <v/>
      </c>
      <c r="S197" s="201">
        <f>'6桁'!S197</f>
        <v>0</v>
      </c>
      <c r="T197" s="5" t="str">
        <f>IF(地区標準卸価格!T197="","",IF(ISNUMBER(地区標準卸価格!T197),IF(入力!$C$17=1,ROUNDDOWN(地区標準卸価格!T197*ユーザ別掛け率!T197%,-入力!$C$16),IF(入力!$C$17=2,ROUNDUP(地区標準卸価格!T197*ユーザ別掛け率!T197%,-入力!$C$16),IF(入力!$C$17=3,ROUND(地区標準卸価格!T197*ユーザ別掛け率!T197%,-入力!$C$16),""))),地区標準卸価格!T197))</f>
        <v/>
      </c>
      <c r="U197" s="201">
        <f>'6桁'!U197</f>
        <v>0</v>
      </c>
      <c r="V197" s="5">
        <f>IF(地区標準卸価格!V197="","",IF(ISNUMBER(地区標準卸価格!V197),IF(入力!$C$17=1,ROUNDDOWN(地区標準卸価格!V197*ユーザ別掛け率!V197%,-入力!$C$16),IF(入力!$C$17=2,ROUNDUP(地区標準卸価格!V197*ユーザ別掛け率!V197%,-入力!$C$16),IF(入力!$C$17=3,ROUND(地区標準卸価格!V197*ユーザ別掛け率!V197%,-入力!$C$16),""))),地区標準卸価格!V197))</f>
        <v>18100</v>
      </c>
      <c r="W197" s="62">
        <f>'6桁'!W197</f>
        <v>0</v>
      </c>
      <c r="X197" s="5" t="str">
        <f>IF(地区標準卸価格!X197="","",IF(ISNUMBER(地区標準卸価格!X197),IF(入力!$C$17=1,ROUNDDOWN(地区標準卸価格!X197*ユーザ別掛け率!X197%,-入力!$C$16),IF(入力!$C$17=2,ROUNDUP(地区標準卸価格!X197*ユーザ別掛け率!X197%,-入力!$C$16),IF(入力!$C$17=3,ROUND(地区標準卸価格!X197*ユーザ別掛け率!X197%,-入力!$C$16),""))),地区標準卸価格!X197))</f>
        <v/>
      </c>
      <c r="Y197" s="62">
        <f>'6桁'!Y197</f>
        <v>0</v>
      </c>
      <c r="Z197" s="5" t="str">
        <f>IF(地区標準卸価格!Z197="","",IF(ISNUMBER(地区標準卸価格!Z197),IF(入力!$C$17=1,ROUNDDOWN(地区標準卸価格!Z197*ユーザ別掛け率!Z197%,-入力!$C$16),IF(入力!$C$17=2,ROUNDUP(地区標準卸価格!Z197*ユーザ別掛け率!Z197%,-入力!$C$16),IF(入力!$C$17=3,ROUND(地区標準卸価格!Z197*ユーザ別掛け率!Z197%,-入力!$C$16),""))),地区標準卸価格!Z197))</f>
        <v/>
      </c>
      <c r="AA197" s="62">
        <f>'6桁'!AA197</f>
        <v>0</v>
      </c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地区標準卸価格!F198="","",IF(ISNUMBER(地区標準卸価格!F198),IF(入力!$C$17=1,ROUNDDOWN(地区標準卸価格!F198*ユーザ別掛け率!F198%,-入力!$C$16),IF(入力!$C$17=2,ROUNDUP(地区標準卸価格!F198*ユーザ別掛け率!F198%,-入力!$C$16),IF(入力!$C$17=3,ROUND(地区標準卸価格!F198*ユーザ別掛け率!F198%,-入力!$C$16),""))),地区標準卸価格!F198))</f>
        <v/>
      </c>
      <c r="G198" s="62">
        <f>'6桁'!G198</f>
        <v>0</v>
      </c>
      <c r="H198" s="5" t="str">
        <f>IF(地区標準卸価格!H198="","",IF(ISNUMBER(地区標準卸価格!H198),IF(入力!$C$17=1,ROUNDDOWN(地区標準卸価格!H198*ユーザ別掛け率!H198%,-入力!$C$16),IF(入力!$C$17=2,ROUNDUP(地区標準卸価格!H198*ユーザ別掛け率!H198%,-入力!$C$16),IF(入力!$C$17=3,ROUND(地区標準卸価格!H198*ユーザ別掛け率!H198%,-入力!$C$16),""))),地区標準卸価格!H198))</f>
        <v/>
      </c>
      <c r="I198" s="62">
        <f>'6桁'!I198</f>
        <v>0</v>
      </c>
      <c r="J198" s="139">
        <f>IF(地区標準卸価格!J198="","",IF(ISNUMBER(地区標準卸価格!J198),IF(入力!$C$17=1,ROUNDDOWN(地区標準卸価格!J198*ユーザ別掛け率!J198%,-入力!$C$16),IF(入力!$C$17=2,ROUNDUP(地区標準卸価格!J198*ユーザ別掛け率!J198%,-入力!$C$16),IF(入力!$C$17=3,ROUND(地区標準卸価格!J198*ユーザ別掛け率!J198%,-入力!$C$16),""))),地区標準卸価格!J198))</f>
        <v>37700</v>
      </c>
      <c r="K198" s="62">
        <f>'6桁'!K198</f>
        <v>0</v>
      </c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地区標準卸価格!R198="","",IF(ISNUMBER(地区標準卸価格!R198),IF(入力!$C$17=1,ROUNDDOWN(地区標準卸価格!R198*ユーザ別掛け率!R198%,-入力!$C$16),IF(入力!$C$17=2,ROUNDUP(地区標準卸価格!R198*ユーザ別掛け率!R198%,-入力!$C$16),IF(入力!$C$17=3,ROUND(地区標準卸価格!R198*ユーザ別掛け率!R198%,-入力!$C$16),""))),地区標準卸価格!R198))</f>
        <v/>
      </c>
      <c r="S198" s="201">
        <f>'6桁'!S198</f>
        <v>0</v>
      </c>
      <c r="T198" s="5" t="str">
        <f>IF(地区標準卸価格!T198="","",IF(ISNUMBER(地区標準卸価格!T198),IF(入力!$C$17=1,ROUNDDOWN(地区標準卸価格!T198*ユーザ別掛け率!T198%,-入力!$C$16),IF(入力!$C$17=2,ROUNDUP(地区標準卸価格!T198*ユーザ別掛け率!T198%,-入力!$C$16),IF(入力!$C$17=3,ROUND(地区標準卸価格!T198*ユーザ別掛け率!T198%,-入力!$C$16),""))),地区標準卸価格!T198))</f>
        <v/>
      </c>
      <c r="U198" s="201">
        <f>'6桁'!U198</f>
        <v>0</v>
      </c>
      <c r="V198" s="5">
        <f>IF(地区標準卸価格!V198="","",IF(ISNUMBER(地区標準卸価格!V198),IF(入力!$C$17=1,ROUNDDOWN(地区標準卸価格!V198*ユーザ別掛け率!V198%,-入力!$C$16),IF(入力!$C$17=2,ROUNDUP(地区標準卸価格!V198*ユーザ別掛け率!V198%,-入力!$C$16),IF(入力!$C$17=3,ROUND(地区標準卸価格!V198*ユーザ別掛け率!V198%,-入力!$C$16),""))),地区標準卸価格!V198))</f>
        <v>21400</v>
      </c>
      <c r="W198" s="62">
        <f>'6桁'!W198</f>
        <v>0</v>
      </c>
      <c r="X198" s="5" t="str">
        <f>IF(地区標準卸価格!X198="","",IF(ISNUMBER(地区標準卸価格!X198),IF(入力!$C$17=1,ROUNDDOWN(地区標準卸価格!X198*ユーザ別掛け率!X198%,-入力!$C$16),IF(入力!$C$17=2,ROUNDUP(地区標準卸価格!X198*ユーザ別掛け率!X198%,-入力!$C$16),IF(入力!$C$17=3,ROUND(地区標準卸価格!X198*ユーザ別掛け率!X198%,-入力!$C$16),""))),地区標準卸価格!X198))</f>
        <v/>
      </c>
      <c r="Y198" s="62">
        <f>'6桁'!Y198</f>
        <v>0</v>
      </c>
      <c r="Z198" s="5" t="str">
        <f>IF(地区標準卸価格!Z198="","",IF(ISNUMBER(地区標準卸価格!Z198),IF(入力!$C$17=1,ROUNDDOWN(地区標準卸価格!Z198*ユーザ別掛け率!Z198%,-入力!$C$16),IF(入力!$C$17=2,ROUNDUP(地区標準卸価格!Z198*ユーザ別掛け率!Z198%,-入力!$C$16),IF(入力!$C$17=3,ROUND(地区標準卸価格!Z198*ユーザ別掛け率!Z198%,-入力!$C$16),""))),地区標準卸価格!Z198))</f>
        <v/>
      </c>
      <c r="AA198" s="62">
        <f>'6桁'!AA198</f>
        <v>0</v>
      </c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地区標準卸価格!F199="","",IF(ISNUMBER(地区標準卸価格!F199),IF(入力!$C$17=1,ROUNDDOWN(地区標準卸価格!F199*ユーザ別掛け率!F199%,-入力!$C$16),IF(入力!$C$17=2,ROUNDUP(地区標準卸価格!F199*ユーザ別掛け率!F199%,-入力!$C$16),IF(入力!$C$17=3,ROUND(地区標準卸価格!F199*ユーザ別掛け率!F199%,-入力!$C$16),""))),地区標準卸価格!F199))</f>
        <v/>
      </c>
      <c r="G199" s="62">
        <f>'6桁'!G199</f>
        <v>0</v>
      </c>
      <c r="H199" s="5" t="str">
        <f>IF(地区標準卸価格!H199="","",IF(ISNUMBER(地区標準卸価格!H199),IF(入力!$C$17=1,ROUNDDOWN(地区標準卸価格!H199*ユーザ別掛け率!H199%,-入力!$C$16),IF(入力!$C$17=2,ROUNDUP(地区標準卸価格!H199*ユーザ別掛け率!H199%,-入力!$C$16),IF(入力!$C$17=3,ROUND(地区標準卸価格!H199*ユーザ別掛け率!H199%,-入力!$C$16),""))),地区標準卸価格!H199))</f>
        <v/>
      </c>
      <c r="I199" s="62">
        <f>'6桁'!I199</f>
        <v>0</v>
      </c>
      <c r="J199" s="139">
        <f>IF(地区標準卸価格!J199="","",IF(ISNUMBER(地区標準卸価格!J199),IF(入力!$C$17=1,ROUNDDOWN(地区標準卸価格!J199*ユーザ別掛け率!J199%,-入力!$C$16),IF(入力!$C$17=2,ROUNDUP(地区標準卸価格!J199*ユーザ別掛け率!J199%,-入力!$C$16),IF(入力!$C$17=3,ROUND(地区標準卸価格!J199*ユーザ別掛け率!J199%,-入力!$C$16),""))),地区標準卸価格!J199))</f>
        <v>38700</v>
      </c>
      <c r="K199" s="62" t="str">
        <f>'6桁'!K199</f>
        <v>★</v>
      </c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地区標準卸価格!R199="","",IF(ISNUMBER(地区標準卸価格!R199),IF(入力!$C$17=1,ROUNDDOWN(地区標準卸価格!R199*ユーザ別掛け率!R199%,-入力!$C$16),IF(入力!$C$17=2,ROUNDUP(地区標準卸価格!R199*ユーザ別掛け率!R199%,-入力!$C$16),IF(入力!$C$17=3,ROUND(地区標準卸価格!R199*ユーザ別掛け率!R199%,-入力!$C$16),""))),地区標準卸価格!R199))</f>
        <v/>
      </c>
      <c r="S199" s="201">
        <f>'6桁'!S199</f>
        <v>0</v>
      </c>
      <c r="T199" s="5" t="str">
        <f>IF(地区標準卸価格!T199="","",IF(ISNUMBER(地区標準卸価格!T199),IF(入力!$C$17=1,ROUNDDOWN(地区標準卸価格!T199*ユーザ別掛け率!T199%,-入力!$C$16),IF(入力!$C$17=2,ROUNDUP(地区標準卸価格!T199*ユーザ別掛け率!T199%,-入力!$C$16),IF(入力!$C$17=3,ROUND(地区標準卸価格!T199*ユーザ別掛け率!T199%,-入力!$C$16),""))),地区標準卸価格!T199))</f>
        <v/>
      </c>
      <c r="U199" s="201">
        <f>'6桁'!U199</f>
        <v>0</v>
      </c>
      <c r="V199" s="5">
        <f>IF(地区標準卸価格!V199="","",IF(ISNUMBER(地区標準卸価格!V199),IF(入力!$C$17=1,ROUNDDOWN(地区標準卸価格!V199*ユーザ別掛け率!V199%,-入力!$C$16),IF(入力!$C$17=2,ROUNDUP(地区標準卸価格!V199*ユーザ別掛け率!V199%,-入力!$C$16),IF(入力!$C$17=3,ROUND(地区標準卸価格!V199*ユーザ別掛け率!V199%,-入力!$C$16),""))),地区標準卸価格!V199))</f>
        <v>24700</v>
      </c>
      <c r="W199" s="62">
        <f>'6桁'!W199</f>
        <v>0</v>
      </c>
      <c r="X199" s="5" t="str">
        <f>IF(地区標準卸価格!X199="","",IF(ISNUMBER(地区標準卸価格!X199),IF(入力!$C$17=1,ROUNDDOWN(地区標準卸価格!X199*ユーザ別掛け率!X199%,-入力!$C$16),IF(入力!$C$17=2,ROUNDUP(地区標準卸価格!X199*ユーザ別掛け率!X199%,-入力!$C$16),IF(入力!$C$17=3,ROUND(地区標準卸価格!X199*ユーザ別掛け率!X199%,-入力!$C$16),""))),地区標準卸価格!X199))</f>
        <v/>
      </c>
      <c r="Y199" s="62">
        <f>'6桁'!Y199</f>
        <v>0</v>
      </c>
      <c r="Z199" s="5" t="str">
        <f>IF(地区標準卸価格!Z199="","",IF(ISNUMBER(地区標準卸価格!Z199),IF(入力!$C$17=1,ROUNDDOWN(地区標準卸価格!Z199*ユーザ別掛け率!Z199%,-入力!$C$16),IF(入力!$C$17=2,ROUNDUP(地区標準卸価格!Z199*ユーザ別掛け率!Z199%,-入力!$C$16),IF(入力!$C$17=3,ROUND(地区標準卸価格!Z199*ユーザ別掛け率!Z199%,-入力!$C$16),""))),地区標準卸価格!Z199))</f>
        <v/>
      </c>
      <c r="AA199" s="62">
        <f>'6桁'!AA199</f>
        <v>0</v>
      </c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地区標準卸価格!F200="","",IF(ISNUMBER(地区標準卸価格!F200),IF(入力!$C$17=1,ROUNDDOWN(地区標準卸価格!F200*ユーザ別掛け率!F200%,-入力!$C$16),IF(入力!$C$17=2,ROUNDUP(地区標準卸価格!F200*ユーザ別掛け率!F200%,-入力!$C$16),IF(入力!$C$17=3,ROUND(地区標準卸価格!F200*ユーザ別掛け率!F200%,-入力!$C$16),""))),地区標準卸価格!F200))</f>
        <v/>
      </c>
      <c r="G200" s="62">
        <f>'6桁'!G200</f>
        <v>0</v>
      </c>
      <c r="H200" s="5" t="str">
        <f>IF(地区標準卸価格!H200="","",IF(ISNUMBER(地区標準卸価格!H200),IF(入力!$C$17=1,ROUNDDOWN(地区標準卸価格!H200*ユーザ別掛け率!H200%,-入力!$C$16),IF(入力!$C$17=2,ROUNDUP(地区標準卸価格!H200*ユーザ別掛け率!H200%,-入力!$C$16),IF(入力!$C$17=3,ROUND(地区標準卸価格!H200*ユーザ別掛け率!H200%,-入力!$C$16),""))),地区標準卸価格!H200))</f>
        <v/>
      </c>
      <c r="I200" s="62">
        <f>'6桁'!I200</f>
        <v>0</v>
      </c>
      <c r="J200" s="139">
        <f>IF(地区標準卸価格!J200="","",IF(ISNUMBER(地区標準卸価格!J200),IF(入力!$C$17=1,ROUNDDOWN(地区標準卸価格!J200*ユーザ別掛け率!J200%,-入力!$C$16),IF(入力!$C$17=2,ROUNDUP(地区標準卸価格!J200*ユーザ別掛け率!J200%,-入力!$C$16),IF(入力!$C$17=3,ROUND(地区標準卸価格!J200*ユーザ別掛け率!J200%,-入力!$C$16),""))),地区標準卸価格!J200))</f>
        <v>40800</v>
      </c>
      <c r="K200" s="62">
        <f>'6桁'!K200</f>
        <v>0</v>
      </c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地区標準卸価格!R200="","",IF(ISNUMBER(地区標準卸価格!R200),IF(入力!$C$17=1,ROUNDDOWN(地区標準卸価格!R200*ユーザ別掛け率!R200%,-入力!$C$16),IF(入力!$C$17=2,ROUNDUP(地区標準卸価格!R200*ユーザ別掛け率!R200%,-入力!$C$16),IF(入力!$C$17=3,ROUND(地区標準卸価格!R200*ユーザ別掛け率!R200%,-入力!$C$16),""))),地区標準卸価格!R200))</f>
        <v/>
      </c>
      <c r="S200" s="207">
        <f>'6桁'!S200</f>
        <v>0</v>
      </c>
      <c r="T200" s="16" t="str">
        <f>IF(地区標準卸価格!T200="","",IF(ISNUMBER(地区標準卸価格!T200),IF(入力!$C$17=1,ROUNDDOWN(地区標準卸価格!T200*ユーザ別掛け率!T200%,-入力!$C$16),IF(入力!$C$17=2,ROUNDUP(地区標準卸価格!T200*ユーザ別掛け率!T200%,-入力!$C$16),IF(入力!$C$17=3,ROUND(地区標準卸価格!T200*ユーザ別掛け率!T200%,-入力!$C$16),""))),地区標準卸価格!T200))</f>
        <v/>
      </c>
      <c r="U200" s="207">
        <f>'6桁'!U200</f>
        <v>0</v>
      </c>
      <c r="V200" s="16">
        <f>IF(地区標準卸価格!V200="","",IF(ISNUMBER(地区標準卸価格!V200),IF(入力!$C$17=1,ROUNDDOWN(地区標準卸価格!V200*ユーザ別掛け率!V200%,-入力!$C$16),IF(入力!$C$17=2,ROUNDUP(地区標準卸価格!V200*ユーザ別掛け率!V200%,-入力!$C$16),IF(入力!$C$17=3,ROUND(地区標準卸価格!V200*ユーザ別掛け率!V200%,-入力!$C$16),""))),地区標準卸価格!V200))</f>
        <v>26500</v>
      </c>
      <c r="W200" s="68">
        <f>'6桁'!W200</f>
        <v>0</v>
      </c>
      <c r="X200" s="16" t="str">
        <f>IF(地区標準卸価格!X200="","",IF(ISNUMBER(地区標準卸価格!X200),IF(入力!$C$17=1,ROUNDDOWN(地区標準卸価格!X200*ユーザ別掛け率!X200%,-入力!$C$16),IF(入力!$C$17=2,ROUNDUP(地区標準卸価格!X200*ユーザ別掛け率!X200%,-入力!$C$16),IF(入力!$C$17=3,ROUND(地区標準卸価格!X200*ユーザ別掛け率!X200%,-入力!$C$16),""))),地区標準卸価格!X200))</f>
        <v/>
      </c>
      <c r="Y200" s="68">
        <f>'6桁'!Y200</f>
        <v>0</v>
      </c>
      <c r="Z200" s="16" t="str">
        <f>IF(地区標準卸価格!Z200="","",IF(ISNUMBER(地区標準卸価格!Z200),IF(入力!$C$17=1,ROUNDDOWN(地区標準卸価格!Z200*ユーザ別掛け率!Z200%,-入力!$C$16),IF(入力!$C$17=2,ROUNDUP(地区標準卸価格!Z200*ユーザ別掛け率!Z200%,-入力!$C$16),IF(入力!$C$17=3,ROUND(地区標準卸価格!Z200*ユーザ別掛け率!Z200%,-入力!$C$16),""))),地区標準卸価格!Z200))</f>
        <v/>
      </c>
      <c r="AA200" s="68">
        <f>'6桁'!AA200</f>
        <v>0</v>
      </c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地区標準卸価格!F201="","",IF(ISNUMBER(地区標準卸価格!F201),IF(入力!$C$17=1,ROUNDDOWN(地区標準卸価格!F201*ユーザ別掛け率!F201%,-入力!$C$16),IF(入力!$C$17=2,ROUNDUP(地区標準卸価格!F201*ユーザ別掛け率!F201%,-入力!$C$16),IF(入力!$C$17=3,ROUND(地区標準卸価格!F201*ユーザ別掛け率!F201%,-入力!$C$16),""))),地区標準卸価格!F201))</f>
        <v/>
      </c>
      <c r="G201" s="62">
        <f>'6桁'!G201</f>
        <v>0</v>
      </c>
      <c r="H201" s="5" t="str">
        <f>IF(地区標準卸価格!H201="","",IF(ISNUMBER(地区標準卸価格!H201),IF(入力!$C$17=1,ROUNDDOWN(地区標準卸価格!H201*ユーザ別掛け率!H201%,-入力!$C$16),IF(入力!$C$17=2,ROUNDUP(地区標準卸価格!H201*ユーザ別掛け率!H201%,-入力!$C$16),IF(入力!$C$17=3,ROUND(地区標準卸価格!H201*ユーザ別掛け率!H201%,-入力!$C$16),""))),地区標準卸価格!H201))</f>
        <v/>
      </c>
      <c r="I201" s="62">
        <f>'6桁'!I201</f>
        <v>0</v>
      </c>
      <c r="J201" s="139">
        <f>IF(地区標準卸価格!J201="","",IF(ISNUMBER(地区標準卸価格!J201),IF(入力!$C$17=1,ROUNDDOWN(地区標準卸価格!J201*ユーザ別掛け率!J201%,-入力!$C$16),IF(入力!$C$17=2,ROUNDUP(地区標準卸価格!J201*ユーザ別掛け率!J201%,-入力!$C$16),IF(入力!$C$17=3,ROUND(地区標準卸価格!J201*ユーザ別掛け率!J201%,-入力!$C$16),""))),地区標準卸価格!J201))</f>
        <v>41800</v>
      </c>
      <c r="K201" s="62">
        <f>'6桁'!K201</f>
        <v>0</v>
      </c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地区標準卸価格!F202="","",IF(ISNUMBER(地区標準卸価格!F202),IF(入力!$C$17=1,ROUNDDOWN(地区標準卸価格!F202*ユーザ別掛け率!F202%,-入力!$C$16),IF(入力!$C$17=2,ROUNDUP(地区標準卸価格!F202*ユーザ別掛け率!F202%,-入力!$C$16),IF(入力!$C$17=3,ROUND(地区標準卸価格!F202*ユーザ別掛け率!F202%,-入力!$C$16),""))),地区標準卸価格!F202))</f>
        <v/>
      </c>
      <c r="G202" s="62">
        <f>'6桁'!G202</f>
        <v>0</v>
      </c>
      <c r="H202" s="5" t="str">
        <f>IF(地区標準卸価格!H202="","",IF(ISNUMBER(地区標準卸価格!H202),IF(入力!$C$17=1,ROUNDDOWN(地区標準卸価格!H202*ユーザ別掛け率!H202%,-入力!$C$16),IF(入力!$C$17=2,ROUNDUP(地区標準卸価格!H202*ユーザ別掛け率!H202%,-入力!$C$16),IF(入力!$C$17=3,ROUND(地区標準卸価格!H202*ユーザ別掛け率!H202%,-入力!$C$16),""))),地区標準卸価格!H202))</f>
        <v/>
      </c>
      <c r="I202" s="62">
        <f>'6桁'!I202</f>
        <v>0</v>
      </c>
      <c r="J202" s="139">
        <f>IF(地区標準卸価格!J202="","",IF(ISNUMBER(地区標準卸価格!J202),IF(入力!$C$17=1,ROUNDDOWN(地区標準卸価格!J202*ユーザ別掛け率!J202%,-入力!$C$16),IF(入力!$C$17=2,ROUNDUP(地区標準卸価格!J202*ユーザ別掛け率!J202%,-入力!$C$16),IF(入力!$C$17=3,ROUND(地区標準卸価格!J202*ユーザ別掛け率!J202%,-入力!$C$16),""))),地区標準卸価格!J202))</f>
        <v>43800</v>
      </c>
      <c r="K202" s="62">
        <f>'6桁'!K202</f>
        <v>0</v>
      </c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地区標準卸価格!F203="","",IF(ISNUMBER(地区標準卸価格!F203),IF(入力!$C$17=1,ROUNDDOWN(地区標準卸価格!F203*ユーザ別掛け率!F203%,-入力!$C$16),IF(入力!$C$17=2,ROUNDUP(地区標準卸価格!F203*ユーザ別掛け率!F203%,-入力!$C$16),IF(入力!$C$17=3,ROUND(地区標準卸価格!F203*ユーザ別掛け率!F203%,-入力!$C$16),""))),地区標準卸価格!F203))</f>
        <v/>
      </c>
      <c r="G203" s="62">
        <f>'6桁'!G203</f>
        <v>0</v>
      </c>
      <c r="H203" s="5" t="str">
        <f>IF(地区標準卸価格!H203="","",IF(ISNUMBER(地区標準卸価格!H203),IF(入力!$C$17=1,ROUNDDOWN(地区標準卸価格!H203*ユーザ別掛け率!H203%,-入力!$C$16),IF(入力!$C$17=2,ROUNDUP(地区標準卸価格!H203*ユーザ別掛け率!H203%,-入力!$C$16),IF(入力!$C$17=3,ROUND(地区標準卸価格!H203*ユーザ別掛け率!H203%,-入力!$C$16),""))),地区標準卸価格!H203))</f>
        <v/>
      </c>
      <c r="I203" s="62">
        <f>'6桁'!I203</f>
        <v>0</v>
      </c>
      <c r="J203" s="139">
        <f>IF(地区標準卸価格!J203="","",IF(ISNUMBER(地区標準卸価格!J203),IF(入力!$C$17=1,ROUNDDOWN(地区標準卸価格!J203*ユーザ別掛け率!J203%,-入力!$C$16),IF(入力!$C$17=2,ROUNDUP(地区標準卸価格!J203*ユーザ別掛け率!J203%,-入力!$C$16),IF(入力!$C$17=3,ROUND(地区標準卸価格!J203*ユーザ別掛け率!J203%,-入力!$C$16),""))),地区標準卸価格!J203))</f>
        <v>34100</v>
      </c>
      <c r="K203" s="62">
        <f>'6桁'!K203</f>
        <v>0</v>
      </c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f>IF(地区標準卸価格!F204="","",IF(ISNUMBER(地区標準卸価格!F204),IF(入力!$C$17=1,ROUNDDOWN(地区標準卸価格!F204*ユーザ別掛け率!F204%,-入力!$C$16),IF(入力!$C$17=2,ROUNDUP(地区標準卸価格!F204*ユーザ別掛け率!F204%,-入力!$C$16),IF(入力!$C$17=3,ROUND(地区標準卸価格!F204*ユーザ別掛け率!F204%,-入力!$C$16),""))),地区標準卸価格!F204))</f>
        <v>49400</v>
      </c>
      <c r="G204" s="62">
        <f>'6桁'!G204</f>
        <v>0</v>
      </c>
      <c r="H204" s="5" t="str">
        <f>IF(地区標準卸価格!H204="","",IF(ISNUMBER(地区標準卸価格!H204),IF(入力!$C$17=1,ROUNDDOWN(地区標準卸価格!H204*ユーザ別掛け率!H204%,-入力!$C$16),IF(入力!$C$17=2,ROUNDUP(地区標準卸価格!H204*ユーザ別掛け率!H204%,-入力!$C$16),IF(入力!$C$17=3,ROUND(地区標準卸価格!H204*ユーザ別掛け率!H204%,-入力!$C$16),""))),地区標準卸価格!H204))</f>
        <v/>
      </c>
      <c r="I204" s="62">
        <f>'6桁'!I204</f>
        <v>0</v>
      </c>
      <c r="J204" s="139">
        <f>IF(地区標準卸価格!J204="","",IF(ISNUMBER(地区標準卸価格!J204),IF(入力!$C$17=1,ROUNDDOWN(地区標準卸価格!J204*ユーザ別掛け率!J204%,-入力!$C$16),IF(入力!$C$17=2,ROUNDUP(地区標準卸価格!J204*ユーザ別掛け率!J204%,-入力!$C$16),IF(入力!$C$17=3,ROUND(地区標準卸価格!J204*ユーザ別掛け率!J204%,-入力!$C$16),""))),地区標準卸価格!J204))</f>
        <v>36700</v>
      </c>
      <c r="K204" s="62">
        <f>'6桁'!K204</f>
        <v>0</v>
      </c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地区標準卸価格!F205="","",IF(ISNUMBER(地区標準卸価格!F205),IF(入力!$C$17=1,ROUNDDOWN(地区標準卸価格!F205*ユーザ別掛け率!F205%,-入力!$C$16),IF(入力!$C$17=2,ROUNDUP(地区標準卸価格!F205*ユーザ別掛け率!F205%,-入力!$C$16),IF(入力!$C$17=3,ROUND(地区標準卸価格!F205*ユーザ別掛け率!F205%,-入力!$C$16),""))),地区標準卸価格!F205))</f>
        <v/>
      </c>
      <c r="G205" s="62">
        <f>'6桁'!G205</f>
        <v>0</v>
      </c>
      <c r="H205" s="5" t="str">
        <f>IF(地区標準卸価格!H205="","",IF(ISNUMBER(地区標準卸価格!H205),IF(入力!$C$17=1,ROUNDDOWN(地区標準卸価格!H205*ユーザ別掛け率!H205%,-入力!$C$16),IF(入力!$C$17=2,ROUNDUP(地区標準卸価格!H205*ユーザ別掛け率!H205%,-入力!$C$16),IF(入力!$C$17=3,ROUND(地区標準卸価格!H205*ユーザ別掛け率!H205%,-入力!$C$16),""))),地区標準卸価格!H205))</f>
        <v/>
      </c>
      <c r="I205" s="62">
        <f>'6桁'!I205</f>
        <v>0</v>
      </c>
      <c r="J205" s="139">
        <f>IF(地区標準卸価格!J205="","",IF(ISNUMBER(地区標準卸価格!J205),IF(入力!$C$17=1,ROUNDDOWN(地区標準卸価格!J205*ユーザ別掛け率!J205%,-入力!$C$16),IF(入力!$C$17=2,ROUNDUP(地区標準卸価格!J205*ユーザ別掛け率!J205%,-入力!$C$16),IF(入力!$C$17=3,ROUND(地区標準卸価格!J205*ユーザ別掛け率!J205%,-入力!$C$16),""))),地区標準卸価格!J205))</f>
        <v>40100</v>
      </c>
      <c r="K205" s="62">
        <f>'6桁'!K205</f>
        <v>0</v>
      </c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地区標準卸価格!F206="","",IF(ISNUMBER(地区標準卸価格!F206),IF(入力!$C$17=1,ROUNDDOWN(地区標準卸価格!F206*ユーザ別掛け率!F206%,-入力!$C$16),IF(入力!$C$17=2,ROUNDUP(地区標準卸価格!F206*ユーザ別掛け率!F206%,-入力!$C$16),IF(入力!$C$17=3,ROUND(地区標準卸価格!F206*ユーザ別掛け率!F206%,-入力!$C$16),""))),地区標準卸価格!F206))</f>
        <v/>
      </c>
      <c r="G206" s="162">
        <f>'6桁'!G206</f>
        <v>0</v>
      </c>
      <c r="H206" s="161" t="str">
        <f>IF(地区標準卸価格!H206="","",IF(ISNUMBER(地区標準卸価格!H206),IF(入力!$C$17=1,ROUNDDOWN(地区標準卸価格!H206*ユーザ別掛け率!H206%,-入力!$C$16),IF(入力!$C$17=2,ROUNDUP(地区標準卸価格!H206*ユーザ別掛け率!H206%,-入力!$C$16),IF(入力!$C$17=3,ROUND(地区標準卸価格!H206*ユーザ別掛け率!H206%,-入力!$C$16),""))),地区標準卸価格!H206))</f>
        <v/>
      </c>
      <c r="I206" s="162">
        <f>'6桁'!I206</f>
        <v>0</v>
      </c>
      <c r="J206" s="358">
        <f>IF(地区標準卸価格!J206="","",IF(ISNUMBER(地区標準卸価格!J206),IF(入力!$C$17=1,ROUNDDOWN(地区標準卸価格!J206*ユーザ別掛け率!J206%,-入力!$C$16),IF(入力!$C$17=2,ROUNDUP(地区標準卸価格!J206*ユーザ別掛け率!J206%,-入力!$C$16),IF(入力!$C$17=3,ROUND(地区標準卸価格!J206*ユーザ別掛け率!J206%,-入力!$C$16),""))),地区標準卸価格!J206))</f>
        <v>33800</v>
      </c>
      <c r="K206" s="162">
        <f>'6桁'!K206</f>
        <v>0</v>
      </c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f>IF(地区標準卸価格!F220="","",IF(ISNUMBER(地区標準卸価格!F220),IF(入力!$C$17=1,ROUNDDOWN(地区標準卸価格!F220*ユーザ別掛け率!F220%,-入力!$C$16),IF(入力!$C$17=2,ROUNDUP(地区標準卸価格!F220*ユーザ別掛け率!F220%,-入力!$C$16),IF(入力!$C$17=3,ROUND(地区標準卸価格!F220*ユーザ別掛け率!F220%,-入力!$C$16),""))),地区標準卸価格!F220))</f>
        <v>26400</v>
      </c>
      <c r="G220" s="57">
        <f>'6桁'!G220</f>
        <v>0</v>
      </c>
      <c r="H220" s="56" t="str">
        <f>IF(地区標準卸価格!H220="","",IF(ISNUMBER(地区標準卸価格!H220),IF(入力!$C$17=1,ROUNDDOWN(地区標準卸価格!H220*ユーザ別掛け率!H220%,-入力!$C$16),IF(入力!$C$17=2,ROUNDUP(地区標準卸価格!H220*ユーザ別掛け率!H220%,-入力!$C$16),IF(入力!$C$17=3,ROUND(地区標準卸価格!H220*ユーザ別掛け率!H220%,-入力!$C$16),""))),地区標準卸価格!H220))</f>
        <v/>
      </c>
      <c r="I220" s="57">
        <f>'6桁'!I220</f>
        <v>0</v>
      </c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f>IF(地区標準卸価格!F221="","",IF(ISNUMBER(地区標準卸価格!F221),IF(入力!$C$17=1,ROUNDDOWN(地区標準卸価格!F221*ユーザ別掛け率!F221%,-入力!$C$16),IF(入力!$C$17=2,ROUNDUP(地区標準卸価格!F221*ユーザ別掛け率!F221%,-入力!$C$16),IF(入力!$C$17=3,ROUND(地区標準卸価格!F221*ユーザ別掛け率!F221%,-入力!$C$16),""))),地区標準卸価格!F221))</f>
        <v>27400</v>
      </c>
      <c r="G221" s="122">
        <f>'6桁'!G221</f>
        <v>0</v>
      </c>
      <c r="H221" s="118" t="str">
        <f>IF(地区標準卸価格!H221="","",IF(ISNUMBER(地区標準卸価格!H221),IF(入力!$C$17=1,ROUNDDOWN(地区標準卸価格!H221*ユーザ別掛け率!H221%,-入力!$C$16),IF(入力!$C$17=2,ROUNDUP(地区標準卸価格!H221*ユーザ別掛け率!H221%,-入力!$C$16),IF(入力!$C$17=3,ROUND(地区標準卸価格!H221*ユーザ別掛け率!H221%,-入力!$C$16),""))),地区標準卸価格!H221))</f>
        <v/>
      </c>
      <c r="I221" s="122">
        <f>'6桁'!I221</f>
        <v>0</v>
      </c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地区標準卸価格!F222="","",IF(ISNUMBER(地区標準卸価格!F222),IF(入力!$C$17=1,ROUNDDOWN(地区標準卸価格!F222*ユーザ別掛け率!F222%,-入力!$C$16),IF(入力!$C$17=2,ROUNDUP(地区標準卸価格!F222*ユーザ別掛け率!F222%,-入力!$C$16),IF(入力!$C$17=3,ROUND(地区標準卸価格!F222*ユーザ別掛け率!F222%,-入力!$C$16),""))),地区標準卸価格!F222))</f>
        <v/>
      </c>
      <c r="G222" s="122">
        <f>'6桁'!G222</f>
        <v>0</v>
      </c>
      <c r="H222" s="118">
        <f>IF(地区標準卸価格!H222="","",IF(ISNUMBER(地区標準卸価格!H222),IF(入力!$C$17=1,ROUNDDOWN(地区標準卸価格!H222*ユーザ別掛け率!H222%,-入力!$C$16),IF(入力!$C$17=2,ROUNDUP(地区標準卸価格!H222*ユーザ別掛け率!H222%,-入力!$C$16),IF(入力!$C$17=3,ROUND(地区標準卸価格!H222*ユーザ別掛け率!H222%,-入力!$C$16),""))),地区標準卸価格!H222))</f>
        <v>31400</v>
      </c>
      <c r="I222" s="122" t="str">
        <f>'6桁'!I222</f>
        <v>※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地区標準卸価格!F223="","",IF(ISNUMBER(地区標準卸価格!F223),IF(入力!$C$17=1,ROUNDDOWN(地区標準卸価格!F223*ユーザ別掛け率!F223%,-入力!$C$16),IF(入力!$C$17=2,ROUNDUP(地区標準卸価格!F223*ユーザ別掛け率!F223%,-入力!$C$16),IF(入力!$C$17=3,ROUND(地区標準卸価格!F223*ユーザ別掛け率!F223%,-入力!$C$16),""))),地区標準卸価格!F223))</f>
        <v/>
      </c>
      <c r="G223" s="72">
        <f>'6桁'!G223</f>
        <v>0</v>
      </c>
      <c r="H223" s="77">
        <f>IF(地区標準卸価格!H223="","",IF(ISNUMBER(地区標準卸価格!H223),IF(入力!$C$17=1,ROUNDDOWN(地区標準卸価格!H223*ユーザ別掛け率!H223%,-入力!$C$16),IF(入力!$C$17=2,ROUNDUP(地区標準卸価格!H223*ユーザ別掛け率!H223%,-入力!$C$16),IF(入力!$C$17=3,ROUND(地区標準卸価格!H223*ユーザ別掛け率!H223%,-入力!$C$16),""))),地区標準卸価格!H223))</f>
        <v>26900</v>
      </c>
      <c r="I223" s="72" t="str">
        <f>'6桁'!I223</f>
        <v>※◎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地区標準卸価格!F224="","",IF(ISNUMBER(地区標準卸価格!F224),IF(入力!$C$17=1,ROUNDDOWN(地区標準卸価格!F224*ユーザ別掛け率!F224%,-入力!$C$16),IF(入力!$C$17=2,ROUNDUP(地区標準卸価格!F224*ユーザ別掛け率!F224%,-入力!$C$16),IF(入力!$C$17=3,ROUND(地区標準卸価格!F224*ユーザ別掛け率!F224%,-入力!$C$16),""))),地区標準卸価格!F224))</f>
        <v/>
      </c>
      <c r="G224" s="73">
        <f>'6桁'!G224</f>
        <v>0</v>
      </c>
      <c r="H224" s="63">
        <f>IF(地区標準卸価格!H224="","",IF(ISNUMBER(地区標準卸価格!H224),IF(入力!$C$17=1,ROUNDDOWN(地区標準卸価格!H224*ユーザ別掛け率!H224%,-入力!$C$16),IF(入力!$C$17=2,ROUNDUP(地区標準卸価格!H224*ユーザ別掛け率!H224%,-入力!$C$16),IF(入力!$C$17=3,ROUND(地区標準卸価格!H224*ユーザ別掛け率!H224%,-入力!$C$16),""))),地区標準卸価格!H224))</f>
        <v>28800</v>
      </c>
      <c r="I224" s="73" t="str">
        <f>'6桁'!I224</f>
        <v>◎</v>
      </c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地区標準卸価格!F233="","",IF(ISNUMBER(地区標準卸価格!F233),IF(入力!$C$17=1,ROUNDDOWN(地区標準卸価格!F233*ユーザ別掛け率!F233%,-入力!$C$16),IF(入力!$C$17=2,ROUNDUP(地区標準卸価格!F233*ユーザ別掛け率!F233%,-入力!$C$16),IF(入力!$C$17=3,ROUND(地区標準卸価格!F233*ユーザ別掛け率!F233%,-入力!$C$16),""))),地区標準卸価格!F233))</f>
        <v/>
      </c>
      <c r="G233" s="359">
        <f>'6桁'!G233</f>
        <v>0</v>
      </c>
      <c r="H233" s="4" t="str">
        <f>IF(地区標準卸価格!H233="","",IF(ISNUMBER(地区標準卸価格!H233),IF(入力!$C$17=1,ROUNDDOWN(地区標準卸価格!H233*ユーザ別掛け率!H233%,-入力!$C$16),IF(入力!$C$17=2,ROUNDUP(地区標準卸価格!H233*ユーザ別掛け率!H233%,-入力!$C$16),IF(入力!$C$17=3,ROUND(地区標準卸価格!H233*ユーザ別掛け率!H233%,-入力!$C$16),""))),地区標準卸価格!H233))</f>
        <v/>
      </c>
      <c r="I233" s="359">
        <f>'6桁'!I233</f>
        <v>0</v>
      </c>
      <c r="J233" s="419" t="str">
        <f>IF(地区標準卸価格!J233="","",IF(ISNUMBER(地区標準卸価格!J233),IF(入力!$C$17=1,ROUNDDOWN(地区標準卸価格!J233*ユーザ別掛け率!J233%,-入力!$C$16),IF(入力!$C$17=2,ROUNDUP(地区標準卸価格!J233*ユーザ別掛け率!J233%,-入力!$C$16),IF(入力!$C$17=3,ROUND(地区標準卸価格!J233*ユーザ別掛け率!J233%,-入力!$C$16),""))),地区標準卸価格!J233))</f>
        <v>価格設定なし</v>
      </c>
      <c r="K233" s="61" t="str">
        <f>'6桁'!K233</f>
        <v>⑩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f>IF(地区標準卸価格!R233="","",IF(ISNUMBER(地区標準卸価格!R233),IF(入力!$C$17=1,ROUNDDOWN(地区標準卸価格!R233*ユーザ別掛け率!R233%,-入力!$C$16),IF(入力!$C$17=2,ROUNDUP(地区標準卸価格!R233*ユーザ別掛け率!R233%,-入力!$C$16),IF(入力!$C$17=3,ROUND(地区標準卸価格!R233*ユーザ別掛け率!R233%,-入力!$C$16),""))),地区標準卸価格!R233))</f>
        <v>12900</v>
      </c>
      <c r="S233" s="230" t="str">
        <f>'6桁'!S233</f>
        <v>◎</v>
      </c>
      <c r="T233" s="4" t="str">
        <f>IF(地区標準卸価格!T233="","",IF(ISNUMBER(地区標準卸価格!T233),IF(入力!$C$17=1,ROUNDDOWN(地区標準卸価格!T233*ユーザ別掛け率!T233%,-入力!$C$16),IF(入力!$C$17=2,ROUNDUP(地区標準卸価格!T233*ユーザ別掛け率!T233%,-入力!$C$16),IF(入力!$C$17=3,ROUND(地区標準卸価格!T233*ユーザ別掛け率!T233%,-入力!$C$16),""))),地区標準卸価格!T233))</f>
        <v/>
      </c>
      <c r="U233" s="230">
        <f>'6桁'!U233</f>
        <v>0</v>
      </c>
      <c r="V233" s="4" t="str">
        <f>IF(地区標準卸価格!V233="","",IF(ISNUMBER(地区標準卸価格!V233),IF(入力!$C$17=1,ROUNDDOWN(地区標準卸価格!V233*ユーザ別掛け率!V233%,-入力!$C$16),IF(入力!$C$17=2,ROUNDUP(地区標準卸価格!V233*ユーザ別掛け率!V233%,-入力!$C$16),IF(入力!$C$17=3,ROUND(地区標準卸価格!V233*ユーザ別掛け率!V233%,-入力!$C$16),""))),地区標準卸価格!V233))</f>
        <v/>
      </c>
      <c r="W233" s="198">
        <f>'6桁'!W233</f>
        <v>0</v>
      </c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>
        <f>IF(地区標準卸価格!F234="","",IF(ISNUMBER(地区標準卸価格!F234),IF(入力!$C$17=1,ROUNDDOWN(地区標準卸価格!F234*ユーザ別掛け率!F234%,-入力!$C$16),IF(入力!$C$17=2,ROUNDUP(地区標準卸価格!F234*ユーザ別掛け率!F234%,-入力!$C$16),IF(入力!$C$17=3,ROUND(地区標準卸価格!F234*ユーザ別掛け率!F234%,-入力!$C$16),""))),地区標準卸価格!F234))</f>
        <v>41000</v>
      </c>
      <c r="G234" s="185">
        <f>'6桁'!G234</f>
        <v>0</v>
      </c>
      <c r="H234" s="33" t="str">
        <f>IF(地区標準卸価格!H234="","",IF(ISNUMBER(地区標準卸価格!H234),IF(入力!$C$17=1,ROUNDDOWN(地区標準卸価格!H234*ユーザ別掛け率!H234%,-入力!$C$16),IF(入力!$C$17=2,ROUNDUP(地区標準卸価格!H234*ユーザ別掛け率!H234%,-入力!$C$16),IF(入力!$C$17=3,ROUND(地区標準卸価格!H234*ユーザ別掛け率!H234%,-入力!$C$16),""))),地区標準卸価格!H234))</f>
        <v/>
      </c>
      <c r="I234" s="185">
        <f>'6桁'!I234</f>
        <v>0</v>
      </c>
      <c r="J234" s="421" t="str">
        <f>IF(地区標準卸価格!J234="","",IF(ISNUMBER(地区標準卸価格!J234),IF(入力!$C$17=1,ROUNDDOWN(地区標準卸価格!J234*ユーザ別掛け率!J234%,-入力!$C$16),IF(入力!$C$17=2,ROUNDUP(地区標準卸価格!J234*ユーザ別掛け率!J234%,-入力!$C$16),IF(入力!$C$17=3,ROUND(地区標準卸価格!J234*ユーザ別掛け率!J234%,-入力!$C$16),""))),地区標準卸価格!J234))</f>
        <v/>
      </c>
      <c r="K234" s="58">
        <f>'6桁'!K234</f>
        <v>0</v>
      </c>
      <c r="M234" s="451"/>
      <c r="N234" s="439"/>
      <c r="O234" s="440"/>
      <c r="P234" s="435" t="s">
        <v>397</v>
      </c>
      <c r="Q234" s="436"/>
      <c r="R234" s="5">
        <f>IF(地区標準卸価格!R234="","",IF(ISNUMBER(地区標準卸価格!R234),IF(入力!$C$17=1,ROUNDDOWN(地区標準卸価格!R234*ユーザ別掛け率!R234%,-入力!$C$16),IF(入力!$C$17=2,ROUNDUP(地区標準卸価格!R234*ユーザ別掛け率!R234%,-入力!$C$16),IF(入力!$C$17=3,ROUND(地区標準卸価格!R234*ユーザ別掛け率!R234%,-入力!$C$16),""))),地区標準卸価格!R234))</f>
        <v>13200</v>
      </c>
      <c r="S234" s="231" t="str">
        <f>'6桁'!S234</f>
        <v>◎</v>
      </c>
      <c r="T234" s="5" t="str">
        <f>IF(地区標準卸価格!T234="","",IF(ISNUMBER(地区標準卸価格!T234),IF(入力!$C$17=1,ROUNDDOWN(地区標準卸価格!T234*ユーザ別掛け率!T234%,-入力!$C$16),IF(入力!$C$17=2,ROUNDUP(地区標準卸価格!T234*ユーザ別掛け率!T234%,-入力!$C$16),IF(入力!$C$17=3,ROUND(地区標準卸価格!T234*ユーザ別掛け率!T234%,-入力!$C$16),""))),地区標準卸価格!T234))</f>
        <v/>
      </c>
      <c r="U234" s="231">
        <f>'6桁'!U234</f>
        <v>0</v>
      </c>
      <c r="V234" s="5" t="str">
        <f>IF(地区標準卸価格!V234="","",IF(ISNUMBER(地区標準卸価格!V234),IF(入力!$C$17=1,ROUNDDOWN(地区標準卸価格!V234*ユーザ別掛け率!V234%,-入力!$C$16),IF(入力!$C$17=2,ROUNDUP(地区標準卸価格!V234*ユーザ別掛け率!V234%,-入力!$C$16),IF(入力!$C$17=3,ROUND(地区標準卸価格!V234*ユーザ別掛け率!V234%,-入力!$C$16),""))),地区標準卸価格!V234))</f>
        <v/>
      </c>
      <c r="W234" s="201">
        <f>'6桁'!W234</f>
        <v>0</v>
      </c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地区標準卸価格!F235="","",IF(ISNUMBER(地区標準卸価格!F235),IF(入力!$C$17=1,ROUNDDOWN(地区標準卸価格!F235*ユーザ別掛け率!F235%,-入力!$C$16),IF(入力!$C$17=2,ROUNDUP(地区標準卸価格!F235*ユーザ別掛け率!F235%,-入力!$C$16),IF(入力!$C$17=3,ROUND(地区標準卸価格!F235*ユーザ別掛け率!F235%,-入力!$C$16),""))),地区標準卸価格!F235))</f>
        <v/>
      </c>
      <c r="G235" s="361">
        <f>'6桁'!G235</f>
        <v>0</v>
      </c>
      <c r="H235" s="77" t="str">
        <f>IF(地区標準卸価格!H235="","",IF(ISNUMBER(地区標準卸価格!H235),IF(入力!$C$17=1,ROUNDDOWN(地区標準卸価格!H235*ユーザ別掛け率!H235%,-入力!$C$16),IF(入力!$C$17=2,ROUNDUP(地区標準卸価格!H235*ユーザ別掛け率!H235%,-入力!$C$16),IF(入力!$C$17=3,ROUND(地区標準卸価格!H235*ユーザ別掛け率!H235%,-入力!$C$16),""))),地区標準卸価格!H235))</f>
        <v/>
      </c>
      <c r="I235" s="361">
        <f>'6桁'!I235</f>
        <v>0</v>
      </c>
      <c r="J235" s="420" t="str">
        <f>IF(地区標準卸価格!J235="","",IF(ISNUMBER(地区標準卸価格!J235),IF(入力!$C$17=1,ROUNDDOWN(地区標準卸価格!J235*ユーザ別掛け率!J235%,-入力!$C$16),IF(入力!$C$17=2,ROUNDUP(地区標準卸価格!J235*ユーザ別掛け率!J235%,-入力!$C$16),IF(入力!$C$17=3,ROUND(地区標準卸価格!J235*ユーザ別掛け率!J235%,-入力!$C$16),""))),地区標準卸価格!J235))</f>
        <v>価格設定なし</v>
      </c>
      <c r="K235" s="72" t="str">
        <f>'6桁'!K235</f>
        <v>⑨</v>
      </c>
      <c r="M235" s="451"/>
      <c r="N235" s="435" t="s">
        <v>14</v>
      </c>
      <c r="O235" s="436"/>
      <c r="P235" s="435" t="s">
        <v>487</v>
      </c>
      <c r="Q235" s="436"/>
      <c r="R235" s="5">
        <f>IF(地区標準卸価格!R235="","",IF(ISNUMBER(地区標準卸価格!R235),IF(入力!$C$17=1,ROUNDDOWN(地区標準卸価格!R235*ユーザ別掛け率!R235%,-入力!$C$16),IF(入力!$C$17=2,ROUNDUP(地区標準卸価格!R235*ユーザ別掛け率!R235%,-入力!$C$16),IF(入力!$C$17=3,ROUND(地区標準卸価格!R235*ユーザ別掛け率!R235%,-入力!$C$16),""))),地区標準卸価格!R235))</f>
        <v>15600</v>
      </c>
      <c r="S235" s="231">
        <f>'6桁'!S235</f>
        <v>0</v>
      </c>
      <c r="T235" s="5" t="str">
        <f>IF(地区標準卸価格!T235="","",IF(ISNUMBER(地区標準卸価格!T235),IF(入力!$C$17=1,ROUNDDOWN(地区標準卸価格!T235*ユーザ別掛け率!T235%,-入力!$C$16),IF(入力!$C$17=2,ROUNDUP(地区標準卸価格!T235*ユーザ別掛け率!T235%,-入力!$C$16),IF(入力!$C$17=3,ROUND(地区標準卸価格!T235*ユーザ別掛け率!T235%,-入力!$C$16),""))),地区標準卸価格!T235))</f>
        <v/>
      </c>
      <c r="U235" s="231">
        <f>'6桁'!U235</f>
        <v>0</v>
      </c>
      <c r="V235" s="5" t="str">
        <f>IF(地区標準卸価格!V235="","",IF(ISNUMBER(地区標準卸価格!V235),IF(入力!$C$17=1,ROUNDDOWN(地区標準卸価格!V235*ユーザ別掛け率!V235%,-入力!$C$16),IF(入力!$C$17=2,ROUNDUP(地区標準卸価格!V235*ユーザ別掛け率!V235%,-入力!$C$16),IF(入力!$C$17=3,ROUND(地区標準卸価格!V235*ユーザ別掛け率!V235%,-入力!$C$16),""))),地区標準卸価格!V235))</f>
        <v/>
      </c>
      <c r="W235" s="201">
        <f>'6桁'!W235</f>
        <v>0</v>
      </c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f>IF(地区標準卸価格!F236="","",IF(ISNUMBER(地区標準卸価格!F236),IF(入力!$C$17=1,ROUNDDOWN(地区標準卸価格!F236*ユーザ別掛け率!F236%,-入力!$C$16),IF(入力!$C$17=2,ROUNDUP(地区標準卸価格!F236*ユーザ別掛け率!F236%,-入力!$C$16),IF(入力!$C$17=3,ROUND(地区標準卸価格!F236*ユーザ別掛け率!F236%,-入力!$C$16),""))),地区標準卸価格!F236))</f>
        <v>30000</v>
      </c>
      <c r="G236" s="362">
        <f>'6桁'!G236</f>
        <v>0</v>
      </c>
      <c r="H236" s="32" t="str">
        <f>IF(地区標準卸価格!H236="","",IF(ISNUMBER(地区標準卸価格!H236),IF(入力!$C$17=1,ROUNDDOWN(地区標準卸価格!H236*ユーザ別掛け率!H236%,-入力!$C$16),IF(入力!$C$17=2,ROUNDUP(地区標準卸価格!H236*ユーザ別掛け率!H236%,-入力!$C$16),IF(入力!$C$17=3,ROUND(地区標準卸価格!H236*ユーザ別掛け率!H236%,-入力!$C$16),""))),地区標準卸価格!H236))</f>
        <v/>
      </c>
      <c r="I236" s="362">
        <f>'6桁'!I236</f>
        <v>0</v>
      </c>
      <c r="J236" s="422" t="str">
        <f>IF(地区標準卸価格!J236="","",IF(ISNUMBER(地区標準卸価格!J236),IF(入力!$C$17=1,ROUNDDOWN(地区標準卸価格!J236*ユーザ別掛け率!J236%,-入力!$C$16),IF(入力!$C$17=2,ROUNDUP(地区標準卸価格!J236*ユーザ別掛け率!J236%,-入力!$C$16),IF(入力!$C$17=3,ROUND(地区標準卸価格!J236*ユーザ別掛け率!J236%,-入力!$C$16),""))),地区標準卸価格!J236))</f>
        <v/>
      </c>
      <c r="K236" s="67">
        <f>'6桁'!K236</f>
        <v>0</v>
      </c>
      <c r="M236" s="451"/>
      <c r="N236" s="443" t="s">
        <v>15</v>
      </c>
      <c r="O236" s="444"/>
      <c r="P236" s="435" t="s">
        <v>409</v>
      </c>
      <c r="Q236" s="436"/>
      <c r="R236" s="5">
        <f>IF(地区標準卸価格!R236="","",IF(ISNUMBER(地区標準卸価格!R236),IF(入力!$C$17=1,ROUNDDOWN(地区標準卸価格!R236*ユーザ別掛け率!R236%,-入力!$C$16),IF(入力!$C$17=2,ROUNDUP(地区標準卸価格!R236*ユーザ別掛け率!R236%,-入力!$C$16),IF(入力!$C$17=3,ROUND(地区標準卸価格!R236*ユーザ別掛け率!R236%,-入力!$C$16),""))),地区標準卸価格!R236))</f>
        <v>15600</v>
      </c>
      <c r="S236" s="231" t="str">
        <f>'6桁'!S236</f>
        <v>◎</v>
      </c>
      <c r="T236" s="5" t="str">
        <f>IF(地区標準卸価格!T236="","",IF(ISNUMBER(地区標準卸価格!T236),IF(入力!$C$17=1,ROUNDDOWN(地区標準卸価格!T236*ユーザ別掛け率!T236%,-入力!$C$16),IF(入力!$C$17=2,ROUNDUP(地区標準卸価格!T236*ユーザ別掛け率!T236%,-入力!$C$16),IF(入力!$C$17=3,ROUND(地区標準卸価格!T236*ユーザ別掛け率!T236%,-入力!$C$16),""))),地区標準卸価格!T236))</f>
        <v/>
      </c>
      <c r="U236" s="231">
        <f>'6桁'!U236</f>
        <v>0</v>
      </c>
      <c r="V236" s="5" t="str">
        <f>IF(地区標準卸価格!V236="","",IF(ISNUMBER(地区標準卸価格!V236),IF(入力!$C$17=1,ROUNDDOWN(地区標準卸価格!V236*ユーザ別掛け率!V236%,-入力!$C$16),IF(入力!$C$17=2,ROUNDUP(地区標準卸価格!V236*ユーザ別掛け率!V236%,-入力!$C$16),IF(入力!$C$17=3,ROUND(地区標準卸価格!V236*ユーザ別掛け率!V236%,-入力!$C$16),""))),地区標準卸価格!V236))</f>
        <v/>
      </c>
      <c r="W236" s="201">
        <f>'6桁'!W236</f>
        <v>0</v>
      </c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>
        <f>IF(地区標準卸価格!F237="","",IF(ISNUMBER(地区標準卸価格!F237),IF(入力!$C$17=1,ROUNDDOWN(地区標準卸価格!F237*ユーザ別掛け率!F237%,-入力!$C$16),IF(入力!$C$17=2,ROUNDUP(地区標準卸価格!F237*ユーザ別掛け率!F237%,-入力!$C$16),IF(入力!$C$17=3,ROUND(地区標準卸価格!F237*ユーザ別掛け率!F237%,-入力!$C$16),""))),地区標準卸価格!F237))</f>
        <v>31800</v>
      </c>
      <c r="G237" s="148">
        <f>'6桁'!G237</f>
        <v>0</v>
      </c>
      <c r="H237" s="5" t="str">
        <f>IF(地区標準卸価格!H237="","",IF(ISNUMBER(地区標準卸価格!H237),IF(入力!$C$17=1,ROUNDDOWN(地区標準卸価格!H237*ユーザ別掛け率!H237%,-入力!$C$16),IF(入力!$C$17=2,ROUNDUP(地区標準卸価格!H237*ユーザ別掛け率!H237%,-入力!$C$16),IF(入力!$C$17=3,ROUND(地区標準卸価格!H237*ユーザ別掛け率!H237%,-入力!$C$16),""))),地区標準卸価格!H237))</f>
        <v/>
      </c>
      <c r="I237" s="148">
        <f>'6桁'!I237</f>
        <v>0</v>
      </c>
      <c r="J237" s="423" t="str">
        <f>IF(地区標準卸価格!J237="","",IF(ISNUMBER(地区標準卸価格!J237),IF(入力!$C$17=1,ROUNDDOWN(地区標準卸価格!J237*ユーザ別掛け率!J237%,-入力!$C$16),IF(入力!$C$17=2,ROUNDUP(地区標準卸価格!J237*ユーザ別掛け率!J237%,-入力!$C$16),IF(入力!$C$17=3,ROUND(地区標準卸価格!J237*ユーザ別掛け率!J237%,-入力!$C$16),""))),地区標準卸価格!J237))</f>
        <v/>
      </c>
      <c r="K237" s="62">
        <f>'6桁'!K237</f>
        <v>0</v>
      </c>
      <c r="M237" s="451"/>
      <c r="N237" s="439"/>
      <c r="O237" s="440"/>
      <c r="P237" s="435" t="s">
        <v>486</v>
      </c>
      <c r="Q237" s="436"/>
      <c r="R237" s="5">
        <f>IF(地区標準卸価格!R237="","",IF(ISNUMBER(地区標準卸価格!R237),IF(入力!$C$17=1,ROUNDDOWN(地区標準卸価格!R237*ユーザ別掛け率!R237%,-入力!$C$16),IF(入力!$C$17=2,ROUNDUP(地区標準卸価格!R237*ユーザ別掛け率!R237%,-入力!$C$16),IF(入力!$C$17=3,ROUND(地区標準卸価格!R237*ユーザ別掛け率!R237%,-入力!$C$16),""))),地区標準卸価格!R237))</f>
        <v>16400</v>
      </c>
      <c r="S237" s="231" t="str">
        <f>'6桁'!S237</f>
        <v>◎</v>
      </c>
      <c r="T237" s="5" t="str">
        <f>IF(地区標準卸価格!T237="","",IF(ISNUMBER(地区標準卸価格!T237),IF(入力!$C$17=1,ROUNDDOWN(地区標準卸価格!T237*ユーザ別掛け率!T237%,-入力!$C$16),IF(入力!$C$17=2,ROUNDUP(地区標準卸価格!T237*ユーザ別掛け率!T237%,-入力!$C$16),IF(入力!$C$17=3,ROUND(地区標準卸価格!T237*ユーザ別掛け率!T237%,-入力!$C$16),""))),地区標準卸価格!T237))</f>
        <v/>
      </c>
      <c r="U237" s="231">
        <f>'6桁'!U237</f>
        <v>0</v>
      </c>
      <c r="V237" s="5" t="str">
        <f>IF(地区標準卸価格!V237="","",IF(ISNUMBER(地区標準卸価格!V237),IF(入力!$C$17=1,ROUNDDOWN(地区標準卸価格!V237*ユーザ別掛け率!V237%,-入力!$C$16),IF(入力!$C$17=2,ROUNDUP(地区標準卸価格!V237*ユーザ別掛け率!V237%,-入力!$C$16),IF(入力!$C$17=3,ROUND(地区標準卸価格!V237*ユーザ別掛け率!V237%,-入力!$C$16),""))),地区標準卸価格!V237))</f>
        <v/>
      </c>
      <c r="W237" s="201">
        <f>'6桁'!W237</f>
        <v>0</v>
      </c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>
        <f>IF(地区標準卸価格!F238="","",IF(ISNUMBER(地区標準卸価格!F238),IF(入力!$C$17=1,ROUNDDOWN(地区標準卸価格!F238*ユーザ別掛け率!F238%,-入力!$C$16),IF(入力!$C$17=2,ROUNDUP(地区標準卸価格!F238*ユーザ別掛け率!F238%,-入力!$C$16),IF(入力!$C$17=3,ROUND(地区標準卸価格!F238*ユーザ別掛け率!F238%,-入力!$C$16),""))),地区標準卸価格!F238))</f>
        <v>33400</v>
      </c>
      <c r="G238" s="148">
        <f>'6桁'!G238</f>
        <v>0</v>
      </c>
      <c r="H238" s="5" t="str">
        <f>IF(地区標準卸価格!H238="","",IF(ISNUMBER(地区標準卸価格!H238),IF(入力!$C$17=1,ROUNDDOWN(地区標準卸価格!H238*ユーザ別掛け率!H238%,-入力!$C$16),IF(入力!$C$17=2,ROUNDUP(地区標準卸価格!H238*ユーザ別掛け率!H238%,-入力!$C$16),IF(入力!$C$17=3,ROUND(地区標準卸価格!H238*ユーザ別掛け率!H238%,-入力!$C$16),""))),地区標準卸価格!H238))</f>
        <v/>
      </c>
      <c r="I238" s="62">
        <f>'6桁'!I238</f>
        <v>0</v>
      </c>
      <c r="J238" s="423" t="str">
        <f>IF(地区標準卸価格!J238="","",IF(ISNUMBER(地区標準卸価格!J238),IF(入力!$C$17=1,ROUNDDOWN(地区標準卸価格!J238*ユーザ別掛け率!J238%,-入力!$C$16),IF(入力!$C$17=2,ROUNDUP(地区標準卸価格!J238*ユーザ別掛け率!J238%,-入力!$C$16),IF(入力!$C$17=3,ROUND(地区標準卸価格!J238*ユーザ別掛け率!J238%,-入力!$C$16),""))),地区標準卸価格!J238))</f>
        <v/>
      </c>
      <c r="K238" s="62">
        <f>'6桁'!K238</f>
        <v>0</v>
      </c>
      <c r="M238" s="452"/>
      <c r="N238" s="437" t="s">
        <v>405</v>
      </c>
      <c r="O238" s="438"/>
      <c r="P238" s="437" t="s">
        <v>403</v>
      </c>
      <c r="Q238" s="438"/>
      <c r="R238" s="33" t="str">
        <f>IF(地区標準卸価格!R238="","",IF(ISNUMBER(地区標準卸価格!R238),IF(入力!$C$17=1,ROUNDDOWN(地区標準卸価格!R238*ユーザ別掛け率!R238%,-入力!$C$16),IF(入力!$C$17=2,ROUNDUP(地区標準卸価格!R238*ユーザ別掛け率!R238%,-入力!$C$16),IF(入力!$C$17=3,ROUND(地区標準卸価格!R238*ユーザ別掛け率!R238%,-入力!$C$16),""))),地区標準卸価格!R238))</f>
        <v/>
      </c>
      <c r="S238" s="232">
        <f>'6桁'!S238</f>
        <v>0</v>
      </c>
      <c r="T238" s="33" t="str">
        <f>IF(地区標準卸価格!T238="","",IF(ISNUMBER(地区標準卸価格!T238),IF(入力!$C$17=1,ROUNDDOWN(地区標準卸価格!T238*ユーザ別掛け率!T238%,-入力!$C$16),IF(入力!$C$17=2,ROUNDUP(地区標準卸価格!T238*ユーザ別掛け率!T238%,-入力!$C$16),IF(入力!$C$17=3,ROUND(地区標準卸価格!T238*ユーザ別掛け率!T238%,-入力!$C$16),""))),地区標準卸価格!T238))</f>
        <v/>
      </c>
      <c r="U238" s="232">
        <f>'6桁'!U238</f>
        <v>0</v>
      </c>
      <c r="V238" s="33">
        <f>IF(地区標準卸価格!V238="","",IF(ISNUMBER(地区標準卸価格!V238),IF(入力!$C$17=1,ROUNDDOWN(地区標準卸価格!V238*ユーザ別掛け率!V238%,-入力!$C$16),IF(入力!$C$17=2,ROUNDUP(地区標準卸価格!V238*ユーザ別掛け率!V238%,-入力!$C$16),IF(入力!$C$17=3,ROUND(地区標準卸価格!V238*ユーザ別掛け率!V238%,-入力!$C$16),""))),地区標準卸価格!V238))</f>
        <v>18400</v>
      </c>
      <c r="W238" s="202">
        <f>'6桁'!W238</f>
        <v>0</v>
      </c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f>IF(地区標準卸価格!F239="","",IF(ISNUMBER(地区標準卸価格!F239),IF(入力!$C$17=1,ROUNDDOWN(地区標準卸価格!F239*ユーザ別掛け率!F239%,-入力!$C$16),IF(入力!$C$17=2,ROUNDUP(地区標準卸価格!F239*ユーザ別掛け率!F239%,-入力!$C$16),IF(入力!$C$17=3,ROUND(地区標準卸価格!F239*ユーザ別掛け率!F239%,-入力!$C$16),""))),地区標準卸価格!F239))</f>
        <v>25500</v>
      </c>
      <c r="G239" s="148" t="str">
        <f>'6桁'!G239</f>
        <v>◎</v>
      </c>
      <c r="H239" s="5" t="str">
        <f>IF(地区標準卸価格!H239="","",IF(ISNUMBER(地区標準卸価格!H239),IF(入力!$C$17=1,ROUNDDOWN(地区標準卸価格!H239*ユーザ別掛け率!H239%,-入力!$C$16),IF(入力!$C$17=2,ROUNDUP(地区標準卸価格!H239*ユーザ別掛け率!H239%,-入力!$C$16),IF(入力!$C$17=3,ROUND(地区標準卸価格!H239*ユーザ別掛け率!H239%,-入力!$C$16),""))),地区標準卸価格!H239))</f>
        <v/>
      </c>
      <c r="I239" s="62">
        <f>'6桁'!I239</f>
        <v>0</v>
      </c>
      <c r="J239" s="423" t="str">
        <f>IF(地区標準卸価格!J239="","",IF(ISNUMBER(地区標準卸価格!J239),IF(入力!$C$17=1,ROUNDDOWN(地区標準卸価格!J239*ユーザ別掛け率!J239%,-入力!$C$16),IF(入力!$C$17=2,ROUNDUP(地区標準卸価格!J239*ユーザ別掛け率!J239%,-入力!$C$16),IF(入力!$C$17=3,ROUND(地区標準卸価格!J239*ユーザ別掛け率!J239%,-入力!$C$16),""))),地区標準卸価格!J239))</f>
        <v/>
      </c>
      <c r="K239" s="62">
        <f>'6桁'!K239</f>
        <v>0</v>
      </c>
      <c r="M239" s="450">
        <v>12</v>
      </c>
      <c r="N239" s="441" t="s">
        <v>5</v>
      </c>
      <c r="O239" s="442"/>
      <c r="P239" s="439" t="s">
        <v>410</v>
      </c>
      <c r="Q239" s="440"/>
      <c r="R239" s="32">
        <f>IF(地区標準卸価格!R239="","",IF(ISNUMBER(地区標準卸価格!R239),IF(入力!$C$17=1,ROUNDDOWN(地区標準卸価格!R239*ユーザ別掛け率!R239%,-入力!$C$16),IF(入力!$C$17=2,ROUNDUP(地区標準卸価格!R239*ユーザ別掛け率!R239%,-入力!$C$16),IF(入力!$C$17=3,ROUND(地区標準卸価格!R239*ユーザ別掛け率!R239%,-入力!$C$16),""))),地区標準卸価格!R239))</f>
        <v>10200</v>
      </c>
      <c r="S239" s="311" t="str">
        <f>'6桁'!S239</f>
        <v>◎</v>
      </c>
      <c r="T239" s="32">
        <f>IF(地区標準卸価格!T239="","",IF(ISNUMBER(地区標準卸価格!T239),IF(入力!$C$17=1,ROUNDDOWN(地区標準卸価格!T239*ユーザ別掛け率!T239%,-入力!$C$16),IF(入力!$C$17=2,ROUNDUP(地区標準卸価格!T239*ユーザ別掛け率!T239%,-入力!$C$16),IF(入力!$C$17=3,ROUND(地区標準卸価格!T239*ユーザ別掛け率!T239%,-入力!$C$16),""))),地区標準卸価格!T239))</f>
        <v>9900</v>
      </c>
      <c r="U239" s="363" t="str">
        <f>'6桁'!U239</f>
        <v>※</v>
      </c>
      <c r="V239" s="32" t="str">
        <f>IF(地区標準卸価格!V239="","",IF(ISNUMBER(地区標準卸価格!V239),IF(入力!$C$17=1,ROUNDDOWN(地区標準卸価格!V239*ユーザ別掛け率!V239%,-入力!$C$16),IF(入力!$C$17=2,ROUNDUP(地区標準卸価格!V239*ユーザ別掛け率!V239%,-入力!$C$16),IF(入力!$C$17=3,ROUND(地区標準卸価格!V239*ユーザ別掛け率!V239%,-入力!$C$16),""))),地区標準卸価格!V239))</f>
        <v/>
      </c>
      <c r="W239" s="211">
        <f>'6桁'!W239</f>
        <v>0</v>
      </c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地区標準卸価格!F240="","",IF(ISNUMBER(地区標準卸価格!F240),IF(入力!$C$17=1,ROUNDDOWN(地区標準卸価格!F240*ユーザ別掛け率!F240%,-入力!$C$16),IF(入力!$C$17=2,ROUNDUP(地区標準卸価格!F240*ユーザ別掛け率!F240%,-入力!$C$16),IF(入力!$C$17=3,ROUND(地区標準卸価格!F240*ユーザ別掛け率!F240%,-入力!$C$16),""))),地区標準卸価格!F240))</f>
        <v/>
      </c>
      <c r="G240" s="148">
        <f>'6桁'!G240</f>
        <v>0</v>
      </c>
      <c r="H240" s="5">
        <f>IF(地区標準卸価格!H240="","",IF(ISNUMBER(地区標準卸価格!H240),IF(入力!$C$17=1,ROUNDDOWN(地区標準卸価格!H240*ユーザ別掛け率!H240%,-入力!$C$16),IF(入力!$C$17=2,ROUNDUP(地区標準卸価格!H240*ユーザ別掛け率!H240%,-入力!$C$16),IF(入力!$C$17=3,ROUND(地区標準卸価格!H240*ユーザ別掛け率!H240%,-入力!$C$16),""))),地区標準卸価格!H240))</f>
        <v>25700</v>
      </c>
      <c r="I240" s="148" t="str">
        <f>'6桁'!I240</f>
        <v>※◎</v>
      </c>
      <c r="J240" s="423" t="str">
        <f>IF(地区標準卸価格!J240="","",IF(ISNUMBER(地区標準卸価格!J240),IF(入力!$C$17=1,ROUNDDOWN(地区標準卸価格!J240*ユーザ別掛け率!J240%,-入力!$C$16),IF(入力!$C$17=2,ROUNDUP(地区標準卸価格!J240*ユーザ別掛け率!J240%,-入力!$C$16),IF(入力!$C$17=3,ROUND(地区標準卸価格!J240*ユーザ別掛け率!J240%,-入力!$C$16),""))),地区標準卸価格!J240))</f>
        <v/>
      </c>
      <c r="K240" s="62">
        <f>'6桁'!K240</f>
        <v>0</v>
      </c>
      <c r="M240" s="451"/>
      <c r="N240" s="439"/>
      <c r="O240" s="440"/>
      <c r="P240" s="435" t="s">
        <v>411</v>
      </c>
      <c r="Q240" s="436"/>
      <c r="R240" s="5">
        <f>IF(地区標準卸価格!R240="","",IF(ISNUMBER(地区標準卸価格!R240),IF(入力!$C$17=1,ROUNDDOWN(地区標準卸価格!R240*ユーザ別掛け率!R240%,-入力!$C$16),IF(入力!$C$17=2,ROUNDUP(地区標準卸価格!R240*ユーザ別掛け率!R240%,-入力!$C$16),IF(入力!$C$17=3,ROUND(地区標準卸価格!R240*ユーザ別掛け率!R240%,-入力!$C$16),""))),地区標準卸価格!R240))</f>
        <v>12700</v>
      </c>
      <c r="S240" s="231" t="str">
        <f>'6桁'!S240</f>
        <v>◎</v>
      </c>
      <c r="T240" s="5">
        <f>IF(地区標準卸価格!T240="","",IF(ISNUMBER(地区標準卸価格!T240),IF(入力!$C$17=1,ROUNDDOWN(地区標準卸価格!T240*ユーザ別掛け率!T240%,-入力!$C$16),IF(入力!$C$17=2,ROUNDUP(地区標準卸価格!T240*ユーザ別掛け率!T240%,-入力!$C$16),IF(入力!$C$17=3,ROUND(地区標準卸価格!T240*ユーザ別掛け率!T240%,-入力!$C$16),""))),地区標準卸価格!T240))</f>
        <v>12800</v>
      </c>
      <c r="U240" s="201" t="str">
        <f>'6桁'!U240</f>
        <v>※</v>
      </c>
      <c r="V240" s="5" t="str">
        <f>IF(地区標準卸価格!V240="","",IF(ISNUMBER(地区標準卸価格!V240),IF(入力!$C$17=1,ROUNDDOWN(地区標準卸価格!V240*ユーザ別掛け率!V240%,-入力!$C$16),IF(入力!$C$17=2,ROUNDUP(地区標準卸価格!V240*ユーザ別掛け率!V240%,-入力!$C$16),IF(入力!$C$17=3,ROUND(地区標準卸価格!V240*ユーザ別掛け率!V240%,-入力!$C$16),""))),地区標準卸価格!V240))</f>
        <v/>
      </c>
      <c r="W240" s="201">
        <f>'6桁'!W240</f>
        <v>0</v>
      </c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f>IF(地区標準卸価格!F241="","",IF(ISNUMBER(地区標準卸価格!F241),IF(入力!$C$17=1,ROUNDDOWN(地区標準卸価格!F241*ユーザ別掛け率!F241%,-入力!$C$16),IF(入力!$C$17=2,ROUNDUP(地区標準卸価格!F241*ユーザ別掛け率!F241%,-入力!$C$16),IF(入力!$C$17=3,ROUND(地区標準卸価格!F241*ユーザ別掛け率!F241%,-入力!$C$16),""))),地区標準卸価格!F241))</f>
        <v>26000</v>
      </c>
      <c r="G241" s="185" t="str">
        <f>'6桁'!G241</f>
        <v>◎</v>
      </c>
      <c r="H241" s="33" t="str">
        <f>IF(地区標準卸価格!H241="","",IF(ISNUMBER(地区標準卸価格!H241),IF(入力!$C$17=1,ROUNDDOWN(地区標準卸価格!H241*ユーザ別掛け率!H241%,-入力!$C$16),IF(入力!$C$17=2,ROUNDUP(地区標準卸価格!H241*ユーザ別掛け率!H241%,-入力!$C$16),IF(入力!$C$17=3,ROUND(地区標準卸価格!H241*ユーザ別掛け率!H241%,-入力!$C$16),""))),地区標準卸価格!H241))</f>
        <v/>
      </c>
      <c r="I241" s="185">
        <f>'6桁'!I241</f>
        <v>0</v>
      </c>
      <c r="J241" s="421" t="str">
        <f>IF(地区標準卸価格!J241="","",IF(ISNUMBER(地区標準卸価格!J241),IF(入力!$C$17=1,ROUNDDOWN(地区標準卸価格!J241*ユーザ別掛け率!J241%,-入力!$C$16),IF(入力!$C$17=2,ROUNDUP(地区標準卸価格!J241*ユーザ別掛け率!J241%,-入力!$C$16),IF(入力!$C$17=3,ROUND(地区標準卸価格!J241*ユーザ別掛け率!J241%,-入力!$C$16),""))),地区標準卸価格!J241))</f>
        <v>価格設定なし</v>
      </c>
      <c r="K241" s="58" t="str">
        <f>'6桁'!K241</f>
        <v>⑨</v>
      </c>
      <c r="M241" s="451"/>
      <c r="N241" s="435" t="s">
        <v>406</v>
      </c>
      <c r="O241" s="436"/>
      <c r="P241" s="435" t="s">
        <v>488</v>
      </c>
      <c r="Q241" s="436"/>
      <c r="R241" s="5">
        <f>IF(地区標準卸価格!R241="","",IF(ISNUMBER(地区標準卸価格!R241),IF(入力!$C$17=1,ROUNDDOWN(地区標準卸価格!R241*ユーザ別掛け率!R241%,-入力!$C$16),IF(入力!$C$17=2,ROUNDUP(地区標準卸価格!R241*ユーザ別掛け率!R241%,-入力!$C$16),IF(入力!$C$17=3,ROUND(地区標準卸価格!R241*ユーザ別掛け率!R241%,-入力!$C$16),""))),地区標準卸価格!R241))</f>
        <v>14900</v>
      </c>
      <c r="S241" s="231">
        <f>'6桁'!S241</f>
        <v>0</v>
      </c>
      <c r="T241" s="5" t="str">
        <f>IF(地区標準卸価格!T241="","",IF(ISNUMBER(地区標準卸価格!T241),IF(入力!$C$17=1,ROUNDDOWN(地区標準卸価格!T241*ユーザ別掛け率!T241%,-入力!$C$16),IF(入力!$C$17=2,ROUNDUP(地区標準卸価格!T241*ユーザ別掛け率!T241%,-入力!$C$16),IF(入力!$C$17=3,ROUND(地区標準卸価格!T241*ユーザ別掛け率!T241%,-入力!$C$16),""))),地区標準卸価格!T241))</f>
        <v/>
      </c>
      <c r="U241" s="364">
        <f>'6桁'!U241</f>
        <v>0</v>
      </c>
      <c r="V241" s="5" t="str">
        <f>IF(地区標準卸価格!V241="","",IF(ISNUMBER(地区標準卸価格!V241),IF(入力!$C$17=1,ROUNDDOWN(地区標準卸価格!V241*ユーザ別掛け率!V241%,-入力!$C$16),IF(入力!$C$17=2,ROUNDUP(地区標準卸価格!V241*ユーザ別掛け率!V241%,-入力!$C$16),IF(入力!$C$17=3,ROUND(地区標準卸価格!V241*ユーザ別掛け率!V241%,-入力!$C$16),""))),地区標準卸価格!V241))</f>
        <v/>
      </c>
      <c r="W241" s="201">
        <f>'6桁'!W241</f>
        <v>0</v>
      </c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>
        <f>IF(地区標準卸価格!F242="","",IF(ISNUMBER(地区標準卸価格!F242),IF(入力!$C$17=1,ROUNDDOWN(地区標準卸価格!F242*ユーザ別掛け率!F242%,-入力!$C$16),IF(入力!$C$17=2,ROUNDUP(地区標準卸価格!F242*ユーザ別掛け率!F242%,-入力!$C$16),IF(入力!$C$17=3,ROUND(地区標準卸価格!F242*ユーザ別掛け率!F242%,-入力!$C$16),""))),地区標準卸価格!F242))</f>
        <v>16100</v>
      </c>
      <c r="G242" s="184">
        <f>'6桁'!G242</f>
        <v>0</v>
      </c>
      <c r="H242" s="6">
        <f>IF(地区標準卸価格!H242="","",IF(ISNUMBER(地区標準卸価格!H242),IF(入力!$C$17=1,ROUNDDOWN(地区標準卸価格!H242*ユーザ別掛け率!H242%,-入力!$C$16),IF(入力!$C$17=2,ROUNDUP(地区標準卸価格!H242*ユーザ別掛け率!H242%,-入力!$C$16),IF(入力!$C$17=3,ROUND(地区標準卸価格!H242*ユーザ別掛け率!H242%,-入力!$C$16),""))),地区標準卸価格!H242))</f>
        <v>16300</v>
      </c>
      <c r="I242" s="184" t="str">
        <f>'6桁'!I242</f>
        <v>※</v>
      </c>
      <c r="J242" s="6" t="str">
        <f>IF(地区標準卸価格!J242="","",IF(ISNUMBER(地区標準卸価格!J242),IF(入力!$C$17=1,ROUNDDOWN(地区標準卸価格!J242*ユーザ別掛け率!J242%,-入力!$C$16),IF(入力!$C$17=2,ROUNDUP(地区標準卸価格!J242*ユーザ別掛け率!J242%,-入力!$C$16),IF(入力!$C$17=3,ROUND(地区標準卸価格!J242*ユーザ別掛け率!J242%,-入力!$C$16),""))),地区標準卸価格!J242))</f>
        <v/>
      </c>
      <c r="K242" s="70">
        <f>'6桁'!K242</f>
        <v>0</v>
      </c>
      <c r="M242" s="453"/>
      <c r="N242" s="456" t="s">
        <v>407</v>
      </c>
      <c r="O242" s="457"/>
      <c r="P242" s="456" t="s">
        <v>402</v>
      </c>
      <c r="Q242" s="457"/>
      <c r="R242" s="16" t="str">
        <f>IF(地区標準卸価格!R242="","",IF(ISNUMBER(地区標準卸価格!R242),IF(入力!$C$17=1,ROUNDDOWN(地区標準卸価格!R242*ユーザ別掛け率!R242%,-入力!$C$16),IF(入力!$C$17=2,ROUNDUP(地区標準卸価格!R242*ユーザ別掛け率!R242%,-入力!$C$16),IF(入力!$C$17=3,ROUND(地区標準卸価格!R242*ユーザ別掛け率!R242%,-入力!$C$16),""))),地区標準卸価格!R242))</f>
        <v/>
      </c>
      <c r="S242" s="233">
        <f>'6桁'!S242</f>
        <v>0</v>
      </c>
      <c r="T242" s="16">
        <f>IF(地区標準卸価格!T242="","",IF(ISNUMBER(地区標準卸価格!T242),IF(入力!$C$17=1,ROUNDDOWN(地区標準卸価格!T242*ユーザ別掛け率!T242%,-入力!$C$16),IF(入力!$C$17=2,ROUNDUP(地区標準卸価格!T242*ユーザ別掛け率!T242%,-入力!$C$16),IF(入力!$C$17=3,ROUND(地区標準卸価格!T242*ユーザ別掛け率!T242%,-入力!$C$16),""))),地区標準卸価格!T242))</f>
        <v>9900</v>
      </c>
      <c r="U242" s="233" t="str">
        <f>'6桁'!U242</f>
        <v>※</v>
      </c>
      <c r="V242" s="16" t="str">
        <f>IF(地区標準卸価格!V242="","",IF(ISNUMBER(地区標準卸価格!V242),IF(入力!$C$17=1,ROUNDDOWN(地区標準卸価格!V242*ユーザ別掛け率!V242%,-入力!$C$16),IF(入力!$C$17=2,ROUNDUP(地区標準卸価格!V242*ユーザ別掛け率!V242%,-入力!$C$16),IF(入力!$C$17=3,ROUND(地区標準卸価格!V242*ユーザ別掛け率!V242%,-入力!$C$16),""))),地区標準卸価格!V242))</f>
        <v/>
      </c>
      <c r="W242" s="207">
        <f>'6桁'!W242</f>
        <v>0</v>
      </c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f>IF(地区標準卸価格!F243="","",IF(ISNUMBER(地区標準卸価格!F243),IF(入力!$C$17=1,ROUNDDOWN(地区標準卸価格!F243*ユーザ別掛け率!F243%,-入力!$C$16),IF(入力!$C$17=2,ROUNDUP(地区標準卸価格!F243*ユーザ別掛け率!F243%,-入力!$C$16),IF(入力!$C$17=3,ROUND(地区標準卸価格!F243*ユーザ別掛け率!F243%,-入力!$C$16),""))),地区標準卸価格!F243))</f>
        <v>17600</v>
      </c>
      <c r="G243" s="148" t="str">
        <f>'6桁'!G243</f>
        <v>◎</v>
      </c>
      <c r="H243" s="5" t="str">
        <f>IF(地区標準卸価格!H243="","",IF(ISNUMBER(地区標準卸価格!H243),IF(入力!$C$17=1,ROUNDDOWN(地区標準卸価格!H243*ユーザ別掛け率!H243%,-入力!$C$16),IF(入力!$C$17=2,ROUNDUP(地区標準卸価格!H243*ユーザ別掛け率!H243%,-入力!$C$16),IF(入力!$C$17=3,ROUND(地区標準卸価格!H243*ユーザ別掛け率!H243%,-入力!$C$16),""))),地区標準卸価格!H243))</f>
        <v/>
      </c>
      <c r="I243" s="148">
        <f>'6桁'!I243</f>
        <v>0</v>
      </c>
      <c r="J243" s="5" t="str">
        <f>IF(地区標準卸価格!J243="","",IF(ISNUMBER(地区標準卸価格!J243),IF(入力!$C$17=1,ROUNDDOWN(地区標準卸価格!J243*ユーザ別掛け率!J243%,-入力!$C$16),IF(入力!$C$17=2,ROUNDUP(地区標準卸価格!J243*ユーザ別掛け率!J243%,-入力!$C$16),IF(入力!$C$17=3,ROUND(地区標準卸価格!J243*ユーザ別掛け率!J243%,-入力!$C$16),""))),地区標準卸価格!J243))</f>
        <v/>
      </c>
      <c r="K243" s="62">
        <f>'6桁'!K243</f>
        <v>0</v>
      </c>
      <c r="M243" s="447" t="s">
        <v>870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f>IF(地区標準卸価格!F244="","",IF(ISNUMBER(地区標準卸価格!F244),IF(入力!$C$17=1,ROUNDDOWN(地区標準卸価格!F244*ユーザ別掛け率!F244%,-入力!$C$16),IF(入力!$C$17=2,ROUNDUP(地区標準卸価格!F244*ユーザ別掛け率!F244%,-入力!$C$16),IF(入力!$C$17=3,ROUND(地区標準卸価格!F244*ユーザ別掛け率!F244%,-入力!$C$16),""))),地区標準卸価格!F244))</f>
        <v>18200</v>
      </c>
      <c r="G244" s="148" t="str">
        <f>'6桁'!G244</f>
        <v>◎</v>
      </c>
      <c r="H244" s="5">
        <f>IF(地区標準卸価格!H244="","",IF(ISNUMBER(地区標準卸価格!H244),IF(入力!$C$17=1,ROUNDDOWN(地区標準卸価格!H244*ユーザ別掛け率!H244%,-入力!$C$16),IF(入力!$C$17=2,ROUNDUP(地区標準卸価格!H244*ユーザ別掛け率!H244%,-入力!$C$16),IF(入力!$C$17=3,ROUND(地区標準卸価格!H244*ユーザ別掛け率!H244%,-入力!$C$16),""))),地区標準卸価格!H244))</f>
        <v>18300</v>
      </c>
      <c r="I244" s="148" t="str">
        <f>'6桁'!I244</f>
        <v>※</v>
      </c>
      <c r="J244" s="5" t="str">
        <f>IF(地区標準卸価格!J244="","",IF(ISNUMBER(地区標準卸価格!J244),IF(入力!$C$17=1,ROUNDDOWN(地区標準卸価格!J244*ユーザ別掛け率!J244%,-入力!$C$16),IF(入力!$C$17=2,ROUNDUP(地区標準卸価格!J244*ユーザ別掛け率!J244%,-入力!$C$16),IF(入力!$C$17=3,ROUND(地区標準卸価格!J244*ユーザ別掛け率!J244%,-入力!$C$16),""))),地区標準卸価格!J244))</f>
        <v/>
      </c>
      <c r="K244" s="62">
        <f>'6桁'!K244</f>
        <v>0</v>
      </c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f>IF(地区標準卸価格!F245="","",IF(ISNUMBER(地区標準卸価格!F245),IF(入力!$C$17=1,ROUNDDOWN(地区標準卸価格!F245*ユーザ別掛け率!F245%,-入力!$C$16),IF(入力!$C$17=2,ROUNDUP(地区標準卸価格!F245*ユーザ別掛け率!F245%,-入力!$C$16),IF(入力!$C$17=3,ROUND(地区標準卸価格!F245*ユーザ別掛け率!F245%,-入力!$C$16),""))),地区標準卸価格!F245))</f>
        <v>20200</v>
      </c>
      <c r="G245" s="148" t="str">
        <f>'6桁'!G245</f>
        <v>◎</v>
      </c>
      <c r="H245" s="5" t="str">
        <f>IF(地区標準卸価格!H245="","",IF(ISNUMBER(地区標準卸価格!H245),IF(入力!$C$17=1,ROUNDDOWN(地区標準卸価格!H245*ユーザ別掛け率!H245%,-入力!$C$16),IF(入力!$C$17=2,ROUNDUP(地区標準卸価格!H245*ユーザ別掛け率!H245%,-入力!$C$16),IF(入力!$C$17=3,ROUND(地区標準卸価格!H245*ユーザ別掛け率!H245%,-入力!$C$16),""))),地区標準卸価格!H245))</f>
        <v/>
      </c>
      <c r="I245" s="148">
        <f>'6桁'!I245</f>
        <v>0</v>
      </c>
      <c r="J245" s="5" t="str">
        <f>IF(地区標準卸価格!J245="","",IF(ISNUMBER(地区標準卸価格!J245),IF(入力!$C$17=1,ROUNDDOWN(地区標準卸価格!J245*ユーザ別掛け率!J245%,-入力!$C$16),IF(入力!$C$17=2,ROUNDUP(地区標準卸価格!J245*ユーザ別掛け率!J245%,-入力!$C$16),IF(入力!$C$17=3,ROUND(地区標準卸価格!J245*ユーザ別掛け率!J245%,-入力!$C$16),""))),地区標準卸価格!J245))</f>
        <v/>
      </c>
      <c r="K245" s="62">
        <f>'6桁'!K245</f>
        <v>0</v>
      </c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f>IF(地区標準卸価格!F246="","",IF(ISNUMBER(地区標準卸価格!F246),IF(入力!$C$17=1,ROUNDDOWN(地区標準卸価格!F246*ユーザ別掛け率!F246%,-入力!$C$16),IF(入力!$C$17=2,ROUNDUP(地区標準卸価格!F246*ユーザ別掛け率!F246%,-入力!$C$16),IF(入力!$C$17=3,ROUND(地区標準卸価格!F246*ユーザ別掛け率!F246%,-入力!$C$16),""))),地区標準卸価格!F246))</f>
        <v>21100</v>
      </c>
      <c r="G246" s="148" t="str">
        <f>'6桁'!G246</f>
        <v>◎</v>
      </c>
      <c r="H246" s="5" t="str">
        <f>IF(地区標準卸価格!H246="","",IF(ISNUMBER(地区標準卸価格!H246),IF(入力!$C$17=1,ROUNDDOWN(地区標準卸価格!H246*ユーザ別掛け率!H246%,-入力!$C$16),IF(入力!$C$17=2,ROUNDUP(地区標準卸価格!H246*ユーザ別掛け率!H246%,-入力!$C$16),IF(入力!$C$17=3,ROUND(地区標準卸価格!H246*ユーザ別掛け率!H246%,-入力!$C$16),""))),地区標準卸価格!H246))</f>
        <v/>
      </c>
      <c r="I246" s="148">
        <f>'6桁'!I246</f>
        <v>0</v>
      </c>
      <c r="J246" s="5" t="str">
        <f>IF(地区標準卸価格!J246="","",IF(ISNUMBER(地区標準卸価格!J246),IF(入力!$C$17=1,ROUNDDOWN(地区標準卸価格!J246*ユーザ別掛け率!J246%,-入力!$C$16),IF(入力!$C$17=2,ROUNDUP(地区標準卸価格!J246*ユーザ別掛け率!J246%,-入力!$C$16),IF(入力!$C$17=3,ROUND(地区標準卸価格!J246*ユーザ別掛け率!J246%,-入力!$C$16),""))),地区標準卸価格!J246))</f>
        <v/>
      </c>
      <c r="K246" s="62">
        <f>'6桁'!K246</f>
        <v>0</v>
      </c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f>IF(地区標準卸価格!F247="","",IF(ISNUMBER(地区標準卸価格!F247),IF(入力!$C$17=1,ROUNDDOWN(地区標準卸価格!F247*ユーザ別掛け率!F247%,-入力!$C$16),IF(入力!$C$17=2,ROUNDUP(地区標準卸価格!F247*ユーザ別掛け率!F247%,-入力!$C$16),IF(入力!$C$17=3,ROUND(地区標準卸価格!F247*ユーザ別掛け率!F247%,-入力!$C$16),""))),地区標準卸価格!F247))</f>
        <v>20600</v>
      </c>
      <c r="G247" s="148" t="str">
        <f>'6桁'!G247</f>
        <v>◎</v>
      </c>
      <c r="H247" s="5">
        <f>IF(地区標準卸価格!H247="","",IF(ISNUMBER(地区標準卸価格!H247),IF(入力!$C$17=1,ROUNDDOWN(地区標準卸価格!H247*ユーザ別掛け率!H247%,-入力!$C$16),IF(入力!$C$17=2,ROUNDUP(地区標準卸価格!H247*ユーザ別掛け率!H247%,-入力!$C$16),IF(入力!$C$17=3,ROUND(地区標準卸価格!H247*ユーザ別掛け率!H247%,-入力!$C$16),""))),地区標準卸価格!H247))</f>
        <v>20200</v>
      </c>
      <c r="I247" s="62" t="str">
        <f>'6桁'!I247</f>
        <v>※</v>
      </c>
      <c r="J247" s="5" t="str">
        <f>IF(地区標準卸価格!J247="","",IF(ISNUMBER(地区標準卸価格!J247),IF(入力!$C$17=1,ROUNDDOWN(地区標準卸価格!J247*ユーザ別掛け率!J247%,-入力!$C$16),IF(入力!$C$17=2,ROUNDUP(地区標準卸価格!J247*ユーザ別掛け率!J247%,-入力!$C$16),IF(入力!$C$17=3,ROUND(地区標準卸価格!J247*ユーザ別掛け率!J247%,-入力!$C$16),""))),地区標準卸価格!J247))</f>
        <v/>
      </c>
      <c r="K247" s="62">
        <f>'6桁'!K247</f>
        <v>0</v>
      </c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f>IF(地区標準卸価格!F248="","",IF(ISNUMBER(地区標準卸価格!F248),IF(入力!$C$17=1,ROUNDDOWN(地区標準卸価格!F248*ユーザ別掛け率!F248%,-入力!$C$16),IF(入力!$C$17=2,ROUNDUP(地区標準卸価格!F248*ユーザ別掛け率!F248%,-入力!$C$16),IF(入力!$C$17=3,ROUND(地区標準卸価格!F248*ユーザ別掛け率!F248%,-入力!$C$16),""))),地区標準卸価格!F248))</f>
        <v>21600</v>
      </c>
      <c r="G248" s="148" t="str">
        <f>'6桁'!G248</f>
        <v>◎</v>
      </c>
      <c r="H248" s="317" t="str">
        <f>IF(地区標準卸価格!H248="","",IF(ISNUMBER(地区標準卸価格!H248),IF(入力!$C$17=1,ROUNDDOWN(地区標準卸価格!H248*ユーザ別掛け率!H248%,-入力!$C$16),IF(入力!$C$17=2,ROUNDUP(地区標準卸価格!H248*ユーザ別掛け率!H248%,-入力!$C$16),IF(入力!$C$17=3,ROUND(地区標準卸価格!H248*ユーザ別掛け率!H248%,-入力!$C$16),""))),地区標準卸価格!H248))</f>
        <v/>
      </c>
      <c r="I248" s="318">
        <f>'6桁'!I248</f>
        <v>0</v>
      </c>
      <c r="J248" s="139" t="str">
        <f>IF(地区標準卸価格!J248="","",IF(ISNUMBER(地区標準卸価格!J248),IF(入力!$C$17=1,ROUNDDOWN(地区標準卸価格!J248*ユーザ別掛け率!J248%,-入力!$C$16),IF(入力!$C$17=2,ROUNDUP(地区標準卸価格!J248*ユーザ別掛け率!J248%,-入力!$C$16),IF(入力!$C$17=3,ROUND(地区標準卸価格!J248*ユーザ別掛け率!J248%,-入力!$C$16),""))),地区標準卸価格!J248))</f>
        <v/>
      </c>
      <c r="K248" s="138">
        <f>'6桁'!K248</f>
        <v>0</v>
      </c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>
        <f>IF(地区標準卸価格!F249="","",IF(ISNUMBER(地区標準卸価格!F249),IF(入力!$C$17=1,ROUNDDOWN(地区標準卸価格!F249*ユーザ別掛け率!F249%,-入力!$C$16),IF(入力!$C$17=2,ROUNDUP(地区標準卸価格!F249*ユーザ別掛け率!F249%,-入力!$C$16),IF(入力!$C$17=3,ROUND(地区標準卸価格!F249*ユーザ別掛け率!F249%,-入力!$C$16),""))),地区標準卸価格!F249))</f>
        <v>25300</v>
      </c>
      <c r="G249" s="268">
        <f>'6桁'!G249</f>
        <v>0</v>
      </c>
      <c r="H249" s="245" t="str">
        <f>IF(地区標準卸価格!H249="","",IF(ISNUMBER(地区標準卸価格!H249),IF(入力!$C$17=1,ROUNDDOWN(地区標準卸価格!H249*ユーザ別掛け率!H249%,-入力!$C$16),IF(入力!$C$17=2,ROUNDUP(地区標準卸価格!H249*ユーザ別掛け率!H249%,-入力!$C$16),IF(入力!$C$17=3,ROUND(地区標準卸価格!H249*ユーザ別掛け率!H249%,-入力!$C$16),""))),地区標準卸価格!H249))</f>
        <v/>
      </c>
      <c r="I249" s="149">
        <f>'6桁'!I249</f>
        <v>0</v>
      </c>
      <c r="J249" s="268" t="str">
        <f>IF(地区標準卸価格!J249="","",IF(ISNUMBER(地区標準卸価格!J249),IF(入力!$C$17=1,ROUNDDOWN(地区標準卸価格!J249*ユーザ別掛け率!J249%,-入力!$C$16),IF(入力!$C$17=2,ROUNDUP(地区標準卸価格!J249*ユーザ別掛け率!J249%,-入力!$C$16),IF(入力!$C$17=3,ROUND(地区標準卸価格!J249*ユーザ別掛け率!J249%,-入力!$C$16),""))),地区標準卸価格!J249))</f>
        <v/>
      </c>
      <c r="K249" s="149">
        <f>'6桁'!K249</f>
        <v>0</v>
      </c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407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地区標準卸価格!F257="","",IF(ISNUMBER(地区標準卸価格!F257),IF(入力!$C$17=1,ROUNDDOWN(地区標準卸価格!F257*ユーザ別掛け率!F257%,-入力!$C$16),IF(入力!$C$17=2,ROUNDUP(地区標準卸価格!F257*ユーザ別掛け率!F257%,-入力!$C$16),IF(入力!$C$17=3,ROUND(地区標準卸価格!F257*ユーザ別掛け率!F257%,-入力!$C$16),""))),地区標準卸価格!F257))</f>
        <v/>
      </c>
      <c r="G257" s="110">
        <f>'6桁'!G257</f>
        <v>0</v>
      </c>
      <c r="H257" s="4" t="str">
        <f>IF(地区標準卸価格!H257="","",IF(ISNUMBER(地区標準卸価格!H257),IF(入力!$C$17=1,ROUNDDOWN(地区標準卸価格!H257*ユーザ別掛け率!H257%,-入力!$C$16),IF(入力!$C$17=2,ROUNDUP(地区標準卸価格!H257*ユーザ別掛け率!H257%,-入力!$C$16),IF(入力!$C$17=3,ROUND(地区標準卸価格!H257*ユーザ別掛け率!H257%,-入力!$C$16),""))),地区標準卸価格!H257))</f>
        <v/>
      </c>
      <c r="I257" s="110">
        <f>'6桁'!I257</f>
        <v>0</v>
      </c>
      <c r="J257" s="4" t="str">
        <f>IF(地区標準卸価格!J257="","",IF(ISNUMBER(地区標準卸価格!J257),IF(入力!$C$17=1,ROUNDDOWN(地区標準卸価格!J257*ユーザ別掛け率!J257%,-入力!$C$16),IF(入力!$C$17=2,ROUNDUP(地区標準卸価格!J257*ユーザ別掛け率!J257%,-入力!$C$16),IF(入力!$C$17=3,ROUND(地区標準卸価格!J257*ユーザ別掛け率!J257%,-入力!$C$16),""))),地区標準卸価格!J257))</f>
        <v/>
      </c>
      <c r="K257" s="61">
        <f>'6桁'!K257</f>
        <v>0</v>
      </c>
      <c r="L257" s="4">
        <f>IF(地区標準卸価格!L257="","",IF(ISNUMBER(地区標準卸価格!L257),IF(入力!$C$17=1,ROUNDDOWN(地区標準卸価格!L257*ユーザ別掛け率!L257%,-入力!$C$16),IF(入力!$C$17=2,ROUNDUP(地区標準卸価格!L257*ユーザ別掛け率!L257%,-入力!$C$16),IF(入力!$C$17=3,ROUND(地区標準卸価格!L257*ユーザ別掛け率!L257%,-入力!$C$16),""))),地区標準卸価格!L257))</f>
        <v>33800</v>
      </c>
      <c r="M257" s="189" t="str">
        <f>'6桁'!M257</f>
        <v>※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地区標準卸価格!T257="","",IF(ISNUMBER(地区標準卸価格!T257),IF(入力!$C$17=1,ROUNDDOWN(地区標準卸価格!T257*ユーザ別掛け率!T257%,-入力!$C$16),IF(入力!$C$17=2,ROUNDUP(地区標準卸価格!T257*ユーザ別掛け率!T257%,-入力!$C$16),IF(入力!$C$17=3,ROUND(地区標準卸価格!T257*ユーザ別掛け率!T257%,-入力!$C$16),""))),地区標準卸価格!T257))</f>
        <v/>
      </c>
      <c r="U257" s="61">
        <f>'6桁'!U257</f>
        <v>0</v>
      </c>
      <c r="V257" s="4" t="str">
        <f>IF(地区標準卸価格!V257="","",IF(ISNUMBER(地区標準卸価格!V257),IF(入力!$C$17=1,ROUNDDOWN(地区標準卸価格!V257*ユーザ別掛け率!V257%,-入力!$C$16),IF(入力!$C$17=2,ROUNDUP(地区標準卸価格!V257*ユーザ別掛け率!V257%,-入力!$C$16),IF(入力!$C$17=3,ROUND(地区標準卸価格!V257*ユーザ別掛け率!V257%,-入力!$C$16),""))),地区標準卸価格!V257))</f>
        <v/>
      </c>
      <c r="W257" s="61">
        <f>'6桁'!W257</f>
        <v>0</v>
      </c>
      <c r="X257" s="4" t="str">
        <f>IF(地区標準卸価格!X257="","",IF(ISNUMBER(地区標準卸価格!X257),IF(入力!$C$17=1,ROUNDDOWN(地区標準卸価格!X257*ユーザ別掛け率!X257%,-入力!$C$16),IF(入力!$C$17=2,ROUNDUP(地区標準卸価格!X257*ユーザ別掛け率!X257%,-入力!$C$16),IF(入力!$C$17=3,ROUND(地区標準卸価格!X257*ユーザ別掛け率!X257%,-入力!$C$16),""))),地区標準卸価格!X257))</f>
        <v/>
      </c>
      <c r="Y257" s="61">
        <f>'6桁'!Y257</f>
        <v>0</v>
      </c>
      <c r="Z257" s="4">
        <f>IF(地区標準卸価格!Z257="","",IF(ISNUMBER(地区標準卸価格!Z257),IF(入力!$C$17=1,ROUNDDOWN(地区標準卸価格!Z257*ユーザ別掛け率!Z257%,-入力!$C$16),IF(入力!$C$17=2,ROUNDUP(地区標準卸価格!Z257*ユーザ別掛け率!Z257%,-入力!$C$16),IF(入力!$C$17=3,ROUND(地区標準卸価格!Z257*ユーザ別掛け率!Z257%,-入力!$C$16),""))),地区標準卸価格!Z257))</f>
        <v>20700</v>
      </c>
      <c r="AA257" s="368" t="str">
        <f>'6桁'!AA257</f>
        <v>※</v>
      </c>
    </row>
    <row r="258" spans="2:27" ht="30" customHeight="1">
      <c r="B258" s="497"/>
      <c r="C258" s="388" t="s">
        <v>85</v>
      </c>
      <c r="D258" s="435" t="s">
        <v>389</v>
      </c>
      <c r="E258" s="489"/>
      <c r="F258" s="5">
        <f>IF(地区標準卸価格!F258="","",IF(ISNUMBER(地区標準卸価格!F258),IF(入力!$C$17=1,ROUNDDOWN(地区標準卸価格!F258*ユーザ別掛け率!F258%,-入力!$C$16),IF(入力!$C$17=2,ROUNDUP(地区標準卸価格!F258*ユーザ別掛け率!F258%,-入力!$C$16),IF(入力!$C$17=3,ROUND(地区標準卸価格!F258*ユーザ別掛け率!F258%,-入力!$C$16),""))),地区標準卸価格!F258))</f>
        <v>37300</v>
      </c>
      <c r="G258" s="111">
        <f>'6桁'!G258</f>
        <v>0</v>
      </c>
      <c r="H258" s="5" t="str">
        <f>IF(地区標準卸価格!H258="","",IF(ISNUMBER(地区標準卸価格!H258),IF(入力!$C$17=1,ROUNDDOWN(地区標準卸価格!H258*ユーザ別掛け率!H258%,-入力!$C$16),IF(入力!$C$17=2,ROUNDUP(地区標準卸価格!H258*ユーザ別掛け率!H258%,-入力!$C$16),IF(入力!$C$17=3,ROUND(地区標準卸価格!H258*ユーザ別掛け率!H258%,-入力!$C$16),""))),地区標準卸価格!H258))</f>
        <v/>
      </c>
      <c r="I258" s="111">
        <f>'6桁'!I258</f>
        <v>0</v>
      </c>
      <c r="J258" s="5" t="str">
        <f>IF(地区標準卸価格!J258="","",IF(ISNUMBER(地区標準卸価格!J258),IF(入力!$C$17=1,ROUNDDOWN(地区標準卸価格!J258*ユーザ別掛け率!J258%,-入力!$C$16),IF(入力!$C$17=2,ROUNDUP(地区標準卸価格!J258*ユーザ別掛け率!J258%,-入力!$C$16),IF(入力!$C$17=3,ROUND(地区標準卸価格!J258*ユーザ別掛け率!J258%,-入力!$C$16),""))),地区標準卸価格!J258))</f>
        <v/>
      </c>
      <c r="K258" s="62">
        <f>'6桁'!K258</f>
        <v>0</v>
      </c>
      <c r="L258" s="5" t="str">
        <f>IF(地区標準卸価格!L258="","",IF(ISNUMBER(地区標準卸価格!L258),IF(入力!$C$17=1,ROUNDDOWN(地区標準卸価格!L258*ユーザ別掛け率!L258%,-入力!$C$16),IF(入力!$C$17=2,ROUNDUP(地区標準卸価格!L258*ユーザ別掛け率!L258%,-入力!$C$16),IF(入力!$C$17=3,ROUND(地区標準卸価格!L258*ユーザ別掛け率!L258%,-入力!$C$16),""))),地区標準卸価格!L258))</f>
        <v/>
      </c>
      <c r="M258" s="62">
        <f>'6桁'!M258</f>
        <v>0</v>
      </c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地区標準卸価格!T258="","",IF(ISNUMBER(地区標準卸価格!T258),IF(入力!$C$17=1,ROUNDDOWN(地区標準卸価格!T258*ユーザ別掛け率!T258%,-入力!$C$16),IF(入力!$C$17=2,ROUNDUP(地区標準卸価格!T258*ユーザ別掛け率!T258%,-入力!$C$16),IF(入力!$C$17=3,ROUND(地区標準卸価格!T258*ユーザ別掛け率!T258%,-入力!$C$16),""))),地区標準卸価格!T258))</f>
        <v/>
      </c>
      <c r="U258" s="59">
        <f>'6桁'!U258</f>
        <v>0</v>
      </c>
      <c r="V258" s="5" t="str">
        <f>IF(地区標準卸価格!V258="","",IF(ISNUMBER(地区標準卸価格!V258),IF(入力!$C$17=1,ROUNDDOWN(地区標準卸価格!V258*ユーザ別掛け率!V258%,-入力!$C$16),IF(入力!$C$17=2,ROUNDUP(地区標準卸価格!V258*ユーザ別掛け率!V258%,-入力!$C$16),IF(入力!$C$17=3,ROUND(地区標準卸価格!V258*ユーザ別掛け率!V258%,-入力!$C$16),""))),地区標準卸価格!V258))</f>
        <v/>
      </c>
      <c r="W258" s="59">
        <f>'6桁'!W258</f>
        <v>0</v>
      </c>
      <c r="X258" s="5" t="str">
        <f>IF(地区標準卸価格!X258="","",IF(ISNUMBER(地区標準卸価格!X258),IF(入力!$C$17=1,ROUNDDOWN(地区標準卸価格!X258*ユーザ別掛け率!X258%,-入力!$C$16),IF(入力!$C$17=2,ROUNDUP(地区標準卸価格!X258*ユーザ別掛け率!X258%,-入力!$C$16),IF(入力!$C$17=3,ROUND(地区標準卸価格!X258*ユーザ別掛け率!X258%,-入力!$C$16),""))),地区標準卸価格!X258))</f>
        <v/>
      </c>
      <c r="Y258" s="59">
        <f>'6桁'!Y258</f>
        <v>0</v>
      </c>
      <c r="Z258" s="5">
        <f>IF(地区標準卸価格!Z258="","",IF(ISNUMBER(地区標準卸価格!Z258),IF(入力!$C$17=1,ROUNDDOWN(地区標準卸価格!Z258*ユーザ別掛け率!Z258%,-入力!$C$16),IF(入力!$C$17=2,ROUNDUP(地区標準卸価格!Z258*ユーザ別掛け率!Z258%,-入力!$C$16),IF(入力!$C$17=3,ROUND(地区標準卸価格!Z258*ユーザ別掛け率!Z258%,-入力!$C$16),""))),地区標準卸価格!Z258))</f>
        <v>24200</v>
      </c>
      <c r="AA258" s="190" t="str">
        <f>'6桁'!AA258</f>
        <v>※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地区標準卸価格!F259="","",IF(ISNUMBER(地区標準卸価格!F259),IF(入力!$C$17=1,ROUNDDOWN(地区標準卸価格!F259*ユーザ別掛け率!F259%,-入力!$C$16),IF(入力!$C$17=2,ROUNDUP(地区標準卸価格!F259*ユーザ別掛け率!F259%,-入力!$C$16),IF(入力!$C$17=3,ROUND(地区標準卸価格!F259*ユーザ別掛け率!F259%,-入力!$C$16),""))),地区標準卸価格!F259))</f>
        <v/>
      </c>
      <c r="G259" s="112">
        <f>'6桁'!G259</f>
        <v>0</v>
      </c>
      <c r="H259" s="5">
        <f>IF(地区標準卸価格!H259="","",IF(ISNUMBER(地区標準卸価格!H259),IF(入力!$C$17=1,ROUNDDOWN(地区標準卸価格!H259*ユーザ別掛け率!H259%,-入力!$C$16),IF(入力!$C$17=2,ROUNDUP(地区標準卸価格!H259*ユーザ別掛け率!H259%,-入力!$C$16),IF(入力!$C$17=3,ROUND(地区標準卸価格!H259*ユーザ別掛け率!H259%,-入力!$C$16),""))),地区標準卸価格!H259))</f>
        <v>25400</v>
      </c>
      <c r="I259" s="112">
        <f>'6桁'!I259</f>
        <v>0</v>
      </c>
      <c r="J259" s="5" t="str">
        <f>IF(地区標準卸価格!J259="","",IF(ISNUMBER(地区標準卸価格!J259),IF(入力!$C$17=1,ROUNDDOWN(地区標準卸価格!J259*ユーザ別掛け率!J259%,-入力!$C$16),IF(入力!$C$17=2,ROUNDUP(地区標準卸価格!J259*ユーザ別掛け率!J259%,-入力!$C$16),IF(入力!$C$17=3,ROUND(地区標準卸価格!J259*ユーザ別掛け率!J259%,-入力!$C$16),""))),地区標準卸価格!J259))</f>
        <v/>
      </c>
      <c r="K259" s="62">
        <f>'6桁'!K259</f>
        <v>0</v>
      </c>
      <c r="L259" s="5" t="str">
        <f>IF(地区標準卸価格!L259="","",IF(ISNUMBER(地区標準卸価格!L259),IF(入力!$C$17=1,ROUNDDOWN(地区標準卸価格!L259*ユーザ別掛け率!L259%,-入力!$C$16),IF(入力!$C$17=2,ROUNDUP(地区標準卸価格!L259*ユーザ別掛け率!L259%,-入力!$C$16),IF(入力!$C$17=3,ROUND(地区標準卸価格!L259*ユーザ別掛け率!L259%,-入力!$C$16),""))),地区標準卸価格!L259))</f>
        <v/>
      </c>
      <c r="M259" s="62">
        <f>'6桁'!M259</f>
        <v>0</v>
      </c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地区標準卸価格!T259="","",IF(ISNUMBER(地区標準卸価格!T259),IF(入力!$C$17=1,ROUNDDOWN(地区標準卸価格!T259*ユーザ別掛け率!T259%,-入力!$C$16),IF(入力!$C$17=2,ROUNDUP(地区標準卸価格!T259*ユーザ別掛け率!T259%,-入力!$C$16),IF(入力!$C$17=3,ROUND(地区標準卸価格!T259*ユーザ別掛け率!T259%,-入力!$C$16),""))),地区標準卸価格!T259))</f>
        <v/>
      </c>
      <c r="U259" s="58">
        <f>'6桁'!U259</f>
        <v>0</v>
      </c>
      <c r="V259" s="33" t="str">
        <f>IF(地区標準卸価格!V259="","",IF(ISNUMBER(地区標準卸価格!V259),IF(入力!$C$17=1,ROUNDDOWN(地区標準卸価格!V259*ユーザ別掛け率!V259%,-入力!$C$16),IF(入力!$C$17=2,ROUNDUP(地区標準卸価格!V259*ユーザ別掛け率!V259%,-入力!$C$16),IF(入力!$C$17=3,ROUND(地区標準卸価格!V259*ユーザ別掛け率!V259%,-入力!$C$16),""))),地区標準卸価格!V259))</f>
        <v/>
      </c>
      <c r="W259" s="58">
        <f>'6桁'!W259</f>
        <v>0</v>
      </c>
      <c r="X259" s="33">
        <f>IF(地区標準卸価格!X259="","",IF(ISNUMBER(地区標準卸価格!X259),IF(入力!$C$17=1,ROUNDDOWN(地区標準卸価格!X259*ユーザ別掛け率!X259%,-入力!$C$16),IF(入力!$C$17=2,ROUNDUP(地区標準卸価格!X259*ユーザ別掛け率!X259%,-入力!$C$16),IF(入力!$C$17=3,ROUND(地区標準卸価格!X259*ユーザ別掛け率!X259%,-入力!$C$16),""))),地区標準卸価格!X259))</f>
        <v>25100</v>
      </c>
      <c r="Y259" s="58">
        <f>'6桁'!Y259</f>
        <v>0</v>
      </c>
      <c r="Z259" s="33" t="str">
        <f>IF(地区標準卸価格!Z259="","",IF(ISNUMBER(地区標準卸価格!Z259),IF(入力!$C$17=1,ROUNDDOWN(地区標準卸価格!Z259*ユーザ別掛け率!Z259%,-入力!$C$16),IF(入力!$C$17=2,ROUNDUP(地区標準卸価格!Z259*ユーザ別掛け率!Z259%,-入力!$C$16),IF(入力!$C$17=3,ROUND(地区標準卸価格!Z259*ユーザ別掛け率!Z259%,-入力!$C$16),""))),地区標準卸価格!Z259))</f>
        <v/>
      </c>
      <c r="AA259" s="58">
        <f>'6桁'!AA259</f>
        <v>0</v>
      </c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地区標準卸価格!F260="","",IF(ISNUMBER(地区標準卸価格!F260),IF(入力!$C$17=1,ROUNDDOWN(地区標準卸価格!F260*ユーザ別掛け率!F260%,-入力!$C$16),IF(入力!$C$17=2,ROUNDUP(地区標準卸価格!F260*ユーザ別掛け率!F260%,-入力!$C$16),IF(入力!$C$17=3,ROUND(地区標準卸価格!F260*ユーザ別掛け率!F260%,-入力!$C$16),""))),地区標準卸価格!F260))</f>
        <v/>
      </c>
      <c r="G260" s="111">
        <f>'6桁'!G260</f>
        <v>0</v>
      </c>
      <c r="H260" s="5">
        <f>IF(地区標準卸価格!H260="","",IF(ISNUMBER(地区標準卸価格!H260),IF(入力!$C$17=1,ROUNDDOWN(地区標準卸価格!H260*ユーザ別掛け率!H260%,-入力!$C$16),IF(入力!$C$17=2,ROUNDUP(地区標準卸価格!H260*ユーザ別掛け率!H260%,-入力!$C$16),IF(入力!$C$17=3,ROUND(地区標準卸価格!H260*ユーザ別掛け率!H260%,-入力!$C$16),""))),地区標準卸価格!H260))</f>
        <v>30600</v>
      </c>
      <c r="I260" s="111" t="str">
        <f>'6桁'!I260</f>
        <v>SPLT02</v>
      </c>
      <c r="J260" s="5" t="str">
        <f>IF(地区標準卸価格!J260="","",IF(ISNUMBER(地区標準卸価格!J260),IF(入力!$C$17=1,ROUNDDOWN(地区標準卸価格!J260*ユーザ別掛け率!J260%,-入力!$C$16),IF(入力!$C$17=2,ROUNDUP(地区標準卸価格!J260*ユーザ別掛け率!J260%,-入力!$C$16),IF(入力!$C$17=3,ROUND(地区標準卸価格!J260*ユーザ別掛け率!J260%,-入力!$C$16),""))),地区標準卸価格!J260))</f>
        <v/>
      </c>
      <c r="K260" s="62">
        <f>'6桁'!K260</f>
        <v>0</v>
      </c>
      <c r="L260" s="5" t="str">
        <f>IF(地区標準卸価格!L260="","",IF(ISNUMBER(地区標準卸価格!L260),IF(入力!$C$17=1,ROUNDDOWN(地区標準卸価格!L260*ユーザ別掛け率!L260%,-入力!$C$16),IF(入力!$C$17=2,ROUNDUP(地区標準卸価格!L260*ユーザ別掛け率!L260%,-入力!$C$16),IF(入力!$C$17=3,ROUND(地区標準卸価格!L260*ユーザ別掛け率!L260%,-入力!$C$16),""))),地区標準卸価格!L260))</f>
        <v/>
      </c>
      <c r="M260" s="62">
        <f>'6桁'!M260</f>
        <v>0</v>
      </c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地区標準卸価格!T260="","",IF(ISNUMBER(地区標準卸価格!T260),IF(入力!$C$17=1,ROUNDDOWN(地区標準卸価格!T260*ユーザ別掛け率!T260%,-入力!$C$16),IF(入力!$C$17=2,ROUNDUP(地区標準卸価格!T260*ユーザ別掛け率!T260%,-入力!$C$16),IF(入力!$C$17=3,ROUND(地区標準卸価格!T260*ユーザ別掛け率!T260%,-入力!$C$16),""))),地区標準卸価格!T260))</f>
        <v/>
      </c>
      <c r="U260" s="78">
        <f>'6桁'!U260</f>
        <v>0</v>
      </c>
      <c r="V260" s="32" t="str">
        <f>IF(地区標準卸価格!V260="","",IF(ISNUMBER(地区標準卸価格!V260),IF(入力!$C$17=1,ROUNDDOWN(地区標準卸価格!V260*ユーザ別掛け率!V260%,-入力!$C$16),IF(入力!$C$17=2,ROUNDUP(地区標準卸価格!V260*ユーザ別掛け率!V260%,-入力!$C$16),IF(入力!$C$17=3,ROUND(地区標準卸価格!V260*ユーザ別掛け率!V260%,-入力!$C$16),""))),地区標準卸価格!V260))</f>
        <v/>
      </c>
      <c r="W260" s="78">
        <f>'6桁'!W260</f>
        <v>0</v>
      </c>
      <c r="X260" s="32">
        <f>IF(地区標準卸価格!X260="","",IF(ISNUMBER(地区標準卸価格!X260),IF(入力!$C$17=1,ROUNDDOWN(地区標準卸価格!X260*ユーザ別掛け率!X260%,-入力!$C$16),IF(入力!$C$17=2,ROUNDUP(地区標準卸価格!X260*ユーザ別掛け率!X260%,-入力!$C$16),IF(入力!$C$17=3,ROUND(地区標準卸価格!X260*ユーザ別掛け率!X260%,-入力!$C$16),""))),地区標準卸価格!X260))</f>
        <v>25500</v>
      </c>
      <c r="Y260" s="78">
        <f>'6桁'!Y260</f>
        <v>0</v>
      </c>
      <c r="Z260" s="32" t="str">
        <f>IF(地区標準卸価格!Z260="","",IF(ISNUMBER(地区標準卸価格!Z260),IF(入力!$C$17=1,ROUNDDOWN(地区標準卸価格!Z260*ユーザ別掛け率!Z260%,-入力!$C$16),IF(入力!$C$17=2,ROUNDUP(地区標準卸価格!Z260*ユーザ別掛け率!Z260%,-入力!$C$16),IF(入力!$C$17=3,ROUND(地区標準卸価格!Z260*ユーザ別掛け率!Z260%,-入力!$C$16),""))),地区標準卸価格!Z260))</f>
        <v/>
      </c>
      <c r="AA260" s="78">
        <f>'6桁'!AA260</f>
        <v>0</v>
      </c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>
        <f>IF(地区標準卸価格!F261="","",IF(ISNUMBER(地区標準卸価格!F261),IF(入力!$C$17=1,ROUNDDOWN(地区標準卸価格!F261*ユーザ別掛け率!F261%,-入力!$C$16),IF(入力!$C$17=2,ROUNDUP(地区標準卸価格!F261*ユーザ別掛け率!F261%,-入力!$C$16),IF(入力!$C$17=3,ROUND(地区標準卸価格!F261*ユーザ別掛け率!F261%,-入力!$C$16),""))),地区標準卸価格!F261))</f>
        <v>32900</v>
      </c>
      <c r="G261" s="111">
        <f>'6桁'!G261</f>
        <v>0</v>
      </c>
      <c r="H261" s="5" t="str">
        <f>IF(地区標準卸価格!H261="","",IF(ISNUMBER(地区標準卸価格!H261),IF(入力!$C$17=1,ROUNDDOWN(地区標準卸価格!H261*ユーザ別掛け率!H261%,-入力!$C$16),IF(入力!$C$17=2,ROUNDUP(地区標準卸価格!H261*ユーザ別掛け率!H261%,-入力!$C$16),IF(入力!$C$17=3,ROUND(地区標準卸価格!H261*ユーザ別掛け率!H261%,-入力!$C$16),""))),地区標準卸価格!H261))</f>
        <v/>
      </c>
      <c r="I261" s="111">
        <f>'6桁'!I261</f>
        <v>0</v>
      </c>
      <c r="J261" s="5" t="str">
        <f>IF(地区標準卸価格!J261="","",IF(ISNUMBER(地区標準卸価格!J261),IF(入力!$C$17=1,ROUNDDOWN(地区標準卸価格!J261*ユーザ別掛け率!J261%,-入力!$C$16),IF(入力!$C$17=2,ROUNDUP(地区標準卸価格!J261*ユーザ別掛け率!J261%,-入力!$C$16),IF(入力!$C$17=3,ROUND(地区標準卸価格!J261*ユーザ別掛け率!J261%,-入力!$C$16),""))),地区標準卸価格!J261))</f>
        <v/>
      </c>
      <c r="K261" s="62">
        <f>'6桁'!K261</f>
        <v>0</v>
      </c>
      <c r="L261" s="5" t="str">
        <f>IF(地区標準卸価格!L261="","",IF(ISNUMBER(地区標準卸価格!L261),IF(入力!$C$17=1,ROUNDDOWN(地区標準卸価格!L261*ユーザ別掛け率!L261%,-入力!$C$16),IF(入力!$C$17=2,ROUNDUP(地区標準卸価格!L261*ユーザ別掛け率!L261%,-入力!$C$16),IF(入力!$C$17=3,ROUND(地区標準卸価格!L261*ユーザ別掛け率!L261%,-入力!$C$16),""))),地区標準卸価格!L261))</f>
        <v/>
      </c>
      <c r="M261" s="62">
        <f>'6桁'!M261</f>
        <v>0</v>
      </c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地区標準卸価格!T261="","",IF(ISNUMBER(地区標準卸価格!T261),IF(入力!$C$17=1,ROUNDDOWN(地区標準卸価格!T261*ユーザ別掛け率!T261%,-入力!$C$16),IF(入力!$C$17=2,ROUNDUP(地区標準卸価格!T261*ユーザ別掛け率!T261%,-入力!$C$16),IF(入力!$C$17=3,ROUND(地区標準卸価格!T261*ユーザ別掛け率!T261%,-入力!$C$16),""))),地区標準卸価格!T261))</f>
        <v/>
      </c>
      <c r="U261" s="58">
        <f>'6桁'!U261</f>
        <v>0</v>
      </c>
      <c r="V261" s="33" t="str">
        <f>IF(地区標準卸価格!V261="","",IF(ISNUMBER(地区標準卸価格!V261),IF(入力!$C$17=1,ROUNDDOWN(地区標準卸価格!V261*ユーザ別掛け率!V261%,-入力!$C$16),IF(入力!$C$17=2,ROUNDUP(地区標準卸価格!V261*ユーザ別掛け率!V261%,-入力!$C$16),IF(入力!$C$17=3,ROUND(地区標準卸価格!V261*ユーザ別掛け率!V261%,-入力!$C$16),""))),地区標準卸価格!V261))</f>
        <v/>
      </c>
      <c r="W261" s="58">
        <f>'6桁'!W261</f>
        <v>0</v>
      </c>
      <c r="X261" s="33">
        <f>IF(地区標準卸価格!X261="","",IF(ISNUMBER(地区標準卸価格!X261),IF(入力!$C$17=1,ROUNDDOWN(地区標準卸価格!X261*ユーザ別掛け率!X261%,-入力!$C$16),IF(入力!$C$17=2,ROUNDUP(地区標準卸価格!X261*ユーザ別掛け率!X261%,-入力!$C$16),IF(入力!$C$17=3,ROUND(地区標準卸価格!X261*ユーザ別掛け率!X261%,-入力!$C$16),""))),地区標準卸価格!X261))</f>
        <v>29500</v>
      </c>
      <c r="Y261" s="58">
        <f>'6桁'!Y261</f>
        <v>0</v>
      </c>
      <c r="Z261" s="33" t="str">
        <f>IF(地区標準卸価格!Z261="","",IF(ISNUMBER(地区標準卸価格!Z261),IF(入力!$C$17=1,ROUNDDOWN(地区標準卸価格!Z261*ユーザ別掛け率!Z261%,-入力!$C$16),IF(入力!$C$17=2,ROUNDUP(地区標準卸価格!Z261*ユーザ別掛け率!Z261%,-入力!$C$16),IF(入力!$C$17=3,ROUND(地区標準卸価格!Z261*ユーザ別掛け率!Z261%,-入力!$C$16),""))),地区標準卸価格!Z261))</f>
        <v/>
      </c>
      <c r="AA261" s="58">
        <f>'6桁'!AA261</f>
        <v>0</v>
      </c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>
        <f>IF(地区標準卸価格!F262="","",IF(ISNUMBER(地区標準卸価格!F262),IF(入力!$C$17=1,ROUNDDOWN(地区標準卸価格!F262*ユーザ別掛け率!F262%,-入力!$C$16),IF(入力!$C$17=2,ROUNDUP(地区標準卸価格!F262*ユーザ別掛け率!F262%,-入力!$C$16),IF(入力!$C$17=3,ROUND(地区標準卸価格!F262*ユーザ別掛け率!F262%,-入力!$C$16),""))),地区標準卸価格!F262))</f>
        <v>37900</v>
      </c>
      <c r="G262" s="111">
        <f>'6桁'!G262</f>
        <v>0</v>
      </c>
      <c r="H262" s="5" t="str">
        <f>IF(地区標準卸価格!H262="","",IF(ISNUMBER(地区標準卸価格!H262),IF(入力!$C$17=1,ROUNDDOWN(地区標準卸価格!H262*ユーザ別掛け率!H262%,-入力!$C$16),IF(入力!$C$17=2,ROUNDUP(地区標準卸価格!H262*ユーザ別掛け率!H262%,-入力!$C$16),IF(入力!$C$17=3,ROUND(地区標準卸価格!H262*ユーザ別掛け率!H262%,-入力!$C$16),""))),地区標準卸価格!H262))</f>
        <v/>
      </c>
      <c r="I262" s="111">
        <f>'6桁'!I262</f>
        <v>0</v>
      </c>
      <c r="J262" s="5" t="str">
        <f>IF(地区標準卸価格!J262="","",IF(ISNUMBER(地区標準卸価格!J262),IF(入力!$C$17=1,ROUNDDOWN(地区標準卸価格!J262*ユーザ別掛け率!J262%,-入力!$C$16),IF(入力!$C$17=2,ROUNDUP(地区標準卸価格!J262*ユーザ別掛け率!J262%,-入力!$C$16),IF(入力!$C$17=3,ROUND(地区標準卸価格!J262*ユーザ別掛け率!J262%,-入力!$C$16),""))),地区標準卸価格!J262))</f>
        <v/>
      </c>
      <c r="K262" s="62">
        <f>'6桁'!K262</f>
        <v>0</v>
      </c>
      <c r="L262" s="5" t="str">
        <f>IF(地区標準卸価格!L262="","",IF(ISNUMBER(地区標準卸価格!L262),IF(入力!$C$17=1,ROUNDDOWN(地区標準卸価格!L262*ユーザ別掛け率!L262%,-入力!$C$16),IF(入力!$C$17=2,ROUNDUP(地区標準卸価格!L262*ユーザ別掛け率!L262%,-入力!$C$16),IF(入力!$C$17=3,ROUND(地区標準卸価格!L262*ユーザ別掛け率!L262%,-入力!$C$16),""))),地区標準卸価格!L262))</f>
        <v/>
      </c>
      <c r="M262" s="62">
        <f>'6桁'!M262</f>
        <v>0</v>
      </c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地区標準卸価格!T262="","",IF(ISNUMBER(地区標準卸価格!T262),IF(入力!$C$17=1,ROUNDDOWN(地区標準卸価格!T262*ユーザ別掛け率!T262%,-入力!$C$16),IF(入力!$C$17=2,ROUNDUP(地区標準卸価格!T262*ユーザ別掛け率!T262%,-入力!$C$16),IF(入力!$C$17=3,ROUND(地区標準卸価格!T262*ユーザ別掛け率!T262%,-入力!$C$16),""))),地区標準卸価格!T262))</f>
        <v/>
      </c>
      <c r="U262" s="78">
        <f>'6桁'!U262</f>
        <v>0</v>
      </c>
      <c r="V262" s="32" t="str">
        <f>IF(地区標準卸価格!V262="","",IF(ISNUMBER(地区標準卸価格!V262),IF(入力!$C$17=1,ROUNDDOWN(地区標準卸価格!V262*ユーザ別掛け率!V262%,-入力!$C$16),IF(入力!$C$17=2,ROUNDUP(地区標準卸価格!V262*ユーザ別掛け率!V262%,-入力!$C$16),IF(入力!$C$17=3,ROUND(地区標準卸価格!V262*ユーザ別掛け率!V262%,-入力!$C$16),""))),地区標準卸価格!V262))</f>
        <v/>
      </c>
      <c r="W262" s="78">
        <f>'6桁'!W262</f>
        <v>0</v>
      </c>
      <c r="X262" s="32">
        <f>IF(地区標準卸価格!X262="","",IF(ISNUMBER(地区標準卸価格!X262),IF(入力!$C$17=1,ROUNDDOWN(地区標準卸価格!X262*ユーザ別掛け率!X262%,-入力!$C$16),IF(入力!$C$17=2,ROUNDUP(地区標準卸価格!X262*ユーザ別掛け率!X262%,-入力!$C$16),IF(入力!$C$17=3,ROUND(地区標準卸価格!X262*ユーザ別掛け率!X262%,-入力!$C$16),""))),地区標準卸価格!X262))</f>
        <v>34400</v>
      </c>
      <c r="Y262" s="78" t="str">
        <f>'6桁'!Y262</f>
        <v>※</v>
      </c>
      <c r="Z262" s="32" t="str">
        <f>IF(地区標準卸価格!Z262="","",IF(ISNUMBER(地区標準卸価格!Z262),IF(入力!$C$17=1,ROUNDDOWN(地区標準卸価格!Z262*ユーザ別掛け率!Z262%,-入力!$C$16),IF(入力!$C$17=2,ROUNDUP(地区標準卸価格!Z262*ユーザ別掛け率!Z262%,-入力!$C$16),IF(入力!$C$17=3,ROUND(地区標準卸価格!Z262*ユーザ別掛け率!Z262%,-入力!$C$16),""))),地区標準卸価格!Z262))</f>
        <v/>
      </c>
      <c r="AA262" s="78">
        <f>'6桁'!AA262</f>
        <v>0</v>
      </c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>
        <f>IF(地区標準卸価格!F263="","",IF(ISNUMBER(地区標準卸価格!F263),IF(入力!$C$17=1,ROUNDDOWN(地区標準卸価格!F263*ユーザ別掛け率!F263%,-入力!$C$16),IF(入力!$C$17=2,ROUNDUP(地区標準卸価格!F263*ユーザ別掛け率!F263%,-入力!$C$16),IF(入力!$C$17=3,ROUND(地区標準卸価格!F263*ユーザ別掛け率!F263%,-入力!$C$16),""))),地区標準卸価格!F263))</f>
        <v>32500</v>
      </c>
      <c r="G263" s="111">
        <f>'6桁'!G263</f>
        <v>0</v>
      </c>
      <c r="H263" s="5" t="str">
        <f>IF(地区標準卸価格!H263="","",IF(ISNUMBER(地区標準卸価格!H263),IF(入力!$C$17=1,ROUNDDOWN(地区標準卸価格!H263*ユーザ別掛け率!H263%,-入力!$C$16),IF(入力!$C$17=2,ROUNDUP(地区標準卸価格!H263*ユーザ別掛け率!H263%,-入力!$C$16),IF(入力!$C$17=3,ROUND(地区標準卸価格!H263*ユーザ別掛け率!H263%,-入力!$C$16),""))),地区標準卸価格!H263))</f>
        <v/>
      </c>
      <c r="I263" s="111">
        <f>'6桁'!I263</f>
        <v>0</v>
      </c>
      <c r="J263" s="5" t="str">
        <f>IF(地区標準卸価格!J263="","",IF(ISNUMBER(地区標準卸価格!J263),IF(入力!$C$17=1,ROUNDDOWN(地区標準卸価格!J263*ユーザ別掛け率!J263%,-入力!$C$16),IF(入力!$C$17=2,ROUNDUP(地区標準卸価格!J263*ユーザ別掛け率!J263%,-入力!$C$16),IF(入力!$C$17=3,ROUND(地区標準卸価格!J263*ユーザ別掛け率!J263%,-入力!$C$16),""))),地区標準卸価格!J263))</f>
        <v/>
      </c>
      <c r="K263" s="62">
        <f>'6桁'!K263</f>
        <v>0</v>
      </c>
      <c r="L263" s="5" t="str">
        <f>IF(地区標準卸価格!L263="","",IF(ISNUMBER(地区標準卸価格!L263),IF(入力!$C$17=1,ROUNDDOWN(地区標準卸価格!L263*ユーザ別掛け率!L263%,-入力!$C$16),IF(入力!$C$17=2,ROUNDUP(地区標準卸価格!L263*ユーザ別掛け率!L263%,-入力!$C$16),IF(入力!$C$17=3,ROUND(地区標準卸価格!L263*ユーザ別掛け率!L263%,-入力!$C$16),""))),地区標準卸価格!L263))</f>
        <v/>
      </c>
      <c r="M263" s="62">
        <f>'6桁'!M263</f>
        <v>0</v>
      </c>
      <c r="N263" s="127"/>
      <c r="O263" s="497"/>
      <c r="P263" s="501" t="s">
        <v>419</v>
      </c>
      <c r="Q263" s="502"/>
      <c r="R263" s="501" t="s">
        <v>433</v>
      </c>
      <c r="S263" s="502"/>
      <c r="T263" s="5">
        <f>IF(地区標準卸価格!T263="","",IF(ISNUMBER(地区標準卸価格!T263),IF(入力!$C$17=1,ROUNDDOWN(地区標準卸価格!T263*ユーザ別掛け率!T263%,-入力!$C$16),IF(入力!$C$17=2,ROUNDUP(地区標準卸価格!T263*ユーザ別掛け率!T263%,-入力!$C$16),IF(入力!$C$17=3,ROUND(地区標準卸価格!T263*ユーザ別掛け率!T263%,-入力!$C$16),""))),地区標準卸価格!T263))</f>
        <v>37500</v>
      </c>
      <c r="U263" s="62">
        <f>'6桁'!U263</f>
        <v>0</v>
      </c>
      <c r="V263" s="5" t="str">
        <f>IF(地区標準卸価格!V263="","",IF(ISNUMBER(地区標準卸価格!V263),IF(入力!$C$17=1,ROUNDDOWN(地区標準卸価格!V263*ユーザ別掛け率!V263%,-入力!$C$16),IF(入力!$C$17=2,ROUNDUP(地区標準卸価格!V263*ユーザ別掛け率!V263%,-入力!$C$16),IF(入力!$C$17=3,ROUND(地区標準卸価格!V263*ユーザ別掛け率!V263%,-入力!$C$16),""))),地区標準卸価格!V263))</f>
        <v/>
      </c>
      <c r="W263" s="62">
        <f>'6桁'!W263</f>
        <v>0</v>
      </c>
      <c r="X263" s="5" t="str">
        <f>IF(地区標準卸価格!X263="","",IF(ISNUMBER(地区標準卸価格!X263),IF(入力!$C$17=1,ROUNDDOWN(地区標準卸価格!X263*ユーザ別掛け率!X263%,-入力!$C$16),IF(入力!$C$17=2,ROUNDUP(地区標準卸価格!X263*ユーザ別掛け率!X263%,-入力!$C$16),IF(入力!$C$17=3,ROUND(地区標準卸価格!X263*ユーザ別掛け率!X263%,-入力!$C$16),""))),地区標準卸価格!X263))</f>
        <v/>
      </c>
      <c r="Y263" s="62">
        <f>'6桁'!Y263</f>
        <v>0</v>
      </c>
      <c r="Z263" s="5" t="str">
        <f>IF(地区標準卸価格!Z263="","",IF(ISNUMBER(地区標準卸価格!Z263),IF(入力!$C$17=1,ROUNDDOWN(地区標準卸価格!Z263*ユーザ別掛け率!Z263%,-入力!$C$16),IF(入力!$C$17=2,ROUNDUP(地区標準卸価格!Z263*ユーザ別掛け率!Z263%,-入力!$C$16),IF(入力!$C$17=3,ROUND(地区標準卸価格!Z263*ユーザ別掛け率!Z263%,-入力!$C$16),""))),地区標準卸価格!Z263))</f>
        <v/>
      </c>
      <c r="AA263" s="62">
        <f>'6桁'!AA263</f>
        <v>0</v>
      </c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f>IF(地区標準卸価格!F264="","",IF(ISNUMBER(地区標準卸価格!F264),IF(入力!$C$17=1,ROUNDDOWN(地区標準卸価格!F264*ユーザ別掛け率!F264%,-入力!$C$16),IF(入力!$C$17=2,ROUNDUP(地区標準卸価格!F264*ユーザ別掛け率!F264%,-入力!$C$16),IF(入力!$C$17=3,ROUND(地区標準卸価格!F264*ユーザ別掛け率!F264%,-入力!$C$16),""))),地区標準卸価格!F264))</f>
        <v>38200</v>
      </c>
      <c r="G264" s="111">
        <f>'6桁'!G264</f>
        <v>0</v>
      </c>
      <c r="H264" s="5" t="str">
        <f>IF(地区標準卸価格!H264="","",IF(ISNUMBER(地区標準卸価格!H264),IF(入力!$C$17=1,ROUNDDOWN(地区標準卸価格!H264*ユーザ別掛け率!H264%,-入力!$C$16),IF(入力!$C$17=2,ROUNDUP(地区標準卸価格!H264*ユーザ別掛け率!H264%,-入力!$C$16),IF(入力!$C$17=3,ROUND(地区標準卸価格!H264*ユーザ別掛け率!H264%,-入力!$C$16),""))),地区標準卸価格!H264))</f>
        <v/>
      </c>
      <c r="I264" s="111">
        <f>'6桁'!I264</f>
        <v>0</v>
      </c>
      <c r="J264" s="5" t="str">
        <f>IF(地区標準卸価格!J264="","",IF(ISNUMBER(地区標準卸価格!J264),IF(入力!$C$17=1,ROUNDDOWN(地区標準卸価格!J264*ユーザ別掛け率!J264%,-入力!$C$16),IF(入力!$C$17=2,ROUNDUP(地区標準卸価格!J264*ユーザ別掛け率!J264%,-入力!$C$16),IF(入力!$C$17=3,ROUND(地区標準卸価格!J264*ユーザ別掛け率!J264%,-入力!$C$16),""))),地区標準卸価格!J264))</f>
        <v/>
      </c>
      <c r="K264" s="59">
        <f>'6桁'!K264</f>
        <v>0</v>
      </c>
      <c r="L264" s="5" t="str">
        <f>IF(地区標準卸価格!L264="","",IF(ISNUMBER(地区標準卸価格!L264),IF(入力!$C$17=1,ROUNDDOWN(地区標準卸価格!L264*ユーザ別掛け率!L264%,-入力!$C$16),IF(入力!$C$17=2,ROUNDUP(地区標準卸価格!L264*ユーザ別掛け率!L264%,-入力!$C$16),IF(入力!$C$17=3,ROUND(地区標準卸価格!L264*ユーザ別掛け率!L264%,-入力!$C$16),""))),地区標準卸価格!L264))</f>
        <v/>
      </c>
      <c r="M264" s="62">
        <f>'6桁'!M264</f>
        <v>0</v>
      </c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地区標準卸価格!T264="","",IF(ISNUMBER(地区標準卸価格!T264),IF(入力!$C$17=1,ROUNDDOWN(地区標準卸価格!T264*ユーザ別掛け率!T264%,-入力!$C$16),IF(入力!$C$17=2,ROUNDUP(地区標準卸価格!T264*ユーザ別掛け率!T264%,-入力!$C$16),IF(入力!$C$17=3,ROUND(地区標準卸価格!T264*ユーザ別掛け率!T264%,-入力!$C$16),""))),地区標準卸価格!T264))</f>
        <v/>
      </c>
      <c r="U264" s="59">
        <f>'6桁'!U264</f>
        <v>0</v>
      </c>
      <c r="V264" s="5">
        <f>IF(地区標準卸価格!V264="","",IF(ISNUMBER(地区標準卸価格!V264),IF(入力!$C$17=1,ROUNDDOWN(地区標準卸価格!V264*ユーザ別掛け率!V264%,-入力!$C$16),IF(入力!$C$17=2,ROUNDUP(地区標準卸価格!V264*ユーザ別掛け率!V264%,-入力!$C$16),IF(入力!$C$17=3,ROUND(地区標準卸価格!V264*ユーザ別掛け率!V264%,-入力!$C$16),""))),地区標準卸価格!V264))</f>
        <v>38200</v>
      </c>
      <c r="W264" s="59" t="str">
        <f>'6桁'!W264</f>
        <v>LT03</v>
      </c>
      <c r="X264" s="5" t="str">
        <f>IF(地区標準卸価格!X264="","",IF(ISNUMBER(地区標準卸価格!X264),IF(入力!$C$17=1,ROUNDDOWN(地区標準卸価格!X264*ユーザ別掛け率!X264%,-入力!$C$16),IF(入力!$C$17=2,ROUNDUP(地区標準卸価格!X264*ユーザ別掛け率!X264%,-入力!$C$16),IF(入力!$C$17=3,ROUND(地区標準卸価格!X264*ユーザ別掛け率!X264%,-入力!$C$16),""))),地区標準卸価格!X264))</f>
        <v/>
      </c>
      <c r="Y264" s="59">
        <f>'6桁'!Y264</f>
        <v>0</v>
      </c>
      <c r="Z264" s="5" t="str">
        <f>IF(地区標準卸価格!Z264="","",IF(ISNUMBER(地区標準卸価格!Z264),IF(入力!$C$17=1,ROUNDDOWN(地区標準卸価格!Z264*ユーザ別掛け率!Z264%,-入力!$C$16),IF(入力!$C$17=2,ROUNDUP(地区標準卸価格!Z264*ユーザ別掛け率!Z264%,-入力!$C$16),IF(入力!$C$17=3,ROUND(地区標準卸価格!Z264*ユーザ別掛け率!Z264%,-入力!$C$16),""))),地区標準卸価格!Z264))</f>
        <v/>
      </c>
      <c r="AA264" s="59">
        <f>'6桁'!AA264</f>
        <v>0</v>
      </c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>
        <f>IF(地区標準卸価格!F265="","",IF(ISNUMBER(地区標準卸価格!F265),IF(入力!$C$17=1,ROUNDDOWN(地区標準卸価格!F265*ユーザ別掛け率!F265%,-入力!$C$16),IF(入力!$C$17=2,ROUNDUP(地区標準卸価格!F265*ユーザ別掛け率!F265%,-入力!$C$16),IF(入力!$C$17=3,ROUND(地区標準卸価格!F265*ユーザ別掛け率!F265%,-入力!$C$16),""))),地区標準卸価格!F265))</f>
        <v>29700</v>
      </c>
      <c r="G265" s="111">
        <f>'6桁'!G265</f>
        <v>0</v>
      </c>
      <c r="H265" s="5" t="str">
        <f>IF(地区標準卸価格!H265="","",IF(ISNUMBER(地区標準卸価格!H265),IF(入力!$C$17=1,ROUNDDOWN(地区標準卸価格!H265*ユーザ別掛け率!H265%,-入力!$C$16),IF(入力!$C$17=2,ROUNDUP(地区標準卸価格!H265*ユーザ別掛け率!H265%,-入力!$C$16),IF(入力!$C$17=3,ROUND(地区標準卸価格!H265*ユーザ別掛け率!H265%,-入力!$C$16),""))),地区標準卸価格!H265))</f>
        <v/>
      </c>
      <c r="I265" s="111">
        <f>'6桁'!I265</f>
        <v>0</v>
      </c>
      <c r="J265" s="5" t="str">
        <f>IF(地区標準卸価格!J265="","",IF(ISNUMBER(地区標準卸価格!J265),IF(入力!$C$17=1,ROUNDDOWN(地区標準卸価格!J265*ユーザ別掛け率!J265%,-入力!$C$16),IF(入力!$C$17=2,ROUNDUP(地区標準卸価格!J265*ユーザ別掛け率!J265%,-入力!$C$16),IF(入力!$C$17=3,ROUND(地区標準卸価格!J265*ユーザ別掛け率!J265%,-入力!$C$16),""))),地区標準卸価格!J265))</f>
        <v/>
      </c>
      <c r="K265" s="62">
        <f>'6桁'!K265</f>
        <v>0</v>
      </c>
      <c r="L265" s="5" t="str">
        <f>IF(地区標準卸価格!L265="","",IF(ISNUMBER(地区標準卸価格!L265),IF(入力!$C$17=1,ROUNDDOWN(地区標準卸価格!L265*ユーザ別掛け率!L265%,-入力!$C$16),IF(入力!$C$17=2,ROUNDUP(地区標準卸価格!L265*ユーザ別掛け率!L265%,-入力!$C$16),IF(入力!$C$17=3,ROUND(地区標準卸価格!L265*ユーザ別掛け率!L265%,-入力!$C$16),""))),地区標準卸価格!L265))</f>
        <v/>
      </c>
      <c r="M265" s="62">
        <f>'6桁'!M265</f>
        <v>0</v>
      </c>
      <c r="N265" s="127"/>
      <c r="O265" s="497"/>
      <c r="P265" s="501" t="s">
        <v>421</v>
      </c>
      <c r="Q265" s="502"/>
      <c r="R265" s="501" t="s">
        <v>463</v>
      </c>
      <c r="S265" s="502"/>
      <c r="T265" s="5">
        <f>IF(地区標準卸価格!T265="","",IF(ISNUMBER(地区標準卸価格!T265),IF(入力!$C$17=1,ROUNDDOWN(地区標準卸価格!T265*ユーザ別掛け率!T265%,-入力!$C$16),IF(入力!$C$17=2,ROUNDUP(地区標準卸価格!T265*ユーザ別掛け率!T265%,-入力!$C$16),IF(入力!$C$17=3,ROUND(地区標準卸価格!T265*ユーザ別掛け率!T265%,-入力!$C$16),""))),地区標準卸価格!T265))</f>
        <v>34100</v>
      </c>
      <c r="U265" s="62">
        <f>'6桁'!U265</f>
        <v>0</v>
      </c>
      <c r="V265" s="5" t="str">
        <f>IF(地区標準卸価格!V265="","",IF(ISNUMBER(地区標準卸価格!V265),IF(入力!$C$17=1,ROUNDDOWN(地区標準卸価格!V265*ユーザ別掛け率!V265%,-入力!$C$16),IF(入力!$C$17=2,ROUNDUP(地区標準卸価格!V265*ユーザ別掛け率!V265%,-入力!$C$16),IF(入力!$C$17=3,ROUND(地区標準卸価格!V265*ユーザ別掛け率!V265%,-入力!$C$16),""))),地区標準卸価格!V265))</f>
        <v/>
      </c>
      <c r="W265" s="62">
        <f>'6桁'!W265</f>
        <v>0</v>
      </c>
      <c r="X265" s="5" t="str">
        <f>IF(地区標準卸価格!X265="","",IF(ISNUMBER(地区標準卸価格!X265),IF(入力!$C$17=1,ROUNDDOWN(地区標準卸価格!X265*ユーザ別掛け率!X265%,-入力!$C$16),IF(入力!$C$17=2,ROUNDUP(地区標準卸価格!X265*ユーザ別掛け率!X265%,-入力!$C$16),IF(入力!$C$17=3,ROUND(地区標準卸価格!X265*ユーザ別掛け率!X265%,-入力!$C$16),""))),地区標準卸価格!X265))</f>
        <v/>
      </c>
      <c r="Y265" s="62">
        <f>'6桁'!Y265</f>
        <v>0</v>
      </c>
      <c r="Z265" s="5" t="str">
        <f>IF(地区標準卸価格!Z265="","",IF(ISNUMBER(地区標準卸価格!Z265),IF(入力!$C$17=1,ROUNDDOWN(地区標準卸価格!Z265*ユーザ別掛け率!Z265%,-入力!$C$16),IF(入力!$C$17=2,ROUNDUP(地区標準卸価格!Z265*ユーザ別掛け率!Z265%,-入力!$C$16),IF(入力!$C$17=3,ROUND(地区標準卸価格!Z265*ユーザ別掛け率!Z265%,-入力!$C$16),""))),地区標準卸価格!Z265))</f>
        <v/>
      </c>
      <c r="AA265" s="62">
        <f>'6桁'!AA265</f>
        <v>0</v>
      </c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>
        <f>IF(地区標準卸価格!F266="","",IF(ISNUMBER(地区標準卸価格!F266),IF(入力!$C$17=1,ROUNDDOWN(地区標準卸価格!F266*ユーザ別掛け率!F266%,-入力!$C$16),IF(入力!$C$17=2,ROUNDUP(地区標準卸価格!F266*ユーザ別掛け率!F266%,-入力!$C$16),IF(入力!$C$17=3,ROUND(地区標準卸価格!F266*ユーザ別掛け率!F266%,-入力!$C$16),""))),地区標準卸価格!F266))</f>
        <v>31200</v>
      </c>
      <c r="G266" s="111">
        <f>'6桁'!G266</f>
        <v>0</v>
      </c>
      <c r="H266" s="5" t="str">
        <f>IF(地区標準卸価格!H266="","",IF(ISNUMBER(地区標準卸価格!H266),IF(入力!$C$17=1,ROUNDDOWN(地区標準卸価格!H266*ユーザ別掛け率!H266%,-入力!$C$16),IF(入力!$C$17=2,ROUNDUP(地区標準卸価格!H266*ユーザ別掛け率!H266%,-入力!$C$16),IF(入力!$C$17=3,ROUND(地区標準卸価格!H266*ユーザ別掛け率!H266%,-入力!$C$16),""))),地区標準卸価格!H266))</f>
        <v/>
      </c>
      <c r="I266" s="111">
        <f>'6桁'!I266</f>
        <v>0</v>
      </c>
      <c r="J266" s="5" t="str">
        <f>IF(地区標準卸価格!J266="","",IF(ISNUMBER(地区標準卸価格!J266),IF(入力!$C$17=1,ROUNDDOWN(地区標準卸価格!J266*ユーザ別掛け率!J266%,-入力!$C$16),IF(入力!$C$17=2,ROUNDUP(地区標準卸価格!J266*ユーザ別掛け率!J266%,-入力!$C$16),IF(入力!$C$17=3,ROUND(地区標準卸価格!J266*ユーザ別掛け率!J266%,-入力!$C$16),""))),地区標準卸価格!J266))</f>
        <v/>
      </c>
      <c r="K266" s="62">
        <f>'6桁'!K266</f>
        <v>0</v>
      </c>
      <c r="L266" s="5" t="str">
        <f>IF(地区標準卸価格!L266="","",IF(ISNUMBER(地区標準卸価格!L266),IF(入力!$C$17=1,ROUNDDOWN(地区標準卸価格!L266*ユーザ別掛け率!L266%,-入力!$C$16),IF(入力!$C$17=2,ROUNDUP(地区標準卸価格!L266*ユーザ別掛け率!L266%,-入力!$C$16),IF(入力!$C$17=3,ROUND(地区標準卸価格!L266*ユーザ別掛け率!L266%,-入力!$C$16),""))),地区標準卸価格!L266))</f>
        <v/>
      </c>
      <c r="M266" s="62">
        <f>'6桁'!M266</f>
        <v>0</v>
      </c>
      <c r="N266" s="127"/>
      <c r="O266" s="497"/>
      <c r="P266" s="501" t="s">
        <v>422</v>
      </c>
      <c r="Q266" s="502"/>
      <c r="R266" s="501" t="s">
        <v>464</v>
      </c>
      <c r="S266" s="502"/>
      <c r="T266" s="5">
        <f>IF(地区標準卸価格!T266="","",IF(ISNUMBER(地区標準卸価格!T266),IF(入力!$C$17=1,ROUNDDOWN(地区標準卸価格!T266*ユーザ別掛け率!T266%,-入力!$C$16),IF(入力!$C$17=2,ROUNDUP(地区標準卸価格!T266*ユーザ別掛け率!T266%,-入力!$C$16),IF(入力!$C$17=3,ROUND(地区標準卸価格!T266*ユーザ別掛け率!T266%,-入力!$C$16),""))),地区標準卸価格!T266))</f>
        <v>36200</v>
      </c>
      <c r="U266" s="59">
        <f>'6桁'!U266</f>
        <v>0</v>
      </c>
      <c r="V266" s="5" t="str">
        <f>IF(地区標準卸価格!V266="","",IF(ISNUMBER(地区標準卸価格!V266),IF(入力!$C$17=1,ROUNDDOWN(地区標準卸価格!V266*ユーザ別掛け率!V266%,-入力!$C$16),IF(入力!$C$17=2,ROUNDUP(地区標準卸価格!V266*ユーザ別掛け率!V266%,-入力!$C$16),IF(入力!$C$17=3,ROUND(地区標準卸価格!V266*ユーザ別掛け率!V266%,-入力!$C$16),""))),地区標準卸価格!V266))</f>
        <v/>
      </c>
      <c r="W266" s="59">
        <f>'6桁'!W266</f>
        <v>0</v>
      </c>
      <c r="X266" s="5" t="str">
        <f>IF(地区標準卸価格!X266="","",IF(ISNUMBER(地区標準卸価格!X266),IF(入力!$C$17=1,ROUNDDOWN(地区標準卸価格!X266*ユーザ別掛け率!X266%,-入力!$C$16),IF(入力!$C$17=2,ROUNDUP(地区標準卸価格!X266*ユーザ別掛け率!X266%,-入力!$C$16),IF(入力!$C$17=3,ROUND(地区標準卸価格!X266*ユーザ別掛け率!X266%,-入力!$C$16),""))),地区標準卸価格!X266))</f>
        <v/>
      </c>
      <c r="Y266" s="59">
        <f>'6桁'!Y266</f>
        <v>0</v>
      </c>
      <c r="Z266" s="5" t="str">
        <f>IF(地区標準卸価格!Z266="","",IF(ISNUMBER(地区標準卸価格!Z266),IF(入力!$C$17=1,ROUNDDOWN(地区標準卸価格!Z266*ユーザ別掛け率!Z266%,-入力!$C$16),IF(入力!$C$17=2,ROUNDUP(地区標準卸価格!Z266*ユーザ別掛け率!Z266%,-入力!$C$16),IF(入力!$C$17=3,ROUND(地区標準卸価格!Z266*ユーザ別掛け率!Z266%,-入力!$C$16),""))),地区標準卸価格!Z266))</f>
        <v/>
      </c>
      <c r="AA266" s="59">
        <f>'6桁'!AA266</f>
        <v>0</v>
      </c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>
        <f>IF(地区標準卸価格!F267="","",IF(ISNUMBER(地区標準卸価格!F267),IF(入力!$C$17=1,ROUNDDOWN(地区標準卸価格!F267*ユーザ別掛け率!F267%,-入力!$C$16),IF(入力!$C$17=2,ROUNDUP(地区標準卸価格!F267*ユーザ別掛け率!F267%,-入力!$C$16),IF(入力!$C$17=3,ROUND(地区標準卸価格!F267*ユーザ別掛け率!F267%,-入力!$C$16),""))),地区標準卸価格!F267))</f>
        <v>31300</v>
      </c>
      <c r="G267" s="111">
        <f>'6桁'!G267</f>
        <v>0</v>
      </c>
      <c r="H267" s="5" t="str">
        <f>IF(地区標準卸価格!H267="","",IF(ISNUMBER(地区標準卸価格!H267),IF(入力!$C$17=1,ROUNDDOWN(地区標準卸価格!H267*ユーザ別掛け率!H267%,-入力!$C$16),IF(入力!$C$17=2,ROUNDUP(地区標準卸価格!H267*ユーザ別掛け率!H267%,-入力!$C$16),IF(入力!$C$17=3,ROUND(地区標準卸価格!H267*ユーザ別掛け率!H267%,-入力!$C$16),""))),地区標準卸価格!H267))</f>
        <v/>
      </c>
      <c r="I267" s="111">
        <f>'6桁'!I267</f>
        <v>0</v>
      </c>
      <c r="J267" s="5" t="str">
        <f>IF(地区標準卸価格!J267="","",IF(ISNUMBER(地区標準卸価格!J267),IF(入力!$C$17=1,ROUNDDOWN(地区標準卸価格!J267*ユーザ別掛け率!J267%,-入力!$C$16),IF(入力!$C$17=2,ROUNDUP(地区標準卸価格!J267*ユーザ別掛け率!J267%,-入力!$C$16),IF(入力!$C$17=3,ROUND(地区標準卸価格!J267*ユーザ別掛け率!J267%,-入力!$C$16),""))),地区標準卸価格!J267))</f>
        <v/>
      </c>
      <c r="K267" s="62">
        <f>'6桁'!K267</f>
        <v>0</v>
      </c>
      <c r="L267" s="5" t="str">
        <f>IF(地区標準卸価格!L267="","",IF(ISNUMBER(地区標準卸価格!L267),IF(入力!$C$17=1,ROUNDDOWN(地区標準卸価格!L267*ユーザ別掛け率!L267%,-入力!$C$16),IF(入力!$C$17=2,ROUNDUP(地区標準卸価格!L267*ユーザ別掛け率!L267%,-入力!$C$16),IF(入力!$C$17=3,ROUND(地区標準卸価格!L267*ユーザ別掛け率!L267%,-入力!$C$16),""))),地区標準卸価格!L267))</f>
        <v/>
      </c>
      <c r="M267" s="62">
        <f>'6桁'!M267</f>
        <v>0</v>
      </c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地区標準卸価格!T267="","",IF(ISNUMBER(地区標準卸価格!T267),IF(入力!$C$17=1,ROUNDDOWN(地区標準卸価格!T267*ユーザ別掛け率!T267%,-入力!$C$16),IF(入力!$C$17=2,ROUNDUP(地区標準卸価格!T267*ユーザ別掛け率!T267%,-入力!$C$16),IF(入力!$C$17=3,ROUND(地区標準卸価格!T267*ユーザ別掛け率!T267%,-入力!$C$16),""))),地区標準卸価格!T267))</f>
        <v/>
      </c>
      <c r="U267" s="62">
        <f>'6桁'!U267</f>
        <v>0</v>
      </c>
      <c r="V267" s="5" t="str">
        <f>IF(地区標準卸価格!V267="","",IF(ISNUMBER(地区標準卸価格!V267),IF(入力!$C$17=1,ROUNDDOWN(地区標準卸価格!V267*ユーザ別掛け率!V267%,-入力!$C$16),IF(入力!$C$17=2,ROUNDUP(地区標準卸価格!V267*ユーザ別掛け率!V267%,-入力!$C$16),IF(入力!$C$17=3,ROUND(地区標準卸価格!V267*ユーザ別掛け率!V267%,-入力!$C$16),""))),地区標準卸価格!V267))</f>
        <v/>
      </c>
      <c r="W267" s="62">
        <f>'6桁'!W267</f>
        <v>0</v>
      </c>
      <c r="X267" s="5">
        <f>IF(地区標準卸価格!X267="","",IF(ISNUMBER(地区標準卸価格!X267),IF(入力!$C$17=1,ROUNDDOWN(地区標準卸価格!X267*ユーザ別掛け率!X267%,-入力!$C$16),IF(入力!$C$17=2,ROUNDUP(地区標準卸価格!X267*ユーザ別掛け率!X267%,-入力!$C$16),IF(入力!$C$17=3,ROUND(地区標準卸価格!X267*ユーザ別掛け率!X267%,-入力!$C$16),""))),地区標準卸価格!X267))</f>
        <v>34700</v>
      </c>
      <c r="Y267" s="62" t="str">
        <f>'6桁'!Y267</f>
        <v>※◎</v>
      </c>
      <c r="Z267" s="5" t="str">
        <f>IF(地区標準卸価格!Z267="","",IF(ISNUMBER(地区標準卸価格!Z267),IF(入力!$C$17=1,ROUNDDOWN(地区標準卸価格!Z267*ユーザ別掛け率!Z267%,-入力!$C$16),IF(入力!$C$17=2,ROUNDUP(地区標準卸価格!Z267*ユーザ別掛け率!Z267%,-入力!$C$16),IF(入力!$C$17=3,ROUND(地区標準卸価格!Z267*ユーザ別掛け率!Z267%,-入力!$C$16),""))),地区標準卸価格!Z267))</f>
        <v/>
      </c>
      <c r="AA267" s="62">
        <f>'6桁'!AA267</f>
        <v>0</v>
      </c>
    </row>
    <row r="268" spans="2:27" ht="30" customHeight="1">
      <c r="B268" s="497"/>
      <c r="C268" s="388" t="s">
        <v>443</v>
      </c>
      <c r="D268" s="435" t="s">
        <v>445</v>
      </c>
      <c r="E268" s="489"/>
      <c r="F268" s="5">
        <f>IF(地区標準卸価格!F268="","",IF(ISNUMBER(地区標準卸価格!F268),IF(入力!$C$17=1,ROUNDDOWN(地区標準卸価格!F268*ユーザ別掛け率!F268%,-入力!$C$16),IF(入力!$C$17=2,ROUNDUP(地区標準卸価格!F268*ユーザ別掛け率!F268%,-入力!$C$16),IF(入力!$C$17=3,ROUND(地区標準卸価格!F268*ユーザ別掛け率!F268%,-入力!$C$16),""))),地区標準卸価格!F268))</f>
        <v>33900</v>
      </c>
      <c r="G268" s="111">
        <f>'6桁'!G268</f>
        <v>0</v>
      </c>
      <c r="H268" s="5" t="str">
        <f>IF(地区標準卸価格!H268="","",IF(ISNUMBER(地区標準卸価格!H268),IF(入力!$C$17=1,ROUNDDOWN(地区標準卸価格!H268*ユーザ別掛け率!H268%,-入力!$C$16),IF(入力!$C$17=2,ROUNDUP(地区標準卸価格!H268*ユーザ別掛け率!H268%,-入力!$C$16),IF(入力!$C$17=3,ROUND(地区標準卸価格!H268*ユーザ別掛け率!H268%,-入力!$C$16),""))),地区標準卸価格!H268))</f>
        <v/>
      </c>
      <c r="I268" s="111">
        <f>'6桁'!I268</f>
        <v>0</v>
      </c>
      <c r="J268" s="5" t="str">
        <f>IF(地区標準卸価格!J268="","",IF(ISNUMBER(地区標準卸価格!J268),IF(入力!$C$17=1,ROUNDDOWN(地区標準卸価格!J268*ユーザ別掛け率!J268%,-入力!$C$16),IF(入力!$C$17=2,ROUNDUP(地区標準卸価格!J268*ユーザ別掛け率!J268%,-入力!$C$16),IF(入力!$C$17=3,ROUND(地区標準卸価格!J268*ユーザ別掛け率!J268%,-入力!$C$16),""))),地区標準卸価格!J268))</f>
        <v/>
      </c>
      <c r="K268" s="62">
        <f>'6桁'!K268</f>
        <v>0</v>
      </c>
      <c r="L268" s="5" t="str">
        <f>IF(地区標準卸価格!L268="","",IF(ISNUMBER(地区標準卸価格!L268),IF(入力!$C$17=1,ROUNDDOWN(地区標準卸価格!L268*ユーザ別掛け率!L268%,-入力!$C$16),IF(入力!$C$17=2,ROUNDUP(地区標準卸価格!L268*ユーザ別掛け率!L268%,-入力!$C$16),IF(入力!$C$17=3,ROUND(地区標準卸価格!L268*ユーザ別掛け率!L268%,-入力!$C$16),""))),地区標準卸価格!L268))</f>
        <v/>
      </c>
      <c r="M268" s="62">
        <f>'6桁'!M268</f>
        <v>0</v>
      </c>
      <c r="N268" s="127"/>
      <c r="O268" s="497"/>
      <c r="P268" s="507"/>
      <c r="Q268" s="508"/>
      <c r="R268" s="501" t="s">
        <v>438</v>
      </c>
      <c r="S268" s="502"/>
      <c r="T268" s="5">
        <f>IF(地区標準卸価格!T268="","",IF(ISNUMBER(地区標準卸価格!T268),IF(入力!$C$17=1,ROUNDDOWN(地区標準卸価格!T268*ユーザ別掛け率!T268%,-入力!$C$16),IF(入力!$C$17=2,ROUNDUP(地区標準卸価格!T268*ユーザ別掛け率!T268%,-入力!$C$16),IF(入力!$C$17=3,ROUND(地区標準卸価格!T268*ユーザ別掛け率!T268%,-入力!$C$16),""))),地区標準卸価格!T268))</f>
        <v>37600</v>
      </c>
      <c r="U268" s="59" t="str">
        <f>'6桁'!U268</f>
        <v>◎</v>
      </c>
      <c r="V268" s="5" t="str">
        <f>IF(地区標準卸価格!V268="","",IF(ISNUMBER(地区標準卸価格!V268),IF(入力!$C$17=1,ROUNDDOWN(地区標準卸価格!V268*ユーザ別掛け率!V268%,-入力!$C$16),IF(入力!$C$17=2,ROUNDUP(地区標準卸価格!V268*ユーザ別掛け率!V268%,-入力!$C$16),IF(入力!$C$17=3,ROUND(地区標準卸価格!V268*ユーザ別掛け率!V268%,-入力!$C$16),""))),地区標準卸価格!V268))</f>
        <v/>
      </c>
      <c r="W268" s="59">
        <f>'6桁'!W268</f>
        <v>0</v>
      </c>
      <c r="X268" s="5" t="str">
        <f>IF(地区標準卸価格!X268="","",IF(ISNUMBER(地区標準卸価格!X268),IF(入力!$C$17=1,ROUNDDOWN(地区標準卸価格!X268*ユーザ別掛け率!X268%,-入力!$C$16),IF(入力!$C$17=2,ROUNDUP(地区標準卸価格!X268*ユーザ別掛け率!X268%,-入力!$C$16),IF(入力!$C$17=3,ROUND(地区標準卸価格!X268*ユーザ別掛け率!X268%,-入力!$C$16),""))),地区標準卸価格!X268))</f>
        <v/>
      </c>
      <c r="Y268" s="59">
        <f>'6桁'!Y268</f>
        <v>0</v>
      </c>
      <c r="Z268" s="5" t="str">
        <f>IF(地区標準卸価格!Z268="","",IF(ISNUMBER(地区標準卸価格!Z268),IF(入力!$C$17=1,ROUNDDOWN(地区標準卸価格!Z268*ユーザ別掛け率!Z268%,-入力!$C$16),IF(入力!$C$17=2,ROUNDUP(地区標準卸価格!Z268*ユーザ別掛け率!Z268%,-入力!$C$16),IF(入力!$C$17=3,ROUND(地区標準卸価格!Z268*ユーザ別掛け率!Z268%,-入力!$C$16),""))),地区標準卸価格!Z268))</f>
        <v/>
      </c>
      <c r="AA268" s="59">
        <f>'6桁'!AA268</f>
        <v>0</v>
      </c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地区標準卸価格!F269="","",IF(ISNUMBER(地区標準卸価格!F269),IF(入力!$C$17=1,ROUNDDOWN(地区標準卸価格!F269*ユーザ別掛け率!F269%,-入力!$C$16),IF(入力!$C$17=2,ROUNDUP(地区標準卸価格!F269*ユーザ別掛け率!F269%,-入力!$C$16),IF(入力!$C$17=3,ROUND(地区標準卸価格!F269*ユーザ別掛け率!F269%,-入力!$C$16),""))),地区標準卸価格!F269))</f>
        <v/>
      </c>
      <c r="G269" s="111">
        <f>'6桁'!G269</f>
        <v>0</v>
      </c>
      <c r="H269" s="5" t="str">
        <f>IF(地区標準卸価格!H269="","",IF(ISNUMBER(地区標準卸価格!H269),IF(入力!$C$17=1,ROUNDDOWN(地区標準卸価格!H269*ユーザ別掛け率!H269%,-入力!$C$16),IF(入力!$C$17=2,ROUNDUP(地区標準卸価格!H269*ユーザ別掛け率!H269%,-入力!$C$16),IF(入力!$C$17=3,ROUND(地区標準卸価格!H269*ユーザ別掛け率!H269%,-入力!$C$16),""))),地区標準卸価格!H269))</f>
        <v/>
      </c>
      <c r="I269" s="111">
        <f>'6桁'!I269</f>
        <v>0</v>
      </c>
      <c r="J269" s="5">
        <f>IF(地区標準卸価格!J269="","",IF(ISNUMBER(地区標準卸価格!J269),IF(入力!$C$17=1,ROUNDDOWN(地区標準卸価格!J269*ユーザ別掛け率!J269%,-入力!$C$16),IF(入力!$C$17=2,ROUNDUP(地区標準卸価格!J269*ユーザ別掛け率!J269%,-入力!$C$16),IF(入力!$C$17=3,ROUND(地区標準卸価格!J269*ユーザ別掛け率!J269%,-入力!$C$16),""))),地区標準卸価格!J269))</f>
        <v>33500</v>
      </c>
      <c r="K269" s="59" t="str">
        <f>'6桁'!K269</f>
        <v>※
SP LT01M</v>
      </c>
      <c r="L269" s="5" t="str">
        <f>IF(地区標準卸価格!L269="","",IF(ISNUMBER(地区標準卸価格!L269),IF(入力!$C$17=1,ROUNDDOWN(地区標準卸価格!L269*ユーザ別掛け率!L269%,-入力!$C$16),IF(入力!$C$17=2,ROUNDUP(地区標準卸価格!L269*ユーザ別掛け率!L269%,-入力!$C$16),IF(入力!$C$17=3,ROUND(地区標準卸価格!L269*ユーザ別掛け率!L269%,-入力!$C$16),""))),地区標準卸価格!L269))</f>
        <v/>
      </c>
      <c r="M269" s="62">
        <f>'6桁'!M269</f>
        <v>0</v>
      </c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地区標準卸価格!T269="","",IF(ISNUMBER(地区標準卸価格!T269),IF(入力!$C$17=1,ROUNDDOWN(地区標準卸価格!T269*ユーザ別掛け率!T269%,-入力!$C$16),IF(入力!$C$17=2,ROUNDUP(地区標準卸価格!T269*ユーザ別掛け率!T269%,-入力!$C$16),IF(入力!$C$17=3,ROUND(地区標準卸価格!T269*ユーザ別掛け率!T269%,-入力!$C$16),""))),地区標準卸価格!T269))</f>
        <v/>
      </c>
      <c r="U269" s="62">
        <f>'6桁'!U269</f>
        <v>0</v>
      </c>
      <c r="V269" s="5">
        <f>IF(地区標準卸価格!V269="","",IF(ISNUMBER(地区標準卸価格!V269),IF(入力!$C$17=1,ROUNDDOWN(地区標準卸価格!V269*ユーザ別掛け率!V269%,-入力!$C$16),IF(入力!$C$17=2,ROUNDUP(地区標準卸価格!V269*ユーザ別掛け率!V269%,-入力!$C$16),IF(入力!$C$17=3,ROUND(地区標準卸価格!V269*ユーザ別掛け率!V269%,-入力!$C$16),""))),地区標準卸価格!V269))</f>
        <v>29500</v>
      </c>
      <c r="W269" s="59" t="str">
        <f>'6桁'!W269</f>
        <v>※◎
SPLT02</v>
      </c>
      <c r="X269" s="5" t="str">
        <f>IF(地区標準卸価格!X269="","",IF(ISNUMBER(地区標準卸価格!X269),IF(入力!$C$17=1,ROUNDDOWN(地区標準卸価格!X269*ユーザ別掛け率!X269%,-入力!$C$16),IF(入力!$C$17=2,ROUNDUP(地区標準卸価格!X269*ユーザ別掛け率!X269%,-入力!$C$16),IF(入力!$C$17=3,ROUND(地区標準卸価格!X269*ユーザ別掛け率!X269%,-入力!$C$16),""))),地区標準卸価格!X269))</f>
        <v/>
      </c>
      <c r="Y269" s="62">
        <f>'6桁'!Y269</f>
        <v>0</v>
      </c>
      <c r="Z269" s="5" t="str">
        <f>IF(地区標準卸価格!Z269="","",IF(ISNUMBER(地区標準卸価格!Z269),IF(入力!$C$17=1,ROUNDDOWN(地区標準卸価格!Z269*ユーザ別掛け率!Z269%,-入力!$C$16),IF(入力!$C$17=2,ROUNDUP(地区標準卸価格!Z269*ユーザ別掛け率!Z269%,-入力!$C$16),IF(入力!$C$17=3,ROUND(地区標準卸価格!Z269*ユーザ別掛け率!Z269%,-入力!$C$16),""))),地区標準卸価格!Z269))</f>
        <v/>
      </c>
      <c r="AA269" s="62">
        <f>'6桁'!AA269</f>
        <v>0</v>
      </c>
    </row>
    <row r="270" spans="2:27" ht="30" customHeight="1">
      <c r="B270" s="498"/>
      <c r="C270" s="498"/>
      <c r="D270" s="437" t="s">
        <v>448</v>
      </c>
      <c r="E270" s="549"/>
      <c r="F270" s="33">
        <f>IF(地区標準卸価格!F270="","",IF(ISNUMBER(地区標準卸価格!F270),IF(入力!$C$17=1,ROUNDDOWN(地区標準卸価格!F270*ユーザ別掛け率!F270%,-入力!$C$16),IF(入力!$C$17=2,ROUNDUP(地区標準卸価格!F270*ユーザ別掛け率!F270%,-入力!$C$16),IF(入力!$C$17=3,ROUND(地区標準卸価格!F270*ユーザ別掛け率!F270%,-入力!$C$16),""))),地区標準卸価格!F270))</f>
        <v>35000</v>
      </c>
      <c r="G270" s="113">
        <f>'6桁'!G270</f>
        <v>0</v>
      </c>
      <c r="H270" s="33" t="str">
        <f>IF(地区標準卸価格!H270="","",IF(ISNUMBER(地区標準卸価格!H270),IF(入力!$C$17=1,ROUNDDOWN(地区標準卸価格!H270*ユーザ別掛け率!H270%,-入力!$C$16),IF(入力!$C$17=2,ROUNDUP(地区標準卸価格!H270*ユーザ別掛け率!H270%,-入力!$C$16),IF(入力!$C$17=3,ROUND(地区標準卸価格!H270*ユーザ別掛け率!H270%,-入力!$C$16),""))),地区標準卸価格!H270))</f>
        <v/>
      </c>
      <c r="I270" s="113">
        <f>'6桁'!I270</f>
        <v>0</v>
      </c>
      <c r="J270" s="33" t="str">
        <f>IF(地区標準卸価格!J270="","",IF(ISNUMBER(地区標準卸価格!J270),IF(入力!$C$17=1,ROUNDDOWN(地区標準卸価格!J270*ユーザ別掛け率!J270%,-入力!$C$16),IF(入力!$C$17=2,ROUNDUP(地区標準卸価格!J270*ユーザ別掛け率!J270%,-入力!$C$16),IF(入力!$C$17=3,ROUND(地区標準卸価格!J270*ユーザ別掛け率!J270%,-入力!$C$16),""))),地区標準卸価格!J270))</f>
        <v/>
      </c>
      <c r="K270" s="58">
        <f>'6桁'!K270</f>
        <v>0</v>
      </c>
      <c r="L270" s="33" t="str">
        <f>IF(地区標準卸価格!L270="","",IF(ISNUMBER(地区標準卸価格!L270),IF(入力!$C$17=1,ROUNDDOWN(地区標準卸価格!L270*ユーザ別掛け率!L270%,-入力!$C$16),IF(入力!$C$17=2,ROUNDUP(地区標準卸価格!L270*ユーザ別掛け率!L270%,-入力!$C$16),IF(入力!$C$17=3,ROUND(地区標準卸価格!L270*ユーザ別掛け率!L270%,-入力!$C$16),""))),地区標準卸価格!L270))</f>
        <v/>
      </c>
      <c r="M270" s="58">
        <f>'6桁'!M270</f>
        <v>0</v>
      </c>
      <c r="N270" s="127"/>
      <c r="O270" s="497"/>
      <c r="P270" s="509"/>
      <c r="Q270" s="510"/>
      <c r="R270" s="501" t="s">
        <v>444</v>
      </c>
      <c r="S270" s="502"/>
      <c r="T270" s="5" t="str">
        <f>IF(地区標準卸価格!T270="","",IF(ISNUMBER(地区標準卸価格!T270),IF(入力!$C$17=1,ROUNDDOWN(地区標準卸価格!T270*ユーザ別掛け率!T270%,-入力!$C$16),IF(入力!$C$17=2,ROUNDUP(地区標準卸価格!T270*ユーザ別掛け率!T270%,-入力!$C$16),IF(入力!$C$17=3,ROUND(地区標準卸価格!T270*ユーザ別掛け率!T270%,-入力!$C$16),""))),地区標準卸価格!T270))</f>
        <v/>
      </c>
      <c r="U270" s="59">
        <f>'6桁'!U270</f>
        <v>0</v>
      </c>
      <c r="V270" s="5">
        <f>IF(地区標準卸価格!V270="","",IF(ISNUMBER(地区標準卸価格!V270),IF(入力!$C$17=1,ROUNDDOWN(地区標準卸価格!V270*ユーザ別掛け率!V270%,-入力!$C$16),IF(入力!$C$17=2,ROUNDUP(地区標準卸価格!V270*ユーザ別掛け率!V270%,-入力!$C$16),IF(入力!$C$17=3,ROUND(地区標準卸価格!V270*ユーザ別掛け率!V270%,-入力!$C$16),""))),地区標準卸価格!V270))</f>
        <v>33200</v>
      </c>
      <c r="W270" s="59" t="str">
        <f>'6桁'!W270</f>
        <v>※◎
LT03</v>
      </c>
      <c r="X270" s="5" t="str">
        <f>IF(地区標準卸価格!X270="","",IF(ISNUMBER(地区標準卸価格!X270),IF(入力!$C$17=1,ROUNDDOWN(地区標準卸価格!X270*ユーザ別掛け率!X270%,-入力!$C$16),IF(入力!$C$17=2,ROUNDUP(地区標準卸価格!X270*ユーザ別掛け率!X270%,-入力!$C$16),IF(入力!$C$17=3,ROUND(地区標準卸価格!X270*ユーザ別掛け率!X270%,-入力!$C$16),""))),地区標準卸価格!X270))</f>
        <v/>
      </c>
      <c r="Y270" s="59">
        <f>'6桁'!Y270</f>
        <v>0</v>
      </c>
      <c r="Z270" s="5" t="str">
        <f>IF(地区標準卸価格!Z270="","",IF(ISNUMBER(地区標準卸価格!Z270),IF(入力!$C$17=1,ROUNDDOWN(地区標準卸価格!Z270*ユーザ別掛け率!Z270%,-入力!$C$16),IF(入力!$C$17=2,ROUNDUP(地区標準卸価格!Z270*ユーザ別掛け率!Z270%,-入力!$C$16),IF(入力!$C$17=3,ROUND(地区標準卸価格!Z270*ユーザ別掛け率!Z270%,-入力!$C$16),""))),地区標準卸価格!Z270))</f>
        <v/>
      </c>
      <c r="AA270" s="59">
        <f>'6桁'!AA270</f>
        <v>0</v>
      </c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地区標準卸価格!F271="","",IF(ISNUMBER(地区標準卸価格!F271),IF(入力!$C$17=1,ROUNDDOWN(地区標準卸価格!F271*ユーザ別掛け率!F271%,-入力!$C$16),IF(入力!$C$17=2,ROUNDUP(地区標準卸価格!F271*ユーザ別掛け率!F271%,-入力!$C$16),IF(入力!$C$17=3,ROUND(地区標準卸価格!F271*ユーザ別掛け率!F271%,-入力!$C$16),""))),地区標準卸価格!F271))</f>
        <v/>
      </c>
      <c r="G271" s="125">
        <f>'6桁'!G271</f>
        <v>0</v>
      </c>
      <c r="H271" s="6">
        <f>IF(地区標準卸価格!H271="","",IF(ISNUMBER(地区標準卸価格!H271),IF(入力!$C$17=1,ROUNDDOWN(地区標準卸価格!H271*ユーザ別掛け率!H271%,-入力!$C$16),IF(入力!$C$17=2,ROUNDUP(地区標準卸価格!H271*ユーザ別掛け率!H271%,-入力!$C$16),IF(入力!$C$17=3,ROUND(地区標準卸価格!H271*ユーザ別掛け率!H271%,-入力!$C$16),""))),地区標準卸価格!H271))</f>
        <v>30800</v>
      </c>
      <c r="I271" s="125">
        <f>'6桁'!I271</f>
        <v>0</v>
      </c>
      <c r="J271" s="6" t="str">
        <f>IF(地区標準卸価格!J271="","",IF(ISNUMBER(地区標準卸価格!J271),IF(入力!$C$17=1,ROUNDDOWN(地区標準卸価格!J271*ユーザ別掛け率!J271%,-入力!$C$16),IF(入力!$C$17=2,ROUNDUP(地区標準卸価格!J271*ユーザ別掛け率!J271%,-入力!$C$16),IF(入力!$C$17=3,ROUND(地区標準卸価格!J271*ユーザ別掛け率!J271%,-入力!$C$16),""))),地区標準卸価格!J271))</f>
        <v/>
      </c>
      <c r="K271" s="190">
        <f>'6桁'!K271</f>
        <v>0</v>
      </c>
      <c r="L271" s="6" t="str">
        <f>IF(地区標準卸価格!L271="","",IF(ISNUMBER(地区標準卸価格!L271),IF(入力!$C$17=1,ROUNDDOWN(地区標準卸価格!L271*ユーザ別掛け率!L271%,-入力!$C$16),IF(入力!$C$17=2,ROUNDUP(地区標準卸価格!L271*ユーザ別掛け率!L271%,-入力!$C$16),IF(入力!$C$17=3,ROUND(地区標準卸価格!L271*ユーザ別掛け率!L271%,-入力!$C$16),""))),地区標準卸価格!L271))</f>
        <v/>
      </c>
      <c r="M271" s="70">
        <f>'6桁'!M271</f>
        <v>0</v>
      </c>
      <c r="N271" s="127"/>
      <c r="O271" s="498"/>
      <c r="P271" s="511"/>
      <c r="Q271" s="512"/>
      <c r="R271" s="503" t="s">
        <v>445</v>
      </c>
      <c r="S271" s="504"/>
      <c r="T271" s="33">
        <f>IF(地区標準卸価格!T271="","",IF(ISNUMBER(地区標準卸価格!T271),IF(入力!$C$17=1,ROUNDDOWN(地区標準卸価格!T271*ユーザ別掛け率!T271%,-入力!$C$16),IF(入力!$C$17=2,ROUNDUP(地区標準卸価格!T271*ユーザ別掛け率!T271%,-入力!$C$16),IF(入力!$C$17=3,ROUND(地区標準卸価格!T271*ユーザ別掛け率!T271%,-入力!$C$16),""))),地区標準卸価格!T271))</f>
        <v>33200</v>
      </c>
      <c r="U271" s="58" t="str">
        <f>'6桁'!U271</f>
        <v>⑧</v>
      </c>
      <c r="V271" s="33" t="str">
        <f>IF(地区標準卸価格!V271="","",IF(ISNUMBER(地区標準卸価格!V271),IF(入力!$C$17=1,ROUNDDOWN(地区標準卸価格!V271*ユーザ別掛け率!V271%,-入力!$C$16),IF(入力!$C$17=2,ROUNDUP(地区標準卸価格!V271*ユーザ別掛け率!V271%,-入力!$C$16),IF(入力!$C$17=3,ROUND(地区標準卸価格!V271*ユーザ別掛け率!V271%,-入力!$C$16),""))),地区標準卸価格!V271))</f>
        <v/>
      </c>
      <c r="W271" s="58">
        <f>'6桁'!W271</f>
        <v>0</v>
      </c>
      <c r="X271" s="33" t="str">
        <f>IF(地区標準卸価格!X271="","",IF(ISNUMBER(地区標準卸価格!X271),IF(入力!$C$17=1,ROUNDDOWN(地区標準卸価格!X271*ユーザ別掛け率!X271%,-入力!$C$16),IF(入力!$C$17=2,ROUNDUP(地区標準卸価格!X271*ユーザ別掛け率!X271%,-入力!$C$16),IF(入力!$C$17=3,ROUND(地区標準卸価格!X271*ユーザ別掛け率!X271%,-入力!$C$16),""))),地区標準卸価格!X271))</f>
        <v/>
      </c>
      <c r="Y271" s="58">
        <f>'6桁'!Y271</f>
        <v>0</v>
      </c>
      <c r="Z271" s="33" t="str">
        <f>IF(地区標準卸価格!Z271="","",IF(ISNUMBER(地区標準卸価格!Z271),IF(入力!$C$17=1,ROUNDDOWN(地区標準卸価格!Z271*ユーザ別掛け率!Z271%,-入力!$C$16),IF(入力!$C$17=2,ROUNDUP(地区標準卸価格!Z271*ユーザ別掛け率!Z271%,-入力!$C$16),IF(入力!$C$17=3,ROUND(地区標準卸価格!Z271*ユーザ別掛け率!Z271%,-入力!$C$16),""))),地区標準卸価格!Z271))</f>
        <v/>
      </c>
      <c r="AA271" s="58">
        <f>'6桁'!AA271</f>
        <v>0</v>
      </c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地区標準卸価格!F272="","",IF(ISNUMBER(地区標準卸価格!F272),IF(入力!$C$17=1,ROUNDDOWN(地区標準卸価格!F272*ユーザ別掛け率!F272%,-入力!$C$16),IF(入力!$C$17=2,ROUNDUP(地区標準卸価格!F272*ユーザ別掛け率!F272%,-入力!$C$16),IF(入力!$C$17=3,ROUND(地区標準卸価格!F272*ユーザ別掛け率!F272%,-入力!$C$16),""))),地区標準卸価格!F272))</f>
        <v/>
      </c>
      <c r="G272" s="111">
        <f>'6桁'!G272</f>
        <v>0</v>
      </c>
      <c r="H272" s="5">
        <f>IF(地区標準卸価格!H272="","",IF(ISNUMBER(地区標準卸価格!H272),IF(入力!$C$17=1,ROUNDDOWN(地区標準卸価格!H272*ユーザ別掛け率!H272%,-入力!$C$16),IF(入力!$C$17=2,ROUNDUP(地区標準卸価格!H272*ユーザ別掛け率!H272%,-入力!$C$16),IF(入力!$C$17=3,ROUND(地区標準卸価格!H272*ユーザ別掛け率!H272%,-入力!$C$16),""))),地区標準卸価格!H272))</f>
        <v>34000</v>
      </c>
      <c r="I272" s="111">
        <f>'6桁'!I272</f>
        <v>0</v>
      </c>
      <c r="J272" s="5" t="str">
        <f>IF(地区標準卸価格!J272="","",IF(ISNUMBER(地区標準卸価格!J272),IF(入力!$C$17=1,ROUNDDOWN(地区標準卸価格!J272*ユーザ別掛け率!J272%,-入力!$C$16),IF(入力!$C$17=2,ROUNDUP(地区標準卸価格!J272*ユーザ別掛け率!J272%,-入力!$C$16),IF(入力!$C$17=3,ROUND(地区標準卸価格!J272*ユーザ別掛け率!J272%,-入力!$C$16),""))),地区標準卸価格!J272))</f>
        <v/>
      </c>
      <c r="K272" s="62">
        <f>'6桁'!K272</f>
        <v>0</v>
      </c>
      <c r="L272" s="5" t="str">
        <f>IF(地区標準卸価格!L272="","",IF(ISNUMBER(地区標準卸価格!L272),IF(入力!$C$17=1,ROUNDDOWN(地区標準卸価格!L272*ユーザ別掛け率!L272%,-入力!$C$16),IF(入力!$C$17=2,ROUNDUP(地区標準卸価格!L272*ユーザ別掛け率!L272%,-入力!$C$16),IF(入力!$C$17=3,ROUND(地区標準卸価格!L272*ユーザ別掛け率!L272%,-入力!$C$16),""))),地区標準卸価格!L272))</f>
        <v/>
      </c>
      <c r="M272" s="62">
        <f>'6桁'!M272</f>
        <v>0</v>
      </c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地区標準卸価格!T272="","",IF(ISNUMBER(地区標準卸価格!T272),IF(入力!$C$17=1,ROUNDDOWN(地区標準卸価格!T272*ユーザ別掛け率!T272%,-入力!$C$16),IF(入力!$C$17=2,ROUNDUP(地区標準卸価格!T272*ユーザ別掛け率!T272%,-入力!$C$16),IF(入力!$C$17=3,ROUND(地区標準卸価格!T272*ユーザ別掛け率!T272%,-入力!$C$16),""))),地区標準卸価格!T272))</f>
        <v/>
      </c>
      <c r="U272" s="190">
        <f>'6桁'!U272</f>
        <v>0</v>
      </c>
      <c r="V272" s="6">
        <f>IF(地区標準卸価格!V272="","",IF(ISNUMBER(地区標準卸価格!V272),IF(入力!$C$17=1,ROUNDDOWN(地区標準卸価格!V272*ユーザ別掛け率!V272%,-入力!$C$16),IF(入力!$C$17=2,ROUNDUP(地区標準卸価格!V272*ユーザ別掛け率!V272%,-入力!$C$16),IF(入力!$C$17=3,ROUND(地区標準卸価格!V272*ユーザ別掛け率!V272%,-入力!$C$16),""))),地区標準卸価格!V272))</f>
        <v>35200</v>
      </c>
      <c r="W272" s="190" t="str">
        <f>'6桁'!W272</f>
        <v>SPLT02</v>
      </c>
      <c r="X272" s="6" t="str">
        <f>IF(地区標準卸価格!X272="","",IF(ISNUMBER(地区標準卸価格!X272),IF(入力!$C$17=1,ROUNDDOWN(地区標準卸価格!X272*ユーザ別掛け率!X272%,-入力!$C$16),IF(入力!$C$17=2,ROUNDUP(地区標準卸価格!X272*ユーザ別掛け率!X272%,-入力!$C$16),IF(入力!$C$17=3,ROUND(地区標準卸価格!X272*ユーザ別掛け率!X272%,-入力!$C$16),""))),地区標準卸価格!X272))</f>
        <v/>
      </c>
      <c r="Y272" s="190">
        <f>'6桁'!Y272</f>
        <v>0</v>
      </c>
      <c r="Z272" s="6" t="str">
        <f>IF(地区標準卸価格!Z272="","",IF(ISNUMBER(地区標準卸価格!Z272),IF(入力!$C$17=1,ROUNDDOWN(地区標準卸価格!Z272*ユーザ別掛け率!Z272%,-入力!$C$16),IF(入力!$C$17=2,ROUNDUP(地区標準卸価格!Z272*ユーザ別掛け率!Z272%,-入力!$C$16),IF(入力!$C$17=3,ROUND(地区標準卸価格!Z272*ユーザ別掛け率!Z272%,-入力!$C$16),""))),地区標準卸価格!Z272))</f>
        <v/>
      </c>
      <c r="AA272" s="190">
        <f>'6桁'!AA272</f>
        <v>0</v>
      </c>
    </row>
    <row r="273" spans="1:27" ht="30" customHeight="1">
      <c r="B273" s="497"/>
      <c r="C273" s="388" t="s">
        <v>22</v>
      </c>
      <c r="D273" s="435" t="s">
        <v>451</v>
      </c>
      <c r="E273" s="489"/>
      <c r="F273" s="5">
        <f>IF(地区標準卸価格!F273="","",IF(ISNUMBER(地区標準卸価格!F273),IF(入力!$C$17=1,ROUNDDOWN(地区標準卸価格!F273*ユーザ別掛け率!F273%,-入力!$C$16),IF(入力!$C$17=2,ROUNDUP(地区標準卸価格!F273*ユーザ別掛け率!F273%,-入力!$C$16),IF(入力!$C$17=3,ROUND(地区標準卸価格!F273*ユーザ別掛け率!F273%,-入力!$C$16),""))),地区標準卸価格!F273))</f>
        <v>36100</v>
      </c>
      <c r="G273" s="111">
        <f>'6桁'!G273</f>
        <v>0</v>
      </c>
      <c r="H273" s="5" t="str">
        <f>IF(地区標準卸価格!H273="","",IF(ISNUMBER(地区標準卸価格!H273),IF(入力!$C$17=1,ROUNDDOWN(地区標準卸価格!H273*ユーザ別掛け率!H273%,-入力!$C$16),IF(入力!$C$17=2,ROUNDUP(地区標準卸価格!H273*ユーザ別掛け率!H273%,-入力!$C$16),IF(入力!$C$17=3,ROUND(地区標準卸価格!H273*ユーザ別掛け率!H273%,-入力!$C$16),""))),地区標準卸価格!H273))</f>
        <v/>
      </c>
      <c r="I273" s="111">
        <f>'6桁'!I273</f>
        <v>0</v>
      </c>
      <c r="J273" s="5" t="str">
        <f>IF(地区標準卸価格!J273="","",IF(ISNUMBER(地区標準卸価格!J273),IF(入力!$C$17=1,ROUNDDOWN(地区標準卸価格!J273*ユーザ別掛け率!J273%,-入力!$C$16),IF(入力!$C$17=2,ROUNDUP(地区標準卸価格!J273*ユーザ別掛け率!J273%,-入力!$C$16),IF(入力!$C$17=3,ROUND(地区標準卸価格!J273*ユーザ別掛け率!J273%,-入力!$C$16),""))),地区標準卸価格!J273))</f>
        <v/>
      </c>
      <c r="K273" s="62">
        <f>'6桁'!K273</f>
        <v>0</v>
      </c>
      <c r="L273" s="5" t="str">
        <f>IF(地区標準卸価格!L273="","",IF(ISNUMBER(地区標準卸価格!L273),IF(入力!$C$17=1,ROUNDDOWN(地区標準卸価格!L273*ユーザ別掛け率!L273%,-入力!$C$16),IF(入力!$C$17=2,ROUNDUP(地区標準卸価格!L273*ユーザ別掛け率!L273%,-入力!$C$16),IF(入力!$C$17=3,ROUND(地区標準卸価格!L273*ユーザ別掛け率!L273%,-入力!$C$16),""))),地区標準卸価格!L273))</f>
        <v/>
      </c>
      <c r="M273" s="62">
        <f>'6桁'!M273</f>
        <v>0</v>
      </c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地区標準卸価格!T273="","",IF(ISNUMBER(地区標準卸価格!T273),IF(入力!$C$17=1,ROUNDDOWN(地区標準卸価格!T273*ユーザ別掛け率!T273%,-入力!$C$16),IF(入力!$C$17=2,ROUNDUP(地区標準卸価格!T273*ユーザ別掛け率!T273%,-入力!$C$16),IF(入力!$C$17=3,ROUND(地区標準卸価格!T273*ユーザ別掛け率!T273%,-入力!$C$16),""))),地区標準卸価格!T273))</f>
        <v/>
      </c>
      <c r="U273" s="62">
        <f>'6桁'!U273</f>
        <v>0</v>
      </c>
      <c r="V273" s="5">
        <f>IF(地区標準卸価格!V273="","",IF(ISNUMBER(地区標準卸価格!V273),IF(入力!$C$17=1,ROUNDDOWN(地区標準卸価格!V273*ユーザ別掛け率!V273%,-入力!$C$16),IF(入力!$C$17=2,ROUNDUP(地区標準卸価格!V273*ユーザ別掛け率!V273%,-入力!$C$16),IF(入力!$C$17=3,ROUND(地区標準卸価格!V273*ユーザ別掛け率!V273%,-入力!$C$16),""))),地区標準卸価格!V273))</f>
        <v>29400</v>
      </c>
      <c r="W273" s="59" t="str">
        <f>'6桁'!W273</f>
        <v>SPLT02</v>
      </c>
      <c r="X273" s="5" t="str">
        <f>IF(地区標準卸価格!X273="","",IF(ISNUMBER(地区標準卸価格!X273),IF(入力!$C$17=1,ROUNDDOWN(地区標準卸価格!X273*ユーザ別掛け率!X273%,-入力!$C$16),IF(入力!$C$17=2,ROUNDUP(地区標準卸価格!X273*ユーザ別掛け率!X273%,-入力!$C$16),IF(入力!$C$17=3,ROUND(地区標準卸価格!X273*ユーザ別掛け率!X273%,-入力!$C$16),""))),地区標準卸価格!X273))</f>
        <v/>
      </c>
      <c r="Y273" s="62">
        <f>'6桁'!Y273</f>
        <v>0</v>
      </c>
      <c r="Z273" s="5" t="str">
        <f>IF(地区標準卸価格!Z273="","",IF(ISNUMBER(地区標準卸価格!Z273),IF(入力!$C$17=1,ROUNDDOWN(地区標準卸価格!Z273*ユーザ別掛け率!Z273%,-入力!$C$16),IF(入力!$C$17=2,ROUNDUP(地区標準卸価格!Z273*ユーザ別掛け率!Z273%,-入力!$C$16),IF(入力!$C$17=3,ROUND(地区標準卸価格!Z273*ユーザ別掛け率!Z273%,-入力!$C$16),""))),地区標準卸価格!Z273))</f>
        <v/>
      </c>
      <c r="AA273" s="62">
        <f>'6桁'!AA273</f>
        <v>0</v>
      </c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地区標準卸価格!F274="","",IF(ISNUMBER(地区標準卸価格!F274),IF(入力!$C$17=1,ROUNDDOWN(地区標準卸価格!F274*ユーザ別掛け率!F274%,-入力!$C$16),IF(入力!$C$17=2,ROUNDUP(地区標準卸価格!F274*ユーザ別掛け率!F274%,-入力!$C$16),IF(入力!$C$17=3,ROUND(地区標準卸価格!F274*ユーザ別掛け率!F274%,-入力!$C$16),""))),地区標準卸価格!F274))</f>
        <v/>
      </c>
      <c r="G274" s="111">
        <f>'6桁'!G274</f>
        <v>0</v>
      </c>
      <c r="H274" s="5" t="str">
        <f>IF(地区標準卸価格!H274="","",IF(ISNUMBER(地区標準卸価格!H274),IF(入力!$C$17=1,ROUNDDOWN(地区標準卸価格!H274*ユーザ別掛け率!H274%,-入力!$C$16),IF(入力!$C$17=2,ROUNDUP(地区標準卸価格!H274*ユーザ別掛け率!H274%,-入力!$C$16),IF(入力!$C$17=3,ROUND(地区標準卸価格!H274*ユーザ別掛け率!H274%,-入力!$C$16),""))),地区標準卸価格!H274))</f>
        <v/>
      </c>
      <c r="I274" s="111">
        <f>'6桁'!I274</f>
        <v>0</v>
      </c>
      <c r="J274" s="5">
        <f>IF(地区標準卸価格!J274="","",IF(ISNUMBER(地区標準卸価格!J274),IF(入力!$C$17=1,ROUNDDOWN(地区標準卸価格!J274*ユーザ別掛け率!J274%,-入力!$C$16),IF(入力!$C$17=2,ROUNDUP(地区標準卸価格!J274*ユーザ別掛け率!J274%,-入力!$C$16),IF(入力!$C$17=3,ROUND(地区標準卸価格!J274*ユーザ別掛け率!J274%,-入力!$C$16),""))),地区標準卸価格!J274))</f>
        <v>29300</v>
      </c>
      <c r="K274" s="62">
        <f>'6桁'!K274</f>
        <v>0</v>
      </c>
      <c r="L274" s="5" t="str">
        <f>IF(地区標準卸価格!L274="","",IF(ISNUMBER(地区標準卸価格!L274),IF(入力!$C$17=1,ROUNDDOWN(地区標準卸価格!L274*ユーザ別掛け率!L274%,-入力!$C$16),IF(入力!$C$17=2,ROUNDUP(地区標準卸価格!L274*ユーザ別掛け率!L274%,-入力!$C$16),IF(入力!$C$17=3,ROUND(地区標準卸価格!L274*ユーザ別掛け率!L274%,-入力!$C$16),""))),地区標準卸価格!L274))</f>
        <v/>
      </c>
      <c r="M274" s="62">
        <f>'6桁'!M274</f>
        <v>0</v>
      </c>
      <c r="N274" s="127"/>
      <c r="O274" s="498"/>
      <c r="P274" s="503" t="s">
        <v>427</v>
      </c>
      <c r="Q274" s="504"/>
      <c r="R274" s="503" t="s">
        <v>383</v>
      </c>
      <c r="S274" s="504"/>
      <c r="T274" s="5">
        <f>IF(地区標準卸価格!T274="","",IF(ISNUMBER(地区標準卸価格!T274),IF(入力!$C$17=1,ROUNDDOWN(地区標準卸価格!T274*ユーザ別掛け率!T274%,-入力!$C$16),IF(入力!$C$17=2,ROUNDUP(地区標準卸価格!T274*ユーザ別掛け率!T274%,-入力!$C$16),IF(入力!$C$17=3,ROUND(地区標準卸価格!T274*ユーザ別掛け率!T274%,-入力!$C$16),""))),地区標準卸価格!T274))</f>
        <v>32300</v>
      </c>
      <c r="U274" s="59">
        <f>'6桁'!U274</f>
        <v>0</v>
      </c>
      <c r="V274" s="5" t="str">
        <f>IF(地区標準卸価格!V274="","",IF(ISNUMBER(地区標準卸価格!V274),IF(入力!$C$17=1,ROUNDDOWN(地区標準卸価格!V274*ユーザ別掛け率!V274%,-入力!$C$16),IF(入力!$C$17=2,ROUNDUP(地区標準卸価格!V274*ユーザ別掛け率!V274%,-入力!$C$16),IF(入力!$C$17=3,ROUND(地区標準卸価格!V274*ユーザ別掛け率!V274%,-入力!$C$16),""))),地区標準卸価格!V274))</f>
        <v/>
      </c>
      <c r="W274" s="59">
        <f>'6桁'!W274</f>
        <v>0</v>
      </c>
      <c r="X274" s="161" t="str">
        <f>IF(地区標準卸価格!X274="","",IF(ISNUMBER(地区標準卸価格!X274),IF(入力!$C$17=1,ROUNDDOWN(地区標準卸価格!X274*ユーザ別掛け率!X274%,-入力!$C$16),IF(入力!$C$17=2,ROUNDUP(地区標準卸価格!X274*ユーザ別掛け率!X274%,-入力!$C$16),IF(入力!$C$17=3,ROUND(地区標準卸価格!X274*ユーザ別掛け率!X274%,-入力!$C$16),""))),地区標準卸価格!X274))</f>
        <v/>
      </c>
      <c r="Y274" s="189">
        <f>'6桁'!Y274</f>
        <v>0</v>
      </c>
      <c r="Z274" s="161" t="str">
        <f>IF(地区標準卸価格!Z274="","",IF(ISNUMBER(地区標準卸価格!Z274),IF(入力!$C$17=1,ROUNDDOWN(地区標準卸価格!Z274*ユーザ別掛け率!Z274%,-入力!$C$16),IF(入力!$C$17=2,ROUNDUP(地区標準卸価格!Z274*ユーザ別掛け率!Z274%,-入力!$C$16),IF(入力!$C$17=3,ROUND(地区標準卸価格!Z274*ユーザ別掛け率!Z274%,-入力!$C$16),""))),地区標準卸価格!Z274))</f>
        <v/>
      </c>
      <c r="AA274" s="189">
        <f>'6桁'!AA274</f>
        <v>0</v>
      </c>
    </row>
    <row r="275" spans="1:27" ht="30" customHeight="1">
      <c r="B275" s="497"/>
      <c r="C275" s="388" t="s">
        <v>452</v>
      </c>
      <c r="D275" s="435" t="s">
        <v>396</v>
      </c>
      <c r="E275" s="489"/>
      <c r="F275" s="5">
        <f>IF(地区標準卸価格!F275="","",IF(ISNUMBER(地区標準卸価格!F275),IF(入力!$C$17=1,ROUNDDOWN(地区標準卸価格!F275*ユーザ別掛け率!F275%,-入力!$C$16),IF(入力!$C$17=2,ROUNDUP(地区標準卸価格!F275*ユーザ別掛け率!F275%,-入力!$C$16),IF(入力!$C$17=3,ROUND(地区標準卸価格!F275*ユーザ別掛け率!F275%,-入力!$C$16),""))),地区標準卸価格!F275))</f>
        <v>24600</v>
      </c>
      <c r="G275" s="111">
        <f>'6桁'!G275</f>
        <v>0</v>
      </c>
      <c r="H275" s="5">
        <f>IF(地区標準卸価格!H275="","",IF(ISNUMBER(地区標準卸価格!H275),IF(入力!$C$17=1,ROUNDDOWN(地区標準卸価格!H275*ユーザ別掛け率!H275%,-入力!$C$16),IF(入力!$C$17=2,ROUNDUP(地区標準卸価格!H275*ユーザ別掛け率!H275%,-入力!$C$16),IF(入力!$C$17=3,ROUND(地区標準卸価格!H275*ユーザ別掛け率!H275%,-入力!$C$16),""))),地区標準卸価格!H275))</f>
        <v>24000</v>
      </c>
      <c r="I275" s="189" t="str">
        <f>'6桁'!I275</f>
        <v>※</v>
      </c>
      <c r="J275" s="5" t="str">
        <f>IF(地区標準卸価格!J275="","",IF(ISNUMBER(地区標準卸価格!J275),IF(入力!$C$17=1,ROUNDDOWN(地区標準卸価格!J275*ユーザ別掛け率!J275%,-入力!$C$16),IF(入力!$C$17=2,ROUNDUP(地区標準卸価格!J275*ユーザ別掛け率!J275%,-入力!$C$16),IF(入力!$C$17=3,ROUND(地区標準卸価格!J275*ユーザ別掛け率!J275%,-入力!$C$16),""))),地区標準卸価格!J275))</f>
        <v/>
      </c>
      <c r="K275" s="62">
        <f>'6桁'!K275</f>
        <v>0</v>
      </c>
      <c r="L275" s="5" t="str">
        <f>IF(地区標準卸価格!L275="","",IF(ISNUMBER(地区標準卸価格!L275),IF(入力!$C$17=1,ROUNDDOWN(地区標準卸価格!L275*ユーザ別掛け率!L275%,-入力!$C$16),IF(入力!$C$17=2,ROUNDUP(地区標準卸価格!L275*ユーザ別掛け率!L275%,-入力!$C$16),IF(入力!$C$17=3,ROUND(地区標準卸価格!L275*ユーザ別掛け率!L275%,-入力!$C$16),""))),地区標準卸価格!L275))</f>
        <v/>
      </c>
      <c r="M275" s="62">
        <f>'6桁'!M275</f>
        <v>0</v>
      </c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地区標準卸価格!T275="","",IF(ISNUMBER(地区標準卸価格!T275),IF(入力!$C$17=1,ROUNDDOWN(地区標準卸価格!T275*ユーザ別掛け率!T275%,-入力!$C$16),IF(入力!$C$17=2,ROUNDUP(地区標準卸価格!T275*ユーザ別掛け率!T275%,-入力!$C$16),IF(入力!$C$17=3,ROUND(地区標準卸価格!T275*ユーザ別掛け率!T275%,-入力!$C$16),""))),地区標準卸価格!T275))</f>
        <v/>
      </c>
      <c r="U275" s="365">
        <f>'6桁'!U275</f>
        <v>0</v>
      </c>
      <c r="V275" s="77" t="str">
        <f>IF(地区標準卸価格!V275="","",IF(ISNUMBER(地区標準卸価格!V275),IF(入力!$C$17=1,ROUNDDOWN(地区標準卸価格!V275*ユーザ別掛け率!V275%,-入力!$C$16),IF(入力!$C$17=2,ROUNDUP(地区標準卸価格!V275*ユーザ別掛け率!V275%,-入力!$C$16),IF(入力!$C$17=3,ROUND(地区標準卸価格!V275*ユーザ別掛け率!V275%,-入力!$C$16),""))),地区標準卸価格!V275))</f>
        <v/>
      </c>
      <c r="W275" s="365">
        <f>'6桁'!W275</f>
        <v>0</v>
      </c>
      <c r="X275" s="77">
        <f>IF(地区標準卸価格!X275="","",IF(ISNUMBER(地区標準卸価格!X275),IF(入力!$C$17=1,ROUNDDOWN(地区標準卸価格!X275*ユーザ別掛け率!X275%,-入力!$C$16),IF(入力!$C$17=2,ROUNDUP(地区標準卸価格!X275*ユーザ別掛け率!X275%,-入力!$C$16),IF(入力!$C$17=3,ROUND(地区標準卸価格!X275*ユーザ別掛け率!X275%,-入力!$C$16),""))),地区標準卸価格!X275))</f>
        <v>29500</v>
      </c>
      <c r="Y275" s="72" t="str">
        <f>'6桁'!Y275</f>
        <v>※</v>
      </c>
      <c r="Z275" s="77" t="str">
        <f>IF(地区標準卸価格!Z275="","",IF(ISNUMBER(地区標準卸価格!Z275),IF(入力!$C$17=1,ROUNDDOWN(地区標準卸価格!Z275*ユーザ別掛け率!Z275%,-入力!$C$16),IF(入力!$C$17=2,ROUNDUP(地区標準卸価格!Z275*ユーザ別掛け率!Z275%,-入力!$C$16),IF(入力!$C$17=3,ROUND(地区標準卸価格!Z275*ユーザ別掛け率!Z275%,-入力!$C$16),""))),地区標準卸価格!Z275))</f>
        <v/>
      </c>
      <c r="AA275" s="72">
        <f>'6桁'!AA275</f>
        <v>0</v>
      </c>
    </row>
    <row r="276" spans="1:27" ht="30" customHeight="1">
      <c r="B276" s="497"/>
      <c r="C276" s="388" t="s">
        <v>453</v>
      </c>
      <c r="D276" s="435" t="s">
        <v>391</v>
      </c>
      <c r="E276" s="489"/>
      <c r="F276" s="5">
        <f>IF(地区標準卸価格!F276="","",IF(ISNUMBER(地区標準卸価格!F276),IF(入力!$C$17=1,ROUNDDOWN(地区標準卸価格!F276*ユーザ別掛け率!F276%,-入力!$C$16),IF(入力!$C$17=2,ROUNDUP(地区標準卸価格!F276*ユーザ別掛け率!F276%,-入力!$C$16),IF(入力!$C$17=3,ROUND(地区標準卸価格!F276*ユーザ別掛け率!F276%,-入力!$C$16),""))),地区標準卸価格!F276))</f>
        <v>25900</v>
      </c>
      <c r="G276" s="111">
        <f>'6桁'!G276</f>
        <v>0</v>
      </c>
      <c r="H276" s="5" t="str">
        <f>IF(地区標準卸価格!H276="","",IF(ISNUMBER(地区標準卸価格!H276),IF(入力!$C$17=1,ROUNDDOWN(地区標準卸価格!H276*ユーザ別掛け率!H276%,-入力!$C$16),IF(入力!$C$17=2,ROUNDUP(地区標準卸価格!H276*ユーザ別掛け率!H276%,-入力!$C$16),IF(入力!$C$17=3,ROUND(地区標準卸価格!H276*ユーザ別掛け率!H276%,-入力!$C$16),""))),地区標準卸価格!H276))</f>
        <v/>
      </c>
      <c r="I276" s="111">
        <f>'6桁'!I276</f>
        <v>0</v>
      </c>
      <c r="J276" s="5" t="str">
        <f>IF(地区標準卸価格!J276="","",IF(ISNUMBER(地区標準卸価格!J276),IF(入力!$C$17=1,ROUNDDOWN(地区標準卸価格!J276*ユーザ別掛け率!J276%,-入力!$C$16),IF(入力!$C$17=2,ROUNDUP(地区標準卸価格!J276*ユーザ別掛け率!J276%,-入力!$C$16),IF(入力!$C$17=3,ROUND(地区標準卸価格!J276*ユーザ別掛け率!J276%,-入力!$C$16),""))),地区標準卸価格!J276))</f>
        <v/>
      </c>
      <c r="K276" s="62">
        <f>'6桁'!K276</f>
        <v>0</v>
      </c>
      <c r="L276" s="5" t="str">
        <f>IF(地区標準卸価格!L276="","",IF(ISNUMBER(地区標準卸価格!L276),IF(入力!$C$17=1,ROUNDDOWN(地区標準卸価格!L276*ユーザ別掛け率!L276%,-入力!$C$16),IF(入力!$C$17=2,ROUNDUP(地区標準卸価格!L276*ユーザ別掛け率!L276%,-入力!$C$16),IF(入力!$C$17=3,ROUND(地区標準卸価格!L276*ユーザ別掛け率!L276%,-入力!$C$16),""))),地区標準卸価格!L276))</f>
        <v/>
      </c>
      <c r="M276" s="62">
        <f>'6桁'!M276</f>
        <v>0</v>
      </c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地区標準卸価格!T276="","",IF(ISNUMBER(地区標準卸価格!T276),IF(入力!$C$17=1,ROUNDDOWN(地区標準卸価格!T276*ユーザ別掛け率!T276%,-入力!$C$16),IF(入力!$C$17=2,ROUNDUP(地区標準卸価格!T276*ユーザ別掛け率!T276%,-入力!$C$16),IF(入力!$C$17=3,ROUND(地区標準卸価格!T276*ユーザ別掛け率!T276%,-入力!$C$16),""))),地区標準卸価格!T276))</f>
        <v/>
      </c>
      <c r="U276" s="72">
        <f>'6桁'!U276</f>
        <v>0</v>
      </c>
      <c r="V276" s="77" t="str">
        <f>IF(地区標準卸価格!V276="","",IF(ISNUMBER(地区標準卸価格!V276),IF(入力!$C$17=1,ROUNDDOWN(地区標準卸価格!V276*ユーザ別掛け率!V276%,-入力!$C$16),IF(入力!$C$17=2,ROUNDUP(地区標準卸価格!V276*ユーザ別掛け率!V276%,-入力!$C$16),IF(入力!$C$17=3,ROUND(地区標準卸価格!V276*ユーザ別掛け率!V276%,-入力!$C$16),""))),地区標準卸価格!V276))</f>
        <v/>
      </c>
      <c r="W276" s="72">
        <f>'6桁'!W276</f>
        <v>0</v>
      </c>
      <c r="X276" s="77">
        <f>IF(地区標準卸価格!X276="","",IF(ISNUMBER(地区標準卸価格!X276),IF(入力!$C$17=1,ROUNDDOWN(地区標準卸価格!X276*ユーザ別掛け率!X276%,-入力!$C$16),IF(入力!$C$17=2,ROUNDUP(地区標準卸価格!X276*ユーザ別掛け率!X276%,-入力!$C$16),IF(入力!$C$17=3,ROUND(地区標準卸価格!X276*ユーザ別掛け率!X276%,-入力!$C$16),""))),地区標準卸価格!X276))</f>
        <v>25500</v>
      </c>
      <c r="Y276" s="365">
        <f>'6桁'!Y276</f>
        <v>0</v>
      </c>
      <c r="Z276" s="77" t="str">
        <f>IF(地区標準卸価格!Z276="","",IF(ISNUMBER(地区標準卸価格!Z276),IF(入力!$C$17=1,ROUNDDOWN(地区標準卸価格!Z276*ユーザ別掛け率!Z276%,-入力!$C$16),IF(入力!$C$17=2,ROUNDUP(地区標準卸価格!Z276*ユーザ別掛け率!Z276%,-入力!$C$16),IF(入力!$C$17=3,ROUND(地区標準卸価格!Z276*ユーザ別掛け率!Z276%,-入力!$C$16),""))),地区標準卸価格!Z276))</f>
        <v/>
      </c>
      <c r="AA276" s="365">
        <f>'6桁'!AA276</f>
        <v>0</v>
      </c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>
        <f>IF(地区標準卸価格!F277="","",IF(ISNUMBER(地区標準卸価格!F277),IF(入力!$C$17=1,ROUNDDOWN(地区標準卸価格!F277*ユーザ別掛け率!F277%,-入力!$C$16),IF(入力!$C$17=2,ROUNDUP(地区標準卸価格!F277*ユーザ別掛け率!F277%,-入力!$C$16),IF(入力!$C$17=3,ROUND(地区標準卸価格!F277*ユーザ別掛け率!F277%,-入力!$C$16),""))),地区標準卸価格!F277))</f>
        <v>27800</v>
      </c>
      <c r="G277" s="111">
        <f>'6桁'!G277</f>
        <v>0</v>
      </c>
      <c r="H277" s="5" t="str">
        <f>IF(地区標準卸価格!H277="","",IF(ISNUMBER(地区標準卸価格!H277),IF(入力!$C$17=1,ROUNDDOWN(地区標準卸価格!H277*ユーザ別掛け率!H277%,-入力!$C$16),IF(入力!$C$17=2,ROUNDUP(地区標準卸価格!H277*ユーザ別掛け率!H277%,-入力!$C$16),IF(入力!$C$17=3,ROUND(地区標準卸価格!H277*ユーザ別掛け率!H277%,-入力!$C$16),""))),地区標準卸価格!H277))</f>
        <v/>
      </c>
      <c r="I277" s="111">
        <f>'6桁'!I277</f>
        <v>0</v>
      </c>
      <c r="J277" s="5" t="str">
        <f>IF(地区標準卸価格!J277="","",IF(ISNUMBER(地区標準卸価格!J277),IF(入力!$C$17=1,ROUNDDOWN(地区標準卸価格!J277*ユーザ別掛け率!J277%,-入力!$C$16),IF(入力!$C$17=2,ROUNDUP(地区標準卸価格!J277*ユーザ別掛け率!J277%,-入力!$C$16),IF(入力!$C$17=3,ROUND(地区標準卸価格!J277*ユーザ別掛け率!J277%,-入力!$C$16),""))),地区標準卸価格!J277))</f>
        <v/>
      </c>
      <c r="K277" s="62">
        <f>'6桁'!K277</f>
        <v>0</v>
      </c>
      <c r="L277" s="5" t="str">
        <f>IF(地区標準卸価格!L277="","",IF(ISNUMBER(地区標準卸価格!L277),IF(入力!$C$17=1,ROUNDDOWN(地区標準卸価格!L277*ユーザ別掛け率!L277%,-入力!$C$16),IF(入力!$C$17=2,ROUNDUP(地区標準卸価格!L277*ユーザ別掛け率!L277%,-入力!$C$16),IF(入力!$C$17=3,ROUND(地区標準卸価格!L277*ユーザ別掛け率!L277%,-入力!$C$16),""))),地区標準卸価格!L277))</f>
        <v/>
      </c>
      <c r="M277" s="62">
        <f>'6桁'!M277</f>
        <v>0</v>
      </c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地区標準卸価格!T277="","",IF(ISNUMBER(地区標準卸価格!T277),IF(入力!$C$17=1,ROUNDDOWN(地区標準卸価格!T277*ユーザ別掛け率!T277%,-入力!$C$16),IF(入力!$C$17=2,ROUNDUP(地区標準卸価格!T277*ユーザ別掛け率!T277%,-入力!$C$16),IF(入力!$C$17=3,ROUND(地区標準卸価格!T277*ユーザ別掛け率!T277%,-入力!$C$16),""))),地区標準卸価格!T277))</f>
        <v/>
      </c>
      <c r="U277" s="366">
        <f>'6桁'!U277</f>
        <v>0</v>
      </c>
      <c r="V277" s="38" t="str">
        <f>IF(地区標準卸価格!V277="","",IF(ISNUMBER(地区標準卸価格!V277),IF(入力!$C$17=1,ROUNDDOWN(地区標準卸価格!V277*ユーザ別掛け率!V277%,-入力!$C$16),IF(入力!$C$17=2,ROUNDUP(地区標準卸価格!V277*ユーザ別掛け率!V277%,-入力!$C$16),IF(入力!$C$17=3,ROUND(地区標準卸価格!V277*ユーザ別掛け率!V277%,-入力!$C$16),""))),地区標準卸価格!V277))</f>
        <v/>
      </c>
      <c r="W277" s="366">
        <f>'6桁'!W277</f>
        <v>0</v>
      </c>
      <c r="X277" s="38">
        <f>IF(地区標準卸価格!X277="","",IF(ISNUMBER(地区標準卸価格!X277),IF(入力!$C$17=1,ROUNDDOWN(地区標準卸価格!X277*ユーザ別掛け率!X277%,-入力!$C$16),IF(入力!$C$17=2,ROUNDUP(地区標準卸価格!X277*ユーザ別掛け率!X277%,-入力!$C$16),IF(入力!$C$17=3,ROUND(地区標準卸価格!X277*ユーザ別掛け率!X277%,-入力!$C$16),""))),地区標準卸価格!X277))</f>
        <v>21700</v>
      </c>
      <c r="Y277" s="366" t="str">
        <f>'6桁'!Y277</f>
        <v>※</v>
      </c>
      <c r="Z277" s="38" t="str">
        <f>IF(地区標準卸価格!Z277="","",IF(ISNUMBER(地区標準卸価格!Z277),IF(入力!$C$17=1,ROUNDDOWN(地区標準卸価格!Z277*ユーザ別掛け率!Z277%,-入力!$C$16),IF(入力!$C$17=2,ROUNDUP(地区標準卸価格!Z277*ユーザ別掛け率!Z277%,-入力!$C$16),IF(入力!$C$17=3,ROUND(地区標準卸価格!Z277*ユーザ別掛け率!Z277%,-入力!$C$16),""))),地区標準卸価格!Z277))</f>
        <v/>
      </c>
      <c r="AA277" s="366">
        <f>'6桁'!AA277</f>
        <v>0</v>
      </c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地区標準卸価格!F278="","",IF(ISNUMBER(地区標準卸価格!F278),IF(入力!$C$17=1,ROUNDDOWN(地区標準卸価格!F278*ユーザ別掛け率!F278%,-入力!$C$16),IF(入力!$C$17=2,ROUNDUP(地区標準卸価格!F278*ユーザ別掛け率!F278%,-入力!$C$16),IF(入力!$C$17=3,ROUND(地区標準卸価格!F278*ユーザ別掛け率!F278%,-入力!$C$16),""))),地区標準卸価格!F278))</f>
        <v/>
      </c>
      <c r="G278" s="318">
        <f>'6桁'!G278</f>
        <v>0</v>
      </c>
      <c r="H278" s="86" t="str">
        <f>IF(地区標準卸価格!H278="","",IF(ISNUMBER(地区標準卸価格!H278),IF(入力!$C$17=1,ROUNDDOWN(地区標準卸価格!H278*ユーザ別掛け率!H278%,-入力!$C$16),IF(入力!$C$17=2,ROUNDUP(地区標準卸価格!H278*ユーザ別掛け率!H278%,-入力!$C$16),IF(入力!$C$17=3,ROUND(地区標準卸価格!H278*ユーザ別掛け率!H278%,-入力!$C$16),""))),地区標準卸価格!H278))</f>
        <v/>
      </c>
      <c r="I278" s="27">
        <f>'6桁'!I278</f>
        <v>0</v>
      </c>
      <c r="J278" s="5">
        <f>IF(地区標準卸価格!J278="","",IF(ISNUMBER(地区標準卸価格!J278),IF(入力!$C$17=1,ROUNDDOWN(地区標準卸価格!J278*ユーザ別掛け率!J278%,-入力!$C$16),IF(入力!$C$17=2,ROUNDUP(地区標準卸価格!J278*ユーザ別掛け率!J278%,-入力!$C$16),IF(入力!$C$17=3,ROUND(地区標準卸価格!J278*ユーザ別掛け率!J278%,-入力!$C$16),""))),地区標準卸価格!J278))</f>
        <v>30300</v>
      </c>
      <c r="K278" s="189" t="str">
        <f>'6桁'!K278</f>
        <v>※</v>
      </c>
      <c r="L278" s="5" t="str">
        <f>IF(地区標準卸価格!L278="","",IF(ISNUMBER(地区標準卸価格!L278),IF(入力!$C$17=1,ROUNDDOWN(地区標準卸価格!L278*ユーザ別掛け率!L278%,-入力!$C$16),IF(入力!$C$17=2,ROUNDUP(地区標準卸価格!L278*ユーザ別掛け率!L278%,-入力!$C$16),IF(入力!$C$17=3,ROUND(地区標準卸価格!L278*ユーザ別掛け率!L278%,-入力!$C$16),""))),地区標準卸価格!L278))</f>
        <v/>
      </c>
      <c r="M278" s="62">
        <f>'6桁'!M278</f>
        <v>0</v>
      </c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地区標準卸価格!F279="","",IF(ISNUMBER(地区標準卸価格!F279),IF(入力!$C$17=1,ROUNDDOWN(地区標準卸価格!F279*ユーザ別掛け率!F279%,-入力!$C$16),IF(入力!$C$17=2,ROUNDUP(地区標準卸価格!F279*ユーザ別掛け率!F279%,-入力!$C$16),IF(入力!$C$17=3,ROUND(地区標準卸価格!F279*ユーザ別掛け率!F279%,-入力!$C$16),""))),地区標準卸価格!F279))</f>
        <v/>
      </c>
      <c r="G279" s="111">
        <f>'6桁'!G279</f>
        <v>0</v>
      </c>
      <c r="H279" s="5" t="str">
        <f>IF(地区標準卸価格!H279="","",IF(ISNUMBER(地区標準卸価格!H279),IF(入力!$C$17=1,ROUNDDOWN(地区標準卸価格!H279*ユーザ別掛け率!H279%,-入力!$C$16),IF(入力!$C$17=2,ROUNDUP(地区標準卸価格!H279*ユーザ別掛け率!H279%,-入力!$C$16),IF(入力!$C$17=3,ROUND(地区標準卸価格!H279*ユーザ別掛け率!H279%,-入力!$C$16),""))),地区標準卸価格!H279))</f>
        <v/>
      </c>
      <c r="I279" s="111">
        <f>'6桁'!I279</f>
        <v>0</v>
      </c>
      <c r="J279" s="5">
        <f>IF(地区標準卸価格!J279="","",IF(ISNUMBER(地区標準卸価格!J279),IF(入力!$C$17=1,ROUNDDOWN(地区標準卸価格!J279*ユーザ別掛け率!J279%,-入力!$C$16),IF(入力!$C$17=2,ROUNDUP(地区標準卸価格!J279*ユーザ別掛け率!J279%,-入力!$C$16),IF(入力!$C$17=3,ROUND(地区標準卸価格!J279*ユーザ別掛け率!J279%,-入力!$C$16),""))),地区標準卸価格!J279))</f>
        <v>22400</v>
      </c>
      <c r="K279" s="59" t="str">
        <f>'6桁'!K279</f>
        <v>※
SP LT01M</v>
      </c>
      <c r="L279" s="5" t="str">
        <f>IF(地区標準卸価格!L279="","",IF(ISNUMBER(地区標準卸価格!L279),IF(入力!$C$17=1,ROUNDDOWN(地区標準卸価格!L279*ユーザ別掛け率!L279%,-入力!$C$16),IF(入力!$C$17=2,ROUNDUP(地区標準卸価格!L279*ユーザ別掛け率!L279%,-入力!$C$16),IF(入力!$C$17=3,ROUND(地区標準卸価格!L279*ユーザ別掛け率!L279%,-入力!$C$16),""))),地区標準卸価格!L279))</f>
        <v/>
      </c>
      <c r="M279" s="62">
        <f>'6桁'!M279</f>
        <v>0</v>
      </c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f>IF(地区標準卸価格!F280="","",IF(ISNUMBER(地区標準卸価格!F280),IF(入力!$C$17=1,ROUNDDOWN(地区標準卸価格!F280*ユーザ別掛け率!F280%,-入力!$C$16),IF(入力!$C$17=2,ROUNDUP(地区標準卸価格!F280*ユーザ別掛け率!F280%,-入力!$C$16),IF(入力!$C$17=3,ROUND(地区標準卸価格!F280*ユーザ別掛け率!F280%,-入力!$C$16),""))),地区標準卸価格!F280))</f>
        <v>23500</v>
      </c>
      <c r="G280" s="111">
        <f>'6桁'!G280</f>
        <v>0</v>
      </c>
      <c r="H280" s="5" t="str">
        <f>IF(地区標準卸価格!H280="","",IF(ISNUMBER(地区標準卸価格!H280),IF(入力!$C$17=1,ROUNDDOWN(地区標準卸価格!H280*ユーザ別掛け率!H280%,-入力!$C$16),IF(入力!$C$17=2,ROUNDUP(地区標準卸価格!H280*ユーザ別掛け率!H280%,-入力!$C$16),IF(入力!$C$17=3,ROUND(地区標準卸価格!H280*ユーザ別掛け率!H280%,-入力!$C$16),""))),地区標準卸価格!H280))</f>
        <v/>
      </c>
      <c r="I280" s="111">
        <f>'6桁'!I280</f>
        <v>0</v>
      </c>
      <c r="J280" s="5" t="str">
        <f>IF(地区標準卸価格!J280="","",IF(ISNUMBER(地区標準卸価格!J280),IF(入力!$C$17=1,ROUNDDOWN(地区標準卸価格!J280*ユーザ別掛け率!J280%,-入力!$C$16),IF(入力!$C$17=2,ROUNDUP(地区標準卸価格!J280*ユーザ別掛け率!J280%,-入力!$C$16),IF(入力!$C$17=3,ROUND(地区標準卸価格!J280*ユーザ別掛け率!J280%,-入力!$C$16),""))),地区標準卸価格!J280))</f>
        <v/>
      </c>
      <c r="K280" s="62">
        <f>'6桁'!K280</f>
        <v>0</v>
      </c>
      <c r="L280" s="5" t="str">
        <f>IF(地区標準卸価格!L280="","",IF(ISNUMBER(地区標準卸価格!L280),IF(入力!$C$17=1,ROUNDDOWN(地区標準卸価格!L280*ユーザ別掛け率!L280%,-入力!$C$16),IF(入力!$C$17=2,ROUNDUP(地区標準卸価格!L280*ユーザ別掛け率!L280%,-入力!$C$16),IF(入力!$C$17=3,ROUND(地区標準卸価格!L280*ユーザ別掛け率!L280%,-入力!$C$16),""))),地区標準卸価格!L280))</f>
        <v/>
      </c>
      <c r="M280" s="62">
        <f>'6桁'!M280</f>
        <v>0</v>
      </c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地区標準卸価格!F281="","",IF(ISNUMBER(地区標準卸価格!F281),IF(入力!$C$17=1,ROUNDDOWN(地区標準卸価格!F281*ユーザ別掛け率!F281%,-入力!$C$16),IF(入力!$C$17=2,ROUNDUP(地区標準卸価格!F281*ユーザ別掛け率!F281%,-入力!$C$16),IF(入力!$C$17=3,ROUND(地区標準卸価格!F281*ユーザ別掛け率!F281%,-入力!$C$16),""))),地区標準卸価格!F281))</f>
        <v/>
      </c>
      <c r="G281" s="111">
        <f>'6桁'!G281</f>
        <v>0</v>
      </c>
      <c r="H281" s="5" t="str">
        <f>IF(地区標準卸価格!H281="","",IF(ISNUMBER(地区標準卸価格!H281),IF(入力!$C$17=1,ROUNDDOWN(地区標準卸価格!H281*ユーザ別掛け率!H281%,-入力!$C$16),IF(入力!$C$17=2,ROUNDUP(地区標準卸価格!H281*ユーザ別掛け率!H281%,-入力!$C$16),IF(入力!$C$17=3,ROUND(地区標準卸価格!H281*ユーザ別掛け率!H281%,-入力!$C$16),""))),地区標準卸価格!H281))</f>
        <v/>
      </c>
      <c r="I281" s="111">
        <f>'6桁'!I281</f>
        <v>0</v>
      </c>
      <c r="J281" s="5">
        <f>IF(地区標準卸価格!J281="","",IF(ISNUMBER(地区標準卸価格!J281),IF(入力!$C$17=1,ROUNDDOWN(地区標準卸価格!J281*ユーザ別掛け率!J281%,-入力!$C$16),IF(入力!$C$17=2,ROUNDUP(地区標準卸価格!J281*ユーザ別掛け率!J281%,-入力!$C$16),IF(入力!$C$17=3,ROUND(地区標準卸価格!J281*ユーザ別掛け率!J281%,-入力!$C$16),""))),地区標準卸価格!J281))</f>
        <v>25100</v>
      </c>
      <c r="K281" s="62">
        <f>'6桁'!K281</f>
        <v>0</v>
      </c>
      <c r="L281" s="5" t="str">
        <f>IF(地区標準卸価格!L281="","",IF(ISNUMBER(地区標準卸価格!L281),IF(入力!$C$17=1,ROUNDDOWN(地区標準卸価格!L281*ユーザ別掛け率!L281%,-入力!$C$16),IF(入力!$C$17=2,ROUNDUP(地区標準卸価格!L281*ユーザ別掛け率!L281%,-入力!$C$16),IF(入力!$C$17=3,ROUND(地区標準卸価格!L281*ユーザ別掛け率!L281%,-入力!$C$16),""))),地区標準卸価格!L281))</f>
        <v/>
      </c>
      <c r="M281" s="62">
        <f>'6桁'!M281</f>
        <v>0</v>
      </c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地区標準卸価格!F282="","",IF(ISNUMBER(地区標準卸価格!F282),IF(入力!$C$17=1,ROUNDDOWN(地区標準卸価格!F282*ユーザ別掛け率!F282%,-入力!$C$16),IF(入力!$C$17=2,ROUNDUP(地区標準卸価格!F282*ユーザ別掛け率!F282%,-入力!$C$16),IF(入力!$C$17=3,ROUND(地区標準卸価格!F282*ユーザ別掛け率!F282%,-入力!$C$16),""))),地区標準卸価格!F282))</f>
        <v/>
      </c>
      <c r="G282" s="186">
        <f>'6桁'!G282</f>
        <v>0</v>
      </c>
      <c r="H282" s="161" t="str">
        <f>IF(地区標準卸価格!H282="","",IF(ISNUMBER(地区標準卸価格!H282),IF(入力!$C$17=1,ROUNDDOWN(地区標準卸価格!H282*ユーザ別掛け率!H282%,-入力!$C$16),IF(入力!$C$17=2,ROUNDUP(地区標準卸価格!H282*ユーザ別掛け率!H282%,-入力!$C$16),IF(入力!$C$17=3,ROUND(地区標準卸価格!H282*ユーザ別掛け率!H282%,-入力!$C$16),""))),地区標準卸価格!H282))</f>
        <v/>
      </c>
      <c r="I282" s="186">
        <f>'6桁'!I282</f>
        <v>0</v>
      </c>
      <c r="J282" s="161">
        <f>IF(地区標準卸価格!J282="","",IF(ISNUMBER(地区標準卸価格!J282),IF(入力!$C$17=1,ROUNDDOWN(地区標準卸価格!J282*ユーザ別掛け率!J282%,-入力!$C$16),IF(入力!$C$17=2,ROUNDUP(地区標準卸価格!J282*ユーザ別掛け率!J282%,-入力!$C$16),IF(入力!$C$17=3,ROUND(地区標準卸価格!J282*ユーザ別掛け率!J282%,-入力!$C$16),""))),地区標準卸価格!J282))</f>
        <v>27300</v>
      </c>
      <c r="K282" s="189" t="str">
        <f>'6桁'!K282</f>
        <v>※
SP LT01M</v>
      </c>
      <c r="L282" s="161" t="str">
        <f>IF(地区標準卸価格!L282="","",IF(ISNUMBER(地区標準卸価格!L282),IF(入力!$C$17=1,ROUNDDOWN(地区標準卸価格!L282*ユーザ別掛け率!L282%,-入力!$C$16),IF(入力!$C$17=2,ROUNDUP(地区標準卸価格!L282*ユーザ別掛け率!L282%,-入力!$C$16),IF(入力!$C$17=3,ROUND(地区標準卸価格!L282*ユーザ別掛け率!L282%,-入力!$C$16),""))),地区標準卸価格!L282))</f>
        <v/>
      </c>
      <c r="M282" s="162">
        <f>'6桁'!M282</f>
        <v>0</v>
      </c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f>IF(地区標準卸価格!F283="","",IF(ISNUMBER(地区標準卸価格!F283),IF(入力!$C$17=1,ROUNDDOWN(地区標準卸価格!F283*ユーザ別掛け率!F283%,-入力!$C$16),IF(入力!$C$17=2,ROUNDUP(地区標準卸価格!F283*ユーザ別掛け率!F283%,-入力!$C$16),IF(入力!$C$17=3,ROUND(地区標準卸価格!F283*ユーザ別掛け率!F283%,-入力!$C$16),""))),地区標準卸価格!F283))</f>
        <v>28100</v>
      </c>
      <c r="G283" s="186">
        <f>'6桁'!G283</f>
        <v>0</v>
      </c>
      <c r="H283" s="161" t="str">
        <f>IF(地区標準卸価格!H283="","",IF(ISNUMBER(地区標準卸価格!H283),IF(入力!$C$17=1,ROUNDDOWN(地区標準卸価格!H283*ユーザ別掛け率!H283%,-入力!$C$16),IF(入力!$C$17=2,ROUNDUP(地区標準卸価格!H283*ユーザ別掛け率!H283%,-入力!$C$16),IF(入力!$C$17=3,ROUND(地区標準卸価格!H283*ユーザ別掛け率!H283%,-入力!$C$16),""))),地区標準卸価格!H283))</f>
        <v/>
      </c>
      <c r="I283" s="186">
        <f>'6桁'!I283</f>
        <v>0</v>
      </c>
      <c r="J283" s="161" t="str">
        <f>IF(地区標準卸価格!J283="","",IF(ISNUMBER(地区標準卸価格!J283),IF(入力!$C$17=1,ROUNDDOWN(地区標準卸価格!J283*ユーザ別掛け率!J283%,-入力!$C$16),IF(入力!$C$17=2,ROUNDUP(地区標準卸価格!J283*ユーザ別掛け率!J283%,-入力!$C$16),IF(入力!$C$17=3,ROUND(地区標準卸価格!J283*ユーザ別掛け率!J283%,-入力!$C$16),""))),地区標準卸価格!J283))</f>
        <v/>
      </c>
      <c r="K283" s="162">
        <f>'6桁'!K283</f>
        <v>0</v>
      </c>
      <c r="L283" s="161" t="str">
        <f>IF(地区標準卸価格!L283="","",IF(ISNUMBER(地区標準卸価格!L283),IF(入力!$C$17=1,ROUNDDOWN(地区標準卸価格!L283*ユーザ別掛け率!L283%,-入力!$C$16),IF(入力!$C$17=2,ROUNDUP(地区標準卸価格!L283*ユーザ別掛け率!L283%,-入力!$C$16),IF(入力!$C$17=3,ROUND(地区標準卸価格!L283*ユーザ別掛け率!L283%,-入力!$C$16),""))),地区標準卸価格!L283))</f>
        <v/>
      </c>
      <c r="M283" s="162">
        <f>'6桁'!M283</f>
        <v>0</v>
      </c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地区標準卸価格!F284="","",IF(ISNUMBER(地区標準卸価格!F284),IF(入力!$C$17=1,ROUNDDOWN(地区標準卸価格!F284*ユーザ別掛け率!F284%,-入力!$C$16),IF(入力!$C$17=2,ROUNDUP(地区標準卸価格!F284*ユーザ別掛け率!F284%,-入力!$C$16),IF(入力!$C$17=3,ROUND(地区標準卸価格!F284*ユーザ別掛け率!F284%,-入力!$C$16),""))),地区標準卸価格!F284))</f>
        <v/>
      </c>
      <c r="G284" s="186">
        <f>'6桁'!G284</f>
        <v>0</v>
      </c>
      <c r="H284" s="161" t="str">
        <f>IF(地区標準卸価格!H284="","",IF(ISNUMBER(地区標準卸価格!H284),IF(入力!$C$17=1,ROUNDDOWN(地区標準卸価格!H284*ユーザ別掛け率!H284%,-入力!$C$16),IF(入力!$C$17=2,ROUNDUP(地区標準卸価格!H284*ユーザ別掛け率!H284%,-入力!$C$16),IF(入力!$C$17=3,ROUND(地区標準卸価格!H284*ユーザ別掛け率!H284%,-入力!$C$16),""))),地区標準卸価格!H284))</f>
        <v/>
      </c>
      <c r="I284" s="186">
        <f>'6桁'!I284</f>
        <v>0</v>
      </c>
      <c r="J284" s="161">
        <f>IF(地区標準卸価格!J284="","",IF(ISNUMBER(地区標準卸価格!J284),IF(入力!$C$17=1,ROUNDDOWN(地区標準卸価格!J284*ユーザ別掛け率!J284%,-入力!$C$16),IF(入力!$C$17=2,ROUNDUP(地区標準卸価格!J284*ユーザ別掛け率!J284%,-入力!$C$16),IF(入力!$C$17=3,ROUND(地区標準卸価格!J284*ユーザ別掛け率!J284%,-入力!$C$16),""))),地区標準卸価格!J284))</f>
        <v>30000</v>
      </c>
      <c r="K284" s="162">
        <f>'6桁'!K284</f>
        <v>0</v>
      </c>
      <c r="L284" s="161" t="str">
        <f>IF(地区標準卸価格!L284="","",IF(ISNUMBER(地区標準卸価格!L284),IF(入力!$C$17=1,ROUNDDOWN(地区標準卸価格!L284*ユーザ別掛け率!L284%,-入力!$C$16),IF(入力!$C$17=2,ROUNDUP(地区標準卸価格!L284*ユーザ別掛け率!L284%,-入力!$C$16),IF(入力!$C$17=3,ROUND(地区標準卸価格!L284*ユーザ別掛け率!L284%,-入力!$C$16),""))),地区標準卸価格!L284))</f>
        <v/>
      </c>
      <c r="M284" s="162">
        <f>'6桁'!M284</f>
        <v>0</v>
      </c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f>IF(地区標準卸価格!F285="","",IF(ISNUMBER(地区標準卸価格!F285),IF(入力!$C$17=1,ROUNDDOWN(地区標準卸価格!F285*ユーザ別掛け率!F285%,-入力!$C$16),IF(入力!$C$17=2,ROUNDUP(地区標準卸価格!F285*ユーザ別掛け率!F285%,-入力!$C$16),IF(入力!$C$17=3,ROUND(地区標準卸価格!F285*ユーザ別掛け率!F285%,-入力!$C$16),""))),地区標準卸価格!F285))</f>
        <v>29200</v>
      </c>
      <c r="G285" s="114">
        <f>'6桁'!G285</f>
        <v>0</v>
      </c>
      <c r="H285" s="16" t="str">
        <f>IF(地区標準卸価格!H285="","",IF(ISNUMBER(地区標準卸価格!H285),IF(入力!$C$17=1,ROUNDDOWN(地区標準卸価格!H285*ユーザ別掛け率!H285%,-入力!$C$16),IF(入力!$C$17=2,ROUNDUP(地区標準卸価格!H285*ユーザ別掛け率!H285%,-入力!$C$16),IF(入力!$C$17=3,ROUND(地区標準卸価格!H285*ユーザ別掛け率!H285%,-入力!$C$16),""))),地区標準卸価格!H285))</f>
        <v/>
      </c>
      <c r="I285" s="114">
        <f>'6桁'!I285</f>
        <v>0</v>
      </c>
      <c r="J285" s="16" t="str">
        <f>IF(地区標準卸価格!J285="","",IF(ISNUMBER(地区標準卸価格!J285),IF(入力!$C$17=1,ROUNDDOWN(地区標準卸価格!J285*ユーザ別掛け率!J285%,-入力!$C$16),IF(入力!$C$17=2,ROUNDUP(地区標準卸価格!J285*ユーザ別掛け率!J285%,-入力!$C$16),IF(入力!$C$17=3,ROUND(地区標準卸価格!J285*ユーザ別掛け率!J285%,-入力!$C$16),""))),地区標準卸価格!J285))</f>
        <v/>
      </c>
      <c r="K285" s="68">
        <f>'6桁'!K285</f>
        <v>0</v>
      </c>
      <c r="L285" s="16" t="str">
        <f>IF(地区標準卸価格!L285="","",IF(ISNUMBER(地区標準卸価格!L285),IF(入力!$C$17=1,ROUNDDOWN(地区標準卸価格!L285*ユーザ別掛け率!L285%,-入力!$C$16),IF(入力!$C$17=2,ROUNDUP(地区標準卸価格!L285*ユーザ別掛け率!L285%,-入力!$C$16),IF(入力!$C$17=3,ROUND(地区標準卸価格!L285*ユーザ別掛け率!L285%,-入力!$C$16),""))),地区標準卸価格!L285))</f>
        <v/>
      </c>
      <c r="M285" s="68">
        <f>'6桁'!M285</f>
        <v>0</v>
      </c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f>IF(地区標準卸価格!F296="","",IF(ISNUMBER(地区標準卸価格!F296),IF(入力!$C$17=1,ROUNDDOWN(地区標準卸価格!F296*ユーザ別掛け率!F296%,-入力!$C$16),IF(入力!$C$17=2,ROUNDUP(地区標準卸価格!F296*ユーザ別掛け率!F296%,-入力!$C$16),IF(入力!$C$17=3,ROUND(地区標準卸価格!F296*ユーザ別掛け率!F296%,-入力!$C$16),""))),地区標準卸価格!F296))</f>
        <v>26200</v>
      </c>
      <c r="G296" s="61">
        <f>'6桁'!G296</f>
        <v>0</v>
      </c>
      <c r="H296" s="4" t="str">
        <f>IF(地区標準卸価格!H296="","",IF(ISNUMBER(地区標準卸価格!H296),IF(入力!$C$17=1,ROUNDDOWN(地区標準卸価格!H296*ユーザ別掛け率!H296%,-入力!$C$16),IF(入力!$C$17=2,ROUNDUP(地区標準卸価格!H296*ユーザ別掛け率!H296%,-入力!$C$16),IF(入力!$C$17=3,ROUND(地区標準卸価格!H296*ユーザ別掛け率!H296%,-入力!$C$16),""))),地区標準卸価格!H296))</f>
        <v/>
      </c>
      <c r="I296" s="61">
        <f>'6桁'!I296</f>
        <v>0</v>
      </c>
      <c r="J296" s="4" t="str">
        <f>IF(地区標準卸価格!J296="","",IF(ISNUMBER(地区標準卸価格!J296),IF(入力!$C$17=1,ROUNDDOWN(地区標準卸価格!J296*ユーザ別掛け率!J296%,-入力!$C$16),IF(入力!$C$17=2,ROUNDUP(地区標準卸価格!J296*ユーザ別掛け率!J296%,-入力!$C$16),IF(入力!$C$17=3,ROUND(地区標準卸価格!J296*ユーザ別掛け率!J296%,-入力!$C$16),""))),地区標準卸価格!J296))</f>
        <v/>
      </c>
      <c r="K296" s="61">
        <f>'6桁'!K296</f>
        <v>0</v>
      </c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地区標準卸価格!F297="","",IF(ISNUMBER(地区標準卸価格!F297),IF(入力!$C$17=1,ROUNDDOWN(地区標準卸価格!F297*ユーザ別掛け率!F297%,-入力!$C$16),IF(入力!$C$17=2,ROUNDUP(地区標準卸価格!F297*ユーザ別掛け率!F297%,-入力!$C$16),IF(入力!$C$17=3,ROUND(地区標準卸価格!F297*ユーザ別掛け率!F297%,-入力!$C$16),""))),地区標準卸価格!F297))</f>
        <v/>
      </c>
      <c r="G297" s="62">
        <f>'6桁'!G297</f>
        <v>0</v>
      </c>
      <c r="H297" s="5">
        <f>IF(地区標準卸価格!H297="","",IF(ISNUMBER(地区標準卸価格!H297),IF(入力!$C$17=1,ROUNDDOWN(地区標準卸価格!H297*ユーザ別掛け率!H297%,-入力!$C$16),IF(入力!$C$17=2,ROUNDUP(地区標準卸価格!H297*ユーザ別掛け率!H297%,-入力!$C$16),IF(入力!$C$17=3,ROUND(地区標準卸価格!H297*ユーザ別掛け率!H297%,-入力!$C$16),""))),地区標準卸価格!H297))</f>
        <v>27300</v>
      </c>
      <c r="I297" s="62">
        <f>'6桁'!I297</f>
        <v>0</v>
      </c>
      <c r="J297" s="5" t="str">
        <f>IF(地区標準卸価格!J297="","",IF(ISNUMBER(地区標準卸価格!J297),IF(入力!$C$17=1,ROUNDDOWN(地区標準卸価格!J297*ユーザ別掛け率!J297%,-入力!$C$16),IF(入力!$C$17=2,ROUNDUP(地区標準卸価格!J297*ユーザ別掛け率!J297%,-入力!$C$16),IF(入力!$C$17=3,ROUND(地区標準卸価格!J297*ユーザ別掛け率!J297%,-入力!$C$16),""))),地区標準卸価格!J297))</f>
        <v/>
      </c>
      <c r="K297" s="62">
        <f>'6桁'!K297</f>
        <v>0</v>
      </c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地区標準卸価格!F298="","",IF(ISNUMBER(地区標準卸価格!F298),IF(入力!$C$17=1,ROUNDDOWN(地区標準卸価格!F298*ユーザ別掛け率!F298%,-入力!$C$16),IF(入力!$C$17=2,ROUNDUP(地区標準卸価格!F298*ユーザ別掛け率!F298%,-入力!$C$16),IF(入力!$C$17=3,ROUND(地区標準卸価格!F298*ユーザ別掛け率!F298%,-入力!$C$16),""))),地区標準卸価格!F298))</f>
        <v/>
      </c>
      <c r="G298" s="62">
        <f>'6桁'!G298</f>
        <v>0</v>
      </c>
      <c r="H298" s="5">
        <f>IF(地区標準卸価格!H298="","",IF(ISNUMBER(地区標準卸価格!H298),IF(入力!$C$17=1,ROUNDDOWN(地区標準卸価格!H298*ユーザ別掛け率!H298%,-入力!$C$16),IF(入力!$C$17=2,ROUNDUP(地区標準卸価格!H298*ユーザ別掛け率!H298%,-入力!$C$16),IF(入力!$C$17=3,ROUND(地区標準卸価格!H298*ユーザ別掛け率!H298%,-入力!$C$16),""))),地区標準卸価格!H298))</f>
        <v>25100</v>
      </c>
      <c r="I298" s="62" t="str">
        <f>'6桁'!I298</f>
        <v>※</v>
      </c>
      <c r="J298" s="5" t="str">
        <f>IF(地区標準卸価格!J298="","",IF(ISNUMBER(地区標準卸価格!J298),IF(入力!$C$17=1,ROUNDDOWN(地区標準卸価格!J298*ユーザ別掛け率!J298%,-入力!$C$16),IF(入力!$C$17=2,ROUNDUP(地区標準卸価格!J298*ユーザ別掛け率!J298%,-入力!$C$16),IF(入力!$C$17=3,ROUND(地区標準卸価格!J298*ユーザ別掛け率!J298%,-入力!$C$16),""))),地区標準卸価格!J298))</f>
        <v/>
      </c>
      <c r="K298" s="62">
        <f>'6桁'!K298</f>
        <v>0</v>
      </c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f>IF(地区標準卸価格!F299="","",IF(ISNUMBER(地区標準卸価格!F299),IF(入力!$C$17=1,ROUNDDOWN(地区標準卸価格!F299*ユーザ別掛け率!F299%,-入力!$C$16),IF(入力!$C$17=2,ROUNDUP(地区標準卸価格!F299*ユーザ別掛け率!F299%,-入力!$C$16),IF(入力!$C$17=3,ROUND(地区標準卸価格!F299*ユーザ別掛け率!F299%,-入力!$C$16),""))),地区標準卸価格!F299))</f>
        <v>27100</v>
      </c>
      <c r="G299" s="62">
        <f>'6桁'!G299</f>
        <v>0</v>
      </c>
      <c r="H299" s="5" t="str">
        <f>IF(地区標準卸価格!H299="","",IF(ISNUMBER(地区標準卸価格!H299),IF(入力!$C$17=1,ROUNDDOWN(地区標準卸価格!H299*ユーザ別掛け率!H299%,-入力!$C$16),IF(入力!$C$17=2,ROUNDUP(地区標準卸価格!H299*ユーザ別掛け率!H299%,-入力!$C$16),IF(入力!$C$17=3,ROUND(地区標準卸価格!H299*ユーザ別掛け率!H299%,-入力!$C$16),""))),地区標準卸価格!H299))</f>
        <v/>
      </c>
      <c r="I299" s="62">
        <f>'6桁'!I299</f>
        <v>0</v>
      </c>
      <c r="J299" s="5" t="str">
        <f>IF(地区標準卸価格!J299="","",IF(ISNUMBER(地区標準卸価格!J299),IF(入力!$C$17=1,ROUNDDOWN(地区標準卸価格!J299*ユーザ別掛け率!J299%,-入力!$C$16),IF(入力!$C$17=2,ROUNDUP(地区標準卸価格!J299*ユーザ別掛け率!J299%,-入力!$C$16),IF(入力!$C$17=3,ROUND(地区標準卸価格!J299*ユーザ別掛け率!J299%,-入力!$C$16),""))),地区標準卸価格!J299))</f>
        <v/>
      </c>
      <c r="K299" s="62">
        <f>'6桁'!K299</f>
        <v>0</v>
      </c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f>IF(地区標準卸価格!F300="","",IF(ISNUMBER(地区標準卸価格!F300),IF(入力!$C$17=1,ROUNDDOWN(地区標準卸価格!F300*ユーザ別掛け率!F300%,-入力!$C$16),IF(入力!$C$17=2,ROUNDUP(地区標準卸価格!F300*ユーザ別掛け率!F300%,-入力!$C$16),IF(入力!$C$17=3,ROUND(地区標準卸価格!F300*ユーザ別掛け率!F300%,-入力!$C$16),""))),地区標準卸価格!F300))</f>
        <v>29000</v>
      </c>
      <c r="G300" s="62">
        <f>'6桁'!G300</f>
        <v>0</v>
      </c>
      <c r="H300" s="5" t="str">
        <f>IF(地区標準卸価格!H300="","",IF(ISNUMBER(地区標準卸価格!H300),IF(入力!$C$17=1,ROUNDDOWN(地区標準卸価格!H300*ユーザ別掛け率!H300%,-入力!$C$16),IF(入力!$C$17=2,ROUNDUP(地区標準卸価格!H300*ユーザ別掛け率!H300%,-入力!$C$16),IF(入力!$C$17=3,ROUND(地区標準卸価格!H300*ユーザ別掛け率!H300%,-入力!$C$16),""))),地区標準卸価格!H300))</f>
        <v/>
      </c>
      <c r="I300" s="62">
        <f>'6桁'!I300</f>
        <v>0</v>
      </c>
      <c r="J300" s="5" t="str">
        <f>IF(地区標準卸価格!J300="","",IF(ISNUMBER(地区標準卸価格!J300),IF(入力!$C$17=1,ROUNDDOWN(地区標準卸価格!J300*ユーザ別掛け率!J300%,-入力!$C$16),IF(入力!$C$17=2,ROUNDUP(地区標準卸価格!J300*ユーザ別掛け率!J300%,-入力!$C$16),IF(入力!$C$17=3,ROUND(地区標準卸価格!J300*ユーザ別掛け率!J300%,-入力!$C$16),""))),地区標準卸価格!J300))</f>
        <v/>
      </c>
      <c r="K300" s="62">
        <f>'6桁'!K300</f>
        <v>0</v>
      </c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地区標準卸価格!F301="","",IF(ISNUMBER(地区標準卸価格!F301),IF(入力!$C$17=1,ROUNDDOWN(地区標準卸価格!F301*ユーザ別掛け率!F301%,-入力!$C$16),IF(入力!$C$17=2,ROUNDUP(地区標準卸価格!F301*ユーザ別掛け率!F301%,-入力!$C$16),IF(入力!$C$17=3,ROUND(地区標準卸価格!F301*ユーザ別掛け率!F301%,-入力!$C$16),""))),地区標準卸価格!F301))</f>
        <v/>
      </c>
      <c r="G301" s="62">
        <f>'6桁'!G301</f>
        <v>0</v>
      </c>
      <c r="H301" s="5" t="str">
        <f>IF(地区標準卸価格!H301="","",IF(ISNUMBER(地区標準卸価格!H301),IF(入力!$C$17=1,ROUNDDOWN(地区標準卸価格!H301*ユーザ別掛け率!H301%,-入力!$C$16),IF(入力!$C$17=2,ROUNDUP(地区標準卸価格!H301*ユーザ別掛け率!H301%,-入力!$C$16),IF(入力!$C$17=3,ROUND(地区標準卸価格!H301*ユーザ別掛け率!H301%,-入力!$C$16),""))),地区標準卸価格!H301))</f>
        <v/>
      </c>
      <c r="I301" s="62">
        <f>'6桁'!I301</f>
        <v>0</v>
      </c>
      <c r="J301" s="5">
        <f>IF(地区標準卸価格!J301="","",IF(ISNUMBER(地区標準卸価格!J301),IF(入力!$C$17=1,ROUNDDOWN(地区標準卸価格!J301*ユーザ別掛け率!J301%,-入力!$C$16),IF(入力!$C$17=2,ROUNDUP(地区標準卸価格!J301*ユーザ別掛け率!J301%,-入力!$C$16),IF(入力!$C$17=3,ROUND(地区標準卸価格!J301*ユーザ別掛け率!J301%,-入力!$C$16),""))),地区標準卸価格!J301))</f>
        <v>27300</v>
      </c>
      <c r="K301" s="62" t="str">
        <f>'6桁'!K301</f>
        <v>※</v>
      </c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地区標準卸価格!F302="","",IF(ISNUMBER(地区標準卸価格!F302),IF(入力!$C$17=1,ROUNDDOWN(地区標準卸価格!F302*ユーザ別掛け率!F302%,-入力!$C$16),IF(入力!$C$17=2,ROUNDUP(地区標準卸価格!F302*ユーザ別掛け率!F302%,-入力!$C$16),IF(入力!$C$17=3,ROUND(地区標準卸価格!F302*ユーザ別掛け率!F302%,-入力!$C$16),""))),地区標準卸価格!F302))</f>
        <v/>
      </c>
      <c r="G302" s="58">
        <f>'6桁'!G302</f>
        <v>0</v>
      </c>
      <c r="H302" s="33" t="str">
        <f>IF(地区標準卸価格!H302="","",IF(ISNUMBER(地区標準卸価格!H302),IF(入力!$C$17=1,ROUNDDOWN(地区標準卸価格!H302*ユーザ別掛け率!H302%,-入力!$C$16),IF(入力!$C$17=2,ROUNDUP(地区標準卸価格!H302*ユーザ別掛け率!H302%,-入力!$C$16),IF(入力!$C$17=3,ROUND(地区標準卸価格!H302*ユーザ別掛け率!H302%,-入力!$C$16),""))),地区標準卸価格!H302))</f>
        <v/>
      </c>
      <c r="I302" s="58">
        <f>'6桁'!I302</f>
        <v>0</v>
      </c>
      <c r="J302" s="33">
        <f>IF(地区標準卸価格!J302="","",IF(ISNUMBER(地区標準卸価格!J302),IF(入力!$C$17=1,ROUNDDOWN(地区標準卸価格!J302*ユーザ別掛け率!J302%,-入力!$C$16),IF(入力!$C$17=2,ROUNDUP(地区標準卸価格!J302*ユーザ別掛け率!J302%,-入力!$C$16),IF(入力!$C$17=3,ROUND(地区標準卸価格!J302*ユーザ別掛け率!J302%,-入力!$C$16),""))),地区標準卸価格!J302))</f>
        <v>27400</v>
      </c>
      <c r="K302" s="58">
        <f>'6桁'!K302</f>
        <v>0</v>
      </c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地区標準卸価格!F303="","",IF(ISNUMBER(地区標準卸価格!F303),IF(入力!$C$17=1,ROUNDDOWN(地区標準卸価格!F303*ユーザ別掛け率!F303%,-入力!$C$16),IF(入力!$C$17=2,ROUNDUP(地区標準卸価格!F303*ユーザ別掛け率!F303%,-入力!$C$16),IF(入力!$C$17=3,ROUND(地区標準卸価格!F303*ユーザ別掛け率!F303%,-入力!$C$16),""))),地区標準卸価格!F303))</f>
        <v/>
      </c>
      <c r="G303" s="70">
        <f>'6桁'!G303</f>
        <v>0</v>
      </c>
      <c r="H303" s="6">
        <f>IF(地区標準卸価格!H303="","",IF(ISNUMBER(地区標準卸価格!H303),IF(入力!$C$17=1,ROUNDDOWN(地区標準卸価格!H303*ユーザ別掛け率!H303%,-入力!$C$16),IF(入力!$C$17=2,ROUNDUP(地区標準卸価格!H303*ユーザ別掛け率!H303%,-入力!$C$16),IF(入力!$C$17=3,ROUND(地区標準卸価格!H303*ユーザ別掛け率!H303%,-入力!$C$16),""))),地区標準卸価格!H303))</f>
        <v>23500</v>
      </c>
      <c r="I303" s="70" t="str">
        <f>'6桁'!I303</f>
        <v>※</v>
      </c>
      <c r="J303" s="6" t="str">
        <f>IF(地区標準卸価格!J303="","",IF(ISNUMBER(地区標準卸価格!J303),IF(入力!$C$17=1,ROUNDDOWN(地区標準卸価格!J303*ユーザ別掛け率!J303%,-入力!$C$16),IF(入力!$C$17=2,ROUNDUP(地区標準卸価格!J303*ユーザ別掛け率!J303%,-入力!$C$16),IF(入力!$C$17=3,ROUND(地区標準卸価格!J303*ユーザ別掛け率!J303%,-入力!$C$16),""))),地区標準卸価格!J303))</f>
        <v/>
      </c>
      <c r="K303" s="70">
        <f>'6桁'!K303</f>
        <v>0</v>
      </c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地区標準卸価格!F304="","",IF(ISNUMBER(地区標準卸価格!F304),IF(入力!$C$17=1,ROUNDDOWN(地区標準卸価格!F304*ユーザ別掛け率!F304%,-入力!$C$16),IF(入力!$C$17=2,ROUNDUP(地区標準卸価格!F304*ユーザ別掛け率!F304%,-入力!$C$16),IF(入力!$C$17=3,ROUND(地区標準卸価格!F304*ユーザ別掛け率!F304%,-入力!$C$16),""))),地区標準卸価格!F304))</f>
        <v/>
      </c>
      <c r="G304" s="62">
        <f>'6桁'!G304</f>
        <v>0</v>
      </c>
      <c r="H304" s="5">
        <f>IF(地区標準卸価格!H304="","",IF(ISNUMBER(地区標準卸価格!H304),IF(入力!$C$17=1,ROUNDDOWN(地区標準卸価格!H304*ユーザ別掛け率!H304%,-入力!$C$16),IF(入力!$C$17=2,ROUNDUP(地区標準卸価格!H304*ユーザ別掛け率!H304%,-入力!$C$16),IF(入力!$C$17=3,ROUND(地区標準卸価格!H304*ユーザ別掛け率!H304%,-入力!$C$16),""))),地区標準卸価格!H304))</f>
        <v>25500</v>
      </c>
      <c r="I304" s="62">
        <f>'6桁'!I304</f>
        <v>0</v>
      </c>
      <c r="J304" s="5" t="str">
        <f>IF(地区標準卸価格!J304="","",IF(ISNUMBER(地区標準卸価格!J304),IF(入力!$C$17=1,ROUNDDOWN(地区標準卸価格!J304*ユーザ別掛け率!J304%,-入力!$C$16),IF(入力!$C$17=2,ROUNDUP(地区標準卸価格!J304*ユーザ別掛け率!J304%,-入力!$C$16),IF(入力!$C$17=3,ROUND(地区標準卸価格!J304*ユーザ別掛け率!J304%,-入力!$C$16),""))),地区標準卸価格!J304))</f>
        <v/>
      </c>
      <c r="K304" s="62">
        <f>'6桁'!K304</f>
        <v>0</v>
      </c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地区標準卸価格!F305="","",IF(ISNUMBER(地区標準卸価格!F305),IF(入力!$C$17=1,ROUNDDOWN(地区標準卸価格!F305*ユーザ別掛け率!F305%,-入力!$C$16),IF(入力!$C$17=2,ROUNDUP(地区標準卸価格!F305*ユーザ別掛け率!F305%,-入力!$C$16),IF(入力!$C$17=3,ROUND(地区標準卸価格!F305*ユーザ別掛け率!F305%,-入力!$C$16),""))),地区標準卸価格!F305))</f>
        <v/>
      </c>
      <c r="G305" s="62">
        <f>'6桁'!G305</f>
        <v>0</v>
      </c>
      <c r="H305" s="5">
        <f>IF(地区標準卸価格!H305="","",IF(ISNUMBER(地区標準卸価格!H305),IF(入力!$C$17=1,ROUNDDOWN(地区標準卸価格!H305*ユーザ別掛け率!H305%,-入力!$C$16),IF(入力!$C$17=2,ROUNDUP(地区標準卸価格!H305*ユーザ別掛け率!H305%,-入力!$C$16),IF(入力!$C$17=3,ROUND(地区標準卸価格!H305*ユーザ別掛け率!H305%,-入力!$C$16),""))),地区標準卸価格!H305))</f>
        <v>27600</v>
      </c>
      <c r="I305" s="62">
        <f>'6桁'!I305</f>
        <v>0</v>
      </c>
      <c r="J305" s="5" t="str">
        <f>IF(地区標準卸価格!J305="","",IF(ISNUMBER(地区標準卸価格!J305),IF(入力!$C$17=1,ROUNDDOWN(地区標準卸価格!J305*ユーザ別掛け率!J305%,-入力!$C$16),IF(入力!$C$17=2,ROUNDUP(地区標準卸価格!J305*ユーザ別掛け率!J305%,-入力!$C$16),IF(入力!$C$17=3,ROUND(地区標準卸価格!J305*ユーザ別掛け率!J305%,-入力!$C$16),""))),地区標準卸価格!J305))</f>
        <v/>
      </c>
      <c r="K305" s="62">
        <f>'6桁'!K305</f>
        <v>0</v>
      </c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地区標準卸価格!F306="","",IF(ISNUMBER(地区標準卸価格!F306),IF(入力!$C$17=1,ROUNDDOWN(地区標準卸価格!F306*ユーザ別掛け率!F306%,-入力!$C$16),IF(入力!$C$17=2,ROUNDUP(地区標準卸価格!F306*ユーザ別掛け率!F306%,-入力!$C$16),IF(入力!$C$17=3,ROUND(地区標準卸価格!F306*ユーザ別掛け率!F306%,-入力!$C$16),""))),地区標準卸価格!F306))</f>
        <v/>
      </c>
      <c r="G306" s="62">
        <f>'6桁'!G306</f>
        <v>0</v>
      </c>
      <c r="H306" s="5" t="str">
        <f>IF(地区標準卸価格!H306="","",IF(ISNUMBER(地区標準卸価格!H306),IF(入力!$C$17=1,ROUNDDOWN(地区標準卸価格!H306*ユーザ別掛け率!H306%,-入力!$C$16),IF(入力!$C$17=2,ROUNDUP(地区標準卸価格!H306*ユーザ別掛け率!H306%,-入力!$C$16),IF(入力!$C$17=3,ROUND(地区標準卸価格!H306*ユーザ別掛け率!H306%,-入力!$C$16),""))),地区標準卸価格!H306))</f>
        <v/>
      </c>
      <c r="I306" s="62">
        <f>'6桁'!I306</f>
        <v>0</v>
      </c>
      <c r="J306" s="5">
        <f>IF(地区標準卸価格!J306="","",IF(ISNUMBER(地区標準卸価格!J306),IF(入力!$C$17=1,ROUNDDOWN(地区標準卸価格!J306*ユーザ別掛け率!J306%,-入力!$C$16),IF(入力!$C$17=2,ROUNDUP(地区標準卸価格!J306*ユーザ別掛け率!J306%,-入力!$C$16),IF(入力!$C$17=3,ROUND(地区標準卸価格!J306*ユーザ別掛け率!J306%,-入力!$C$16),""))),地区標準卸価格!J306))</f>
        <v>26100</v>
      </c>
      <c r="K306" s="62" t="str">
        <f>'6桁'!K306</f>
        <v>※</v>
      </c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地区標準卸価格!F307="","",IF(ISNUMBER(地区標準卸価格!F307),IF(入力!$C$17=1,ROUNDDOWN(地区標準卸価格!F307*ユーザ別掛け率!F307%,-入力!$C$16),IF(入力!$C$17=2,ROUNDUP(地区標準卸価格!F307*ユーザ別掛け率!F307%,-入力!$C$16),IF(入力!$C$17=3,ROUND(地区標準卸価格!F307*ユーザ別掛け率!F307%,-入力!$C$16),""))),地区標準卸価格!F307))</f>
        <v/>
      </c>
      <c r="G307" s="68">
        <f>'6桁'!G307</f>
        <v>0</v>
      </c>
      <c r="H307" s="16" t="str">
        <f>IF(地区標準卸価格!H307="","",IF(ISNUMBER(地区標準卸価格!H307),IF(入力!$C$17=1,ROUNDDOWN(地区標準卸価格!H307*ユーザ別掛け率!H307%,-入力!$C$16),IF(入力!$C$17=2,ROUNDUP(地区標準卸価格!H307*ユーザ別掛け率!H307%,-入力!$C$16),IF(入力!$C$17=3,ROUND(地区標準卸価格!H307*ユーザ別掛け率!H307%,-入力!$C$16),""))),地区標準卸価格!H307))</f>
        <v/>
      </c>
      <c r="I307" s="68">
        <f>'6桁'!I307</f>
        <v>0</v>
      </c>
      <c r="J307" s="16">
        <f>IF(地区標準卸価格!J307="","",IF(ISNUMBER(地区標準卸価格!J307),IF(入力!$C$17=1,ROUNDDOWN(地区標準卸価格!J307*ユーザ別掛け率!J307%,-入力!$C$16),IF(入力!$C$17=2,ROUNDUP(地区標準卸価格!J307*ユーザ別掛け率!J307%,-入力!$C$16),IF(入力!$C$17=3,ROUND(地区標準卸価格!J307*ユーザ別掛け率!J307%,-入力!$C$16),""))),地区標準卸価格!J307))</f>
        <v>27300</v>
      </c>
      <c r="K307" s="62" t="str">
        <f>'6桁'!K307</f>
        <v>※</v>
      </c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f>IF(地区標準卸価格!F315="","",IF(ISNUMBER(地区標準卸価格!F315),IF(入力!$C$17=1,ROUNDDOWN(地区標準卸価格!F315*ユーザ別掛け率!F315%,-入力!$C$16),IF(入力!$C$17=2,ROUNDUP(地区標準卸価格!F315*ユーザ別掛け率!F315%,-入力!$C$16),IF(入力!$C$17=3,ROUND(地区標準卸価格!F315*ユーザ別掛け率!F315%,-入力!$C$16),""))),地区標準卸価格!F315))</f>
        <v>31200</v>
      </c>
      <c r="G315" s="61">
        <f>'6桁'!G315</f>
        <v>0</v>
      </c>
      <c r="H315" s="2"/>
      <c r="K315" s="458" t="s">
        <v>452</v>
      </c>
      <c r="L315" s="564"/>
      <c r="M315" s="459"/>
      <c r="N315" s="458" t="s">
        <v>396</v>
      </c>
      <c r="O315" s="459"/>
      <c r="P315" s="130" t="str">
        <f>IF(地区標準卸価格!P315="","",IF(ISNUMBER(地区標準卸価格!P315),IF(入力!$C$17=1,ROUNDDOWN(地区標準卸価格!P315*ユーザ別掛け率!P315%,-入力!$C$16),IF(入力!$C$17=2,ROUNDUP(地区標準卸価格!P315*ユーザ別掛け率!P315%,-入力!$C$16),IF(入力!$C$17=3,ROUND(地区標準卸価格!P315*ユーザ別掛け率!P315%,-入力!$C$16),""))),地区標準卸価格!P315))</f>
        <v/>
      </c>
      <c r="Q315" s="378">
        <f>'6桁'!Q315</f>
        <v>0</v>
      </c>
      <c r="R315" s="4">
        <f>IF(地区標準卸価格!R315="","",IF(ISNUMBER(地区標準卸価格!R315),IF(入力!$C$17=1,ROUNDDOWN(地区標準卸価格!R315*ユーザ別掛け率!R315%,-入力!$C$16),IF(入力!$C$17=2,ROUNDUP(地区標準卸価格!R315*ユーザ別掛け率!R315%,-入力!$C$16),IF(入力!$C$17=3,ROUND(地区標準卸価格!R315*ユーザ別掛け率!R315%,-入力!$C$16),""))),地区標準卸価格!R315))</f>
        <v>20800</v>
      </c>
      <c r="S315" s="406">
        <f>'6桁'!S315</f>
        <v>0</v>
      </c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f>IF(地区標準卸価格!F316="","",IF(ISNUMBER(地区標準卸価格!F316),IF(入力!$C$17=1,ROUNDDOWN(地区標準卸価格!F316*ユーザ別掛け率!F316%,-入力!$C$16),IF(入力!$C$17=2,ROUNDUP(地区標準卸価格!F316*ユーザ別掛け率!F316%,-入力!$C$16),IF(入力!$C$17=3,ROUND(地区標準卸価格!F316*ユーザ別掛け率!F316%,-入力!$C$16),""))),地区標準卸価格!F316))</f>
        <v>28600</v>
      </c>
      <c r="G316" s="62">
        <f>'6桁'!G316</f>
        <v>0</v>
      </c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地区標準卸価格!P316="","",IF(ISNUMBER(地区標準卸価格!P316),IF(入力!$C$17=1,ROUNDDOWN(地区標準卸価格!P316*ユーザ別掛け率!P316%,-入力!$C$16),IF(入力!$C$17=2,ROUNDUP(地区標準卸価格!P316*ユーザ別掛け率!P316%,-入力!$C$16),IF(入力!$C$17=3,ROUND(地区標準卸価格!P316*ユーザ別掛け率!P316%,-入力!$C$16),""))),地区標準卸価格!P316))</f>
        <v/>
      </c>
      <c r="Q316" s="62">
        <f>'6桁'!Q316</f>
        <v>0</v>
      </c>
      <c r="R316" s="5">
        <f>IF(地区標準卸価格!R316="","",IF(ISNUMBER(地区標準卸価格!R316),IF(入力!$C$17=1,ROUNDDOWN(地区標準卸価格!R316*ユーザ別掛け率!R316%,-入力!$C$16),IF(入力!$C$17=2,ROUNDUP(地区標準卸価格!R316*ユーザ別掛け率!R316%,-入力!$C$16),IF(入力!$C$17=3,ROUND(地区標準卸価格!R316*ユーザ別掛け率!R316%,-入力!$C$16),""))),地区標準卸価格!R316))</f>
        <v>24500</v>
      </c>
      <c r="S316" s="201">
        <f>'6桁'!S316</f>
        <v>0</v>
      </c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f>IF(地区標準卸価格!F317="","",IF(ISNUMBER(地区標準卸価格!F317),IF(入力!$C$17=1,ROUNDDOWN(地区標準卸価格!F317*ユーザ別掛け率!F317%,-入力!$C$16),IF(入力!$C$17=2,ROUNDUP(地区標準卸価格!F317*ユーザ別掛け率!F317%,-入力!$C$16),IF(入力!$C$17=3,ROUND(地区標準卸価格!F317*ユーザ別掛け率!F317%,-入力!$C$16),""))),地区標準卸価格!F317))</f>
        <v>31600</v>
      </c>
      <c r="G317" s="62">
        <f>'6桁'!G317</f>
        <v>0</v>
      </c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地区標準卸価格!P317="","",IF(ISNUMBER(地区標準卸価格!P317),IF(入力!$C$17=1,ROUNDDOWN(地区標準卸価格!P317*ユーザ別掛け率!P317%,-入力!$C$16),IF(入力!$C$17=2,ROUNDUP(地区標準卸価格!P317*ユーザ別掛け率!P317%,-入力!$C$16),IF(入力!$C$17=3,ROUND(地区標準卸価格!P317*ユーザ別掛け率!P317%,-入力!$C$16),""))),地区標準卸価格!P317))</f>
        <v/>
      </c>
      <c r="Q317" s="62">
        <f>'6桁'!Q317</f>
        <v>0</v>
      </c>
      <c r="R317" s="5">
        <f>IF(地区標準卸価格!R317="","",IF(ISNUMBER(地区標準卸価格!R317),IF(入力!$C$17=1,ROUNDDOWN(地区標準卸価格!R317*ユーザ別掛け率!R317%,-入力!$C$16),IF(入力!$C$17=2,ROUNDUP(地区標準卸価格!R317*ユーザ別掛け率!R317%,-入力!$C$16),IF(入力!$C$17=3,ROUND(地区標準卸価格!R317*ユーザ別掛け率!R317%,-入力!$C$16),""))),地区標準卸価格!R317))</f>
        <v>25600</v>
      </c>
      <c r="S317" s="201">
        <f>'6桁'!S317</f>
        <v>0</v>
      </c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f>IF(地区標準卸価格!F318="","",IF(ISNUMBER(地区標準卸価格!F318),IF(入力!$C$17=1,ROUNDDOWN(地区標準卸価格!F318*ユーザ別掛け率!F318%,-入力!$C$16),IF(入力!$C$17=2,ROUNDUP(地区標準卸価格!F318*ユーザ別掛け率!F318%,-入力!$C$16),IF(入力!$C$17=3,ROUND(地区標準卸価格!F318*ユーザ別掛け率!F318%,-入力!$C$16),""))),地区標準卸価格!F318))</f>
        <v>28400</v>
      </c>
      <c r="G318" s="62">
        <f>'6桁'!G318</f>
        <v>0</v>
      </c>
      <c r="H318" s="2"/>
      <c r="K318" s="437" t="s">
        <v>160</v>
      </c>
      <c r="L318" s="549"/>
      <c r="M318" s="438"/>
      <c r="N318" s="437" t="s">
        <v>394</v>
      </c>
      <c r="O318" s="438"/>
      <c r="P318" s="33">
        <f>IF(地区標準卸価格!P318="","",IF(ISNUMBER(地区標準卸価格!P318),IF(入力!$C$17=1,ROUNDDOWN(地区標準卸価格!P318*ユーザ別掛け率!P318%,-入力!$C$16),IF(入力!$C$17=2,ROUNDUP(地区標準卸価格!P318*ユーザ別掛け率!P318%,-入力!$C$16),IF(入力!$C$17=3,ROUND(地区標準卸価格!P318*ユーザ別掛け率!P318%,-入力!$C$16),""))),地区標準卸価格!P318))</f>
        <v>25700</v>
      </c>
      <c r="Q318" s="58">
        <f>'6桁'!Q318</f>
        <v>0</v>
      </c>
      <c r="R318" s="33" t="str">
        <f>IF(地区標準卸価格!R318="","",IF(ISNUMBER(地区標準卸価格!R318),IF(入力!$C$17=1,ROUNDDOWN(地区標準卸価格!R318*ユーザ別掛け率!R318%,-入力!$C$16),IF(入力!$C$17=2,ROUNDUP(地区標準卸価格!R318*ユーザ別掛け率!R318%,-入力!$C$16),IF(入力!$C$17=3,ROUND(地区標準卸価格!R318*ユーザ別掛け率!R318%,-入力!$C$16),""))),地区標準卸価格!R318))</f>
        <v/>
      </c>
      <c r="S318" s="202">
        <f>'6桁'!S318</f>
        <v>0</v>
      </c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f>IF(地区標準卸価格!F319="","",IF(ISNUMBER(地区標準卸価格!F319),IF(入力!$C$17=1,ROUNDDOWN(地区標準卸価格!F319*ユーザ別掛け率!F319%,-入力!$C$16),IF(入力!$C$17=2,ROUNDUP(地区標準卸価格!F319*ユーザ別掛け率!F319%,-入力!$C$16),IF(入力!$C$17=3,ROUND(地区標準卸価格!F319*ユーザ別掛け率!F319%,-入力!$C$16),""))),地区標準卸価格!F319))</f>
        <v>32700</v>
      </c>
      <c r="G319" s="62">
        <f>'6桁'!G319</f>
        <v>0</v>
      </c>
      <c r="H319" s="2"/>
      <c r="K319" s="439" t="s">
        <v>385</v>
      </c>
      <c r="L319" s="609"/>
      <c r="M319" s="440"/>
      <c r="N319" s="439" t="s">
        <v>397</v>
      </c>
      <c r="O319" s="440"/>
      <c r="P319" s="6">
        <f>IF(地区標準卸価格!P319="","",IF(ISNUMBER(地区標準卸価格!P319),IF(入力!$C$17=1,ROUNDDOWN(地区標準卸価格!P319*ユーザ別掛け率!P319%,-入力!$C$16),IF(入力!$C$17=2,ROUNDUP(地区標準卸価格!P319*ユーザ別掛け率!P319%,-入力!$C$16),IF(入力!$C$17=3,ROUND(地区標準卸価格!P319*ユーザ別掛け率!P319%,-入力!$C$16),""))),地区標準卸価格!P319))</f>
        <v>16600</v>
      </c>
      <c r="Q319" s="70">
        <f>'6桁'!Q319</f>
        <v>0</v>
      </c>
      <c r="R319" s="6" t="str">
        <f>IF(地区標準卸価格!R319="","",IF(ISNUMBER(地区標準卸価格!R319),IF(入力!$C$17=1,ROUNDDOWN(地区標準卸価格!R319*ユーザ別掛け率!R319%,-入力!$C$16),IF(入力!$C$17=2,ROUNDUP(地区標準卸価格!R319*ユーザ別掛け率!R319%,-入力!$C$16),IF(入力!$C$17=3,ROUND(地区標準卸価格!R319*ユーザ別掛け率!R319%,-入力!$C$16),""))),地区標準卸価格!R319))</f>
        <v/>
      </c>
      <c r="S319" s="212">
        <f>'6桁'!S319</f>
        <v>0</v>
      </c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f>IF(地区標準卸価格!F320="","",IF(ISNUMBER(地区標準卸価格!F320),IF(入力!$C$17=1,ROUNDDOWN(地区標準卸価格!F320*ユーザ別掛け率!F320%,-入力!$C$16),IF(入力!$C$17=2,ROUNDUP(地区標準卸価格!F320*ユーザ別掛け率!F320%,-入力!$C$16),IF(入力!$C$17=3,ROUND(地区標準卸価格!F320*ユーザ別掛け率!F320%,-入力!$C$16),""))),地区標準卸価格!F320))</f>
        <v>24000</v>
      </c>
      <c r="G320" s="62">
        <f>'6桁'!G320</f>
        <v>0</v>
      </c>
      <c r="H320" s="2"/>
      <c r="K320" s="443" t="s">
        <v>386</v>
      </c>
      <c r="L320" s="656"/>
      <c r="M320" s="444"/>
      <c r="N320" s="443" t="s">
        <v>399</v>
      </c>
      <c r="O320" s="444"/>
      <c r="P320" s="33">
        <f>IF(地区標準卸価格!P320="","",IF(ISNUMBER(地区標準卸価格!P320),IF(入力!$C$17=1,ROUNDDOWN(地区標準卸価格!P320*ユーザ別掛け率!P320%,-入力!$C$16),IF(入力!$C$17=2,ROUNDUP(地区標準卸価格!P320*ユーザ別掛け率!P320%,-入力!$C$16),IF(入力!$C$17=3,ROUND(地区標準卸価格!P320*ユーザ別掛け率!P320%,-入力!$C$16),""))),地区標準卸価格!P320))</f>
        <v>18500</v>
      </c>
      <c r="Q320" s="58">
        <f>'6桁'!Q320</f>
        <v>0</v>
      </c>
      <c r="R320" s="33" t="str">
        <f>IF(地区標準卸価格!R320="","",IF(ISNUMBER(地区標準卸価格!R320),IF(入力!$C$17=1,ROUNDDOWN(地区標準卸価格!R320*ユーザ別掛け率!R320%,-入力!$C$16),IF(入力!$C$17=2,ROUNDUP(地区標準卸価格!R320*ユーザ別掛け率!R320%,-入力!$C$16),IF(入力!$C$17=3,ROUND(地区標準卸価格!R320*ユーザ別掛け率!R320%,-入力!$C$16),""))),地区標準卸価格!R320))</f>
        <v/>
      </c>
      <c r="S320" s="202">
        <f>'6桁'!S320</f>
        <v>0</v>
      </c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f>IF(地区標準卸価格!F321="","",IF(ISNUMBER(地区標準卸価格!F321),IF(入力!$C$17=1,ROUNDDOWN(地区標準卸価格!F321*ユーザ別掛け率!F321%,-入力!$C$16),IF(入力!$C$17=2,ROUNDUP(地区標準卸価格!F321*ユーザ別掛け率!F321%,-入力!$C$16),IF(入力!$C$17=3,ROUND(地区標準卸価格!F321*ユーザ別掛け率!F321%,-入力!$C$16),""))),地区標準卸価格!F321))</f>
        <v>25100</v>
      </c>
      <c r="G321" s="62">
        <f>'6桁'!G321</f>
        <v>0</v>
      </c>
      <c r="H321" s="2"/>
      <c r="K321" s="484" t="s">
        <v>5</v>
      </c>
      <c r="L321" s="657"/>
      <c r="M321" s="485"/>
      <c r="N321" s="484" t="s">
        <v>410</v>
      </c>
      <c r="O321" s="485"/>
      <c r="P321" s="118">
        <f>IF(地区標準卸価格!P321="","",IF(ISNUMBER(地区標準卸価格!P321),IF(入力!$C$17=1,ROUNDDOWN(地区標準卸価格!P321*ユーザ別掛け率!P321%,-入力!$C$16),IF(入力!$C$17=2,ROUNDUP(地区標準卸価格!P321*ユーザ別掛け率!P321%,-入力!$C$16),IF(入力!$C$17=3,ROUND(地区標準卸価格!P321*ユーザ別掛け率!P321%,-入力!$C$16),""))),地区標準卸価格!P321))</f>
        <v>10300</v>
      </c>
      <c r="Q321" s="122">
        <f>'6桁'!Q321</f>
        <v>0</v>
      </c>
      <c r="R321" s="118" t="str">
        <f>IF(地区標準卸価格!R321="","",IF(ISNUMBER(地区標準卸価格!R321),IF(入力!$C$17=1,ROUNDDOWN(地区標準卸価格!R321*ユーザ別掛け率!R321%,-入力!$C$16),IF(入力!$C$17=2,ROUNDUP(地区標準卸価格!R321*ユーザ別掛け率!R321%,-入力!$C$16),IF(入力!$C$17=3,ROUND(地区標準卸価格!R321*ユーザ別掛け率!R321%,-入力!$C$16),""))),地区標準卸価格!R321))</f>
        <v/>
      </c>
      <c r="S321" s="247">
        <f>'6桁'!S321</f>
        <v>0</v>
      </c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f>IF(地区標準卸価格!F322="","",IF(ISNUMBER(地区標準卸価格!F322),IF(入力!$C$17=1,ROUNDDOWN(地区標準卸価格!F322*ユーザ別掛け率!F322%,-入力!$C$16),IF(入力!$C$17=2,ROUNDUP(地区標準卸価格!F322*ユーザ別掛け率!F322%,-入力!$C$16),IF(入力!$C$17=3,ROUND(地区標準卸価格!F322*ユーザ別掛け率!F322%,-入力!$C$16),""))),地区標準卸価格!F322))</f>
        <v>26100</v>
      </c>
      <c r="G322" s="62">
        <f>'6桁'!G322</f>
        <v>0</v>
      </c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地区標準卸価格!P322="","",IF(ISNUMBER(地区標準卸価格!P322),IF(入力!$C$17=1,ROUNDDOWN(地区標準卸価格!P322*ユーザ別掛け率!P322%,-入力!$C$16),IF(入力!$C$17=2,ROUNDUP(地区標準卸価格!P322*ユーザ別掛け率!P322%,-入力!$C$16),IF(入力!$C$17=3,ROUND(地区標準卸価格!P322*ユーザ別掛け率!P322%,-入力!$C$16),""))),地区標準卸価格!P322))</f>
        <v/>
      </c>
      <c r="Q322" s="72">
        <f>'6桁'!Q322</f>
        <v>0</v>
      </c>
      <c r="R322" s="77">
        <f>IF(地区標準卸価格!R322="","",IF(ISNUMBER(地区標準卸価格!R322),IF(入力!$C$17=1,ROUNDDOWN(地区標準卸価格!R322*ユーザ別掛け率!R322%,-入力!$C$16),IF(入力!$C$17=2,ROUNDUP(地区標準卸価格!R322*ユーザ別掛け率!R322%,-入力!$C$16),IF(入力!$C$17=3,ROUND(地区標準卸価格!R322*ユーザ別掛け率!R322%,-入力!$C$16),""))),地区標準卸価格!R322))</f>
        <v>26800</v>
      </c>
      <c r="S322" s="240">
        <f>'6桁'!S322</f>
        <v>0</v>
      </c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f>IF(地区標準卸価格!F323="","",IF(ISNUMBER(地区標準卸価格!F323),IF(入力!$C$17=1,ROUNDDOWN(地区標準卸価格!F323*ユーザ別掛け率!F323%,-入力!$C$16),IF(入力!$C$17=2,ROUNDUP(地区標準卸価格!F323*ユーザ別掛け率!F323%,-入力!$C$16),IF(入力!$C$17=3,ROUND(地区標準卸価格!F323*ユーザ別掛け率!F323%,-入力!$C$16),""))),地区標準卸価格!F323))</f>
        <v>27200</v>
      </c>
      <c r="G323" s="62">
        <f>'6桁'!G323</f>
        <v>0</v>
      </c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地区標準卸価格!P323="","",IF(ISNUMBER(地区標準卸価格!P323),IF(入力!$C$17=1,ROUNDDOWN(地区標準卸価格!P323*ユーザ別掛け率!P323%,-入力!$C$16),IF(入力!$C$17=2,ROUNDUP(地区標準卸価格!P323*ユーザ別掛け率!P323%,-入力!$C$16),IF(入力!$C$17=3,ROUND(地区標準卸価格!P323*ユーザ別掛け率!P323%,-入力!$C$16),""))),地区標準卸価格!P323))</f>
        <v/>
      </c>
      <c r="Q323" s="70">
        <f>'6桁'!Q323</f>
        <v>0</v>
      </c>
      <c r="R323" s="6">
        <f>IF(地区標準卸価格!R323="","",IF(ISNUMBER(地区標準卸価格!R323),IF(入力!$C$17=1,ROUNDDOWN(地区標準卸価格!R323*ユーザ別掛け率!R323%,-入力!$C$16),IF(入力!$C$17=2,ROUNDUP(地区標準卸価格!R323*ユーザ別掛け率!R323%,-入力!$C$16),IF(入力!$C$17=3,ROUND(地区標準卸価格!R323*ユーザ別掛け率!R323%,-入力!$C$16),""))),地区標準卸価格!R323))</f>
        <v>30400</v>
      </c>
      <c r="S323" s="212">
        <f>'6桁'!S323</f>
        <v>0</v>
      </c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f>IF(地区標準卸価格!F324="","",IF(ISNUMBER(地区標準卸価格!F324),IF(入力!$C$17=1,ROUNDDOWN(地区標準卸価格!F324*ユーザ別掛け率!F324%,-入力!$C$16),IF(入力!$C$17=2,ROUNDUP(地区標準卸価格!F324*ユーザ別掛け率!F324%,-入力!$C$16),IF(入力!$C$17=3,ROUND(地区標準卸価格!F324*ユーザ別掛け率!F324%,-入力!$C$16),""))),地区標準卸価格!F324))</f>
        <v>28000</v>
      </c>
      <c r="G324" s="68">
        <f>'6桁'!G324</f>
        <v>0</v>
      </c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地区標準卸価格!P324="","",IF(ISNUMBER(地区標準卸価格!P324),IF(入力!$C$17=1,ROUNDDOWN(地区標準卸価格!P324*ユーザ別掛け率!P324%,-入力!$C$16),IF(入力!$C$17=2,ROUNDUP(地区標準卸価格!P324*ユーザ別掛け率!P324%,-入力!$C$16),IF(入力!$C$17=3,ROUND(地区標準卸価格!P324*ユーザ別掛け率!P324%,-入力!$C$16),""))),地区標準卸価格!P324))</f>
        <v/>
      </c>
      <c r="Q324" s="62">
        <f>'6桁'!Q324</f>
        <v>0</v>
      </c>
      <c r="R324" s="5">
        <f>IF(地区標準卸価格!R324="","",IF(ISNUMBER(地区標準卸価格!R324),IF(入力!$C$17=1,ROUNDDOWN(地区標準卸価格!R324*ユーザ別掛け率!R324%,-入力!$C$16),IF(入力!$C$17=2,ROUNDUP(地区標準卸価格!R324*ユーザ別掛け率!R324%,-入力!$C$16),IF(入力!$C$17=3,ROUND(地区標準卸価格!R324*ユーザ別掛け率!R324%,-入力!$C$16),""))),地区標準卸価格!R324))</f>
        <v>31500</v>
      </c>
      <c r="S324" s="201">
        <f>'6桁'!S324</f>
        <v>0</v>
      </c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地区標準卸価格!P325="","",IF(ISNUMBER(地区標準卸価格!P325),IF(入力!$C$17=1,ROUNDDOWN(地区標準卸価格!P325*ユーザ別掛け率!P325%,-入力!$C$16),IF(入力!$C$17=2,ROUNDUP(地区標準卸価格!P325*ユーザ別掛け率!P325%,-入力!$C$16),IF(入力!$C$17=3,ROUND(地区標準卸価格!P325*ユーザ別掛け率!P325%,-入力!$C$16),""))),地区標準卸価格!P325))</f>
        <v/>
      </c>
      <c r="Q325" s="62">
        <f>'6桁'!Q325</f>
        <v>0</v>
      </c>
      <c r="R325" s="5">
        <f>IF(地区標準卸価格!R325="","",IF(ISNUMBER(地区標準卸価格!R325),IF(入力!$C$17=1,ROUNDDOWN(地区標準卸価格!R325*ユーザ別掛け率!R325%,-入力!$C$16),IF(入力!$C$17=2,ROUNDUP(地区標準卸価格!R325*ユーザ別掛け率!R325%,-入力!$C$16),IF(入力!$C$17=3,ROUND(地区標準卸価格!R325*ユーザ別掛け率!R325%,-入力!$C$16),""))),地区標準卸価格!R325))</f>
        <v>27500</v>
      </c>
      <c r="S325" s="246">
        <f>'6桁'!S325</f>
        <v>0</v>
      </c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地区標準卸価格!P326="","",IF(ISNUMBER(地区標準卸価格!P326),IF(入力!$C$17=1,ROUNDDOWN(地区標準卸価格!P326*ユーザ別掛け率!P326%,-入力!$C$16),IF(入力!$C$17=2,ROUNDUP(地区標準卸価格!P326*ユーザ別掛け率!P326%,-入力!$C$16),IF(入力!$C$17=3,ROUND(地区標準卸価格!P326*ユーザ別掛け率!P326%,-入力!$C$16),""))),地区標準卸価格!P326))</f>
        <v/>
      </c>
      <c r="Q326" s="62">
        <f>'6桁'!Q326</f>
        <v>0</v>
      </c>
      <c r="R326" s="5">
        <f>IF(地区標準卸価格!R326="","",IF(ISNUMBER(地区標準卸価格!R326),IF(入力!$C$17=1,ROUNDDOWN(地区標準卸価格!R326*ユーザ別掛け率!R326%,-入力!$C$16),IF(入力!$C$17=2,ROUNDUP(地区標準卸価格!R326*ユーザ別掛け率!R326%,-入力!$C$16),IF(入力!$C$17=3,ROUND(地区標準卸価格!R326*ユーザ別掛け率!R326%,-入力!$C$16),""))),地区標準卸価格!R326))</f>
        <v>29200</v>
      </c>
      <c r="S326" s="201">
        <f>'6桁'!S326</f>
        <v>0</v>
      </c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地区標準卸価格!P327="","",IF(ISNUMBER(地区標準卸価格!P327),IF(入力!$C$17=1,ROUNDDOWN(地区標準卸価格!P327*ユーザ別掛け率!P327%,-入力!$C$16),IF(入力!$C$17=2,ROUNDUP(地区標準卸価格!P327*ユーザ別掛け率!P327%,-入力!$C$16),IF(入力!$C$17=3,ROUND(地区標準卸価格!P327*ユーザ別掛け率!P327%,-入力!$C$16),""))),地区標準卸価格!P327))</f>
        <v/>
      </c>
      <c r="Q327" s="62">
        <f>'6桁'!Q327</f>
        <v>0</v>
      </c>
      <c r="R327" s="5">
        <f>IF(地区標準卸価格!R327="","",IF(ISNUMBER(地区標準卸価格!R327),IF(入力!$C$17=1,ROUNDDOWN(地区標準卸価格!R327*ユーザ別掛け率!R327%,-入力!$C$16),IF(入力!$C$17=2,ROUNDUP(地区標準卸価格!R327*ユーザ別掛け率!R327%,-入力!$C$16),IF(入力!$C$17=3,ROUND(地区標準卸価格!R327*ユーザ別掛け率!R327%,-入力!$C$16),""))),地区標準卸価格!R327))</f>
        <v>30500</v>
      </c>
      <c r="S327" s="201">
        <f>'6桁'!S327</f>
        <v>0</v>
      </c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地区標準卸価格!P328="","",IF(ISNUMBER(地区標準卸価格!P328),IF(入力!$C$17=1,ROUNDDOWN(地区標準卸価格!P328*ユーザ別掛け率!P328%,-入力!$C$16),IF(入力!$C$17=2,ROUNDUP(地区標準卸価格!P328*ユーザ別掛け率!P328%,-入力!$C$16),IF(入力!$C$17=3,ROUND(地区標準卸価格!P328*ユーザ別掛け率!P328%,-入力!$C$16),""))),地区標準卸価格!P328))</f>
        <v/>
      </c>
      <c r="Q328" s="68">
        <f>'6桁'!Q328</f>
        <v>0</v>
      </c>
      <c r="R328" s="16">
        <f>IF(地区標準卸価格!R328="","",IF(ISNUMBER(地区標準卸価格!R328),IF(入力!$C$17=1,ROUNDDOWN(地区標準卸価格!R328*ユーザ別掛け率!R328%,-入力!$C$16),IF(入力!$C$17=2,ROUNDUP(地区標準卸価格!R328*ユーザ別掛け率!R328%,-入力!$C$16),IF(入力!$C$17=3,ROUND(地区標準卸価格!R328*ユーザ別掛け率!R328%,-入力!$C$16),""))),地区標準卸価格!R328))</f>
        <v>27600</v>
      </c>
      <c r="S328" s="207">
        <f>'6桁'!S328</f>
        <v>0</v>
      </c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f>IF(地区標準卸価格!F345="","",IF(ISNUMBER(地区標準卸価格!F345),IF(入力!$C$17=1,ROUNDDOWN(地区標準卸価格!F345*ユーザ別掛け率!F345%,-入力!$C$16),IF(入力!$C$17=2,ROUNDUP(地区標準卸価格!F345*ユーザ別掛け率!F345%,-入力!$C$16),IF(入力!$C$17=3,ROUND(地区標準卸価格!F345*ユーザ別掛け率!F345%,-入力!$C$16),""))),地区標準卸価格!F345))</f>
        <v>21700</v>
      </c>
      <c r="G345" s="61">
        <f>'6桁'!G345</f>
        <v>0</v>
      </c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f>IF(地区標準卸価格!P345="","",IF(ISNUMBER(地区標準卸価格!P345),IF(入力!$C$17=1,ROUNDDOWN(地区標準卸価格!P345*ユーザ別掛け率!P345%,-入力!$C$16),IF(入力!$C$17=2,ROUNDUP(地区標準卸価格!P345*ユーザ別掛け率!P345%,-入力!$C$16),IF(入力!$C$17=3,ROUND(地区標準卸価格!P345*ユーザ別掛け率!P345%,-入力!$C$16),""))),地区標準卸価格!P345))</f>
        <v>17100</v>
      </c>
      <c r="Q345" s="211" t="str">
        <f>'6桁'!Q345</f>
        <v>H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f>IF(地区標準卸価格!F346="","",IF(ISNUMBER(地区標準卸価格!F346),IF(入力!$C$17=1,ROUNDDOWN(地区標準卸価格!F346*ユーザ別掛け率!F346%,-入力!$C$16),IF(入力!$C$17=2,ROUNDUP(地区標準卸価格!F346*ユーザ別掛け率!F346%,-入力!$C$16),IF(入力!$C$17=3,ROUND(地区標準卸価格!F346*ユーザ別掛け率!F346%,-入力!$C$16),""))),地区標準卸価格!F346))</f>
        <v>22700</v>
      </c>
      <c r="G346" s="62">
        <f>'6桁'!G346</f>
        <v>0</v>
      </c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f>IF(地区標準卸価格!P346="","",IF(ISNUMBER(地区標準卸価格!P346),IF(入力!$C$17=1,ROUNDDOWN(地区標準卸価格!P346*ユーザ別掛け率!P346%,-入力!$C$16),IF(入力!$C$17=2,ROUNDUP(地区標準卸価格!P346*ユーザ別掛け率!P346%,-入力!$C$16),IF(入力!$C$17=3,ROUND(地区標準卸価格!P346*ユーザ別掛け率!P346%,-入力!$C$16),""))),地区標準卸価格!P346))</f>
        <v>12200</v>
      </c>
      <c r="Q346" s="201" t="str">
        <f>'6桁'!Q346</f>
        <v>H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f>IF(地区標準卸価格!F347="","",IF(ISNUMBER(地区標準卸価格!F347),IF(入力!$C$17=1,ROUNDDOWN(地区標準卸価格!F347*ユーザ別掛け率!F347%,-入力!$C$16),IF(入力!$C$17=2,ROUNDUP(地区標準卸価格!F347*ユーザ別掛け率!F347%,-入力!$C$16),IF(入力!$C$17=3,ROUND(地区標準卸価格!F347*ユーザ別掛け率!F347%,-入力!$C$16),""))),地区標準卸価格!F347))</f>
        <v>24500</v>
      </c>
      <c r="G347" s="58">
        <f>'6桁'!G347</f>
        <v>0</v>
      </c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f>IF(地区標準卸価格!P347="","",IF(ISNUMBER(地区標準卸価格!P347),IF(入力!$C$17=1,ROUNDDOWN(地区標準卸価格!P347*ユーザ別掛け率!P347%,-入力!$C$16),IF(入力!$C$17=2,ROUNDUP(地区標準卸価格!P347*ユーザ別掛け率!P347%,-入力!$C$16),IF(入力!$C$17=3,ROUND(地区標準卸価格!P347*ユーザ別掛け率!P347%,-入力!$C$16),""))),地区標準卸価格!P347))</f>
        <v>13300</v>
      </c>
      <c r="Q347" s="201" t="str">
        <f>'6桁'!Q347</f>
        <v>H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f>IF(地区標準卸価格!F348="","",IF(ISNUMBER(地区標準卸価格!F348),IF(入力!$C$17=1,ROUNDDOWN(地区標準卸価格!F348*ユーザ別掛け率!F348%,-入力!$C$16),IF(入力!$C$17=2,ROUNDUP(地区標準卸価格!F348*ユーザ別掛け率!F348%,-入力!$C$16),IF(入力!$C$17=3,ROUND(地区標準卸価格!F348*ユーザ別掛け率!F348%,-入力!$C$16),""))),地区標準卸価格!F348))</f>
        <v>22000</v>
      </c>
      <c r="G348" s="70">
        <f>'6桁'!G348</f>
        <v>0</v>
      </c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f>IF(地区標準卸価格!P348="","",IF(ISNUMBER(地区標準卸価格!P348),IF(入力!$C$17=1,ROUNDDOWN(地区標準卸価格!P348*ユーザ別掛け率!P348%,-入力!$C$16),IF(入力!$C$17=2,ROUNDUP(地区標準卸価格!P348*ユーザ別掛け率!P348%,-入力!$C$16),IF(入力!$C$17=3,ROUND(地区標準卸価格!P348*ユーザ別掛け率!P348%,-入力!$C$16),""))),地区標準卸価格!P348))</f>
        <v>13700</v>
      </c>
      <c r="Q348" s="202" t="str">
        <f>'6桁'!Q348</f>
        <v>S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f>IF(地区標準卸価格!F349="","",IF(ISNUMBER(地区標準卸価格!F349),IF(入力!$C$17=1,ROUNDDOWN(地区標準卸価格!F349*ユーザ別掛け率!F349%,-入力!$C$16),IF(入力!$C$17=2,ROUNDUP(地区標準卸価格!F349*ユーザ別掛け率!F349%,-入力!$C$16),IF(入力!$C$17=3,ROUND(地区標準卸価格!F349*ユーザ別掛け率!F349%,-入力!$C$16),""))),地区標準卸価格!F349))</f>
        <v>24200</v>
      </c>
      <c r="G349" s="68">
        <f>'6桁'!G349</f>
        <v>0</v>
      </c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f>IF(地区標準卸価格!P349="","",IF(ISNUMBER(地区標準卸価格!P349),IF(入力!$C$17=1,ROUNDDOWN(地区標準卸価格!P349*ユーザ別掛け率!P349%,-入力!$C$16),IF(入力!$C$17=2,ROUNDUP(地区標準卸価格!P349*ユーザ別掛け率!P349%,-入力!$C$16),IF(入力!$C$17=3,ROUND(地区標準卸価格!P349*ユーザ別掛け率!P349%,-入力!$C$16),""))),地区標準卸価格!P349))</f>
        <v>11800</v>
      </c>
      <c r="Q349" s="212" t="str">
        <f>'6桁'!Q349</f>
        <v>H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f>IF(地区標準卸価格!P350="","",IF(ISNUMBER(地区標準卸価格!P350),IF(入力!$C$17=1,ROUNDDOWN(地区標準卸価格!P350*ユーザ別掛け率!P350%,-入力!$C$16),IF(入力!$C$17=2,ROUNDUP(地区標準卸価格!P350*ユーザ別掛け率!P350%,-入力!$C$16),IF(入力!$C$17=3,ROUND(地区標準卸価格!P350*ユーザ別掛け率!P350%,-入力!$C$16),""))),地区標準卸価格!P350))</f>
        <v>11800</v>
      </c>
      <c r="Q350" s="201" t="str">
        <f>'6桁'!Q350</f>
        <v>H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f>IF(地区標準卸価格!P351="","",IF(ISNUMBER(地区標準卸価格!P351),IF(入力!$C$17=1,ROUNDDOWN(地区標準卸価格!P351*ユーザ別掛け率!P351%,-入力!$C$16),IF(入力!$C$17=2,ROUNDUP(地区標準卸価格!P351*ユーザ別掛け率!P351%,-入力!$C$16),IF(入力!$C$17=3,ROUND(地区標準卸価格!P351*ユーザ別掛け率!P351%,-入力!$C$16),""))),地区標準卸価格!P351))</f>
        <v>9900</v>
      </c>
      <c r="Q351" s="207" t="str">
        <f>'6桁'!Q351</f>
        <v>S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>
        <f>IF(地区標準卸価格!F355="","",IF(ISNUMBER(地区標準卸価格!F355),IF(入力!$C$17=1,ROUNDDOWN(地区標準卸価格!F355*ユーザ別掛け率!F355%,-入力!$C$16),IF(入力!$C$17=2,ROUNDUP(地区標準卸価格!F355*ユーザ別掛け率!F355%,-入力!$C$16),IF(入力!$C$17=3,ROUND(地区標準卸価格!F355*ユーザ別掛け率!F355%,-入力!$C$16),""))),地区標準卸価格!F355))</f>
        <v>26400</v>
      </c>
      <c r="G355" s="61" t="str">
        <f>'6桁'!G355</f>
        <v>★</v>
      </c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>
        <f>IF(地区標準卸価格!F356="","",IF(ISNUMBER(地区標準卸価格!F356),IF(入力!$C$17=1,ROUNDDOWN(地区標準卸価格!F356*ユーザ別掛け率!F356%,-入力!$C$16),IF(入力!$C$17=2,ROUNDUP(地区標準卸価格!F356*ユーザ別掛け率!F356%,-入力!$C$16),IF(入力!$C$17=3,ROUND(地区標準卸価格!F356*ユーザ別掛け率!F356%,-入力!$C$16),""))),地区標準卸価格!F356))</f>
        <v>27700</v>
      </c>
      <c r="G356" s="58" t="str">
        <f>'6桁'!G356</f>
        <v>★</v>
      </c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>
        <f>IF(地区標準卸価格!F357="","",IF(ISNUMBER(地区標準卸価格!F357),IF(入力!$C$17=1,ROUNDDOWN(地区標準卸価格!F357*ユーザ別掛け率!F357%,-入力!$C$16),IF(入力!$C$17=2,ROUNDUP(地区標準卸価格!F357*ユーザ別掛け率!F357%,-入力!$C$16),IF(入力!$C$17=3,ROUND(地区標準卸価格!F357*ユーザ別掛け率!F357%,-入力!$C$16),""))),地区標準卸価格!F357))</f>
        <v>20500</v>
      </c>
      <c r="G357" s="67">
        <f>'6桁'!G357</f>
        <v>0</v>
      </c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>
        <f>IF(地区標準卸価格!F358="","",IF(ISNUMBER(地区標準卸価格!F358),IF(入力!$C$17=1,ROUNDDOWN(地区標準卸価格!F358*ユーザ別掛け率!F358%,-入力!$C$16),IF(入力!$C$17=2,ROUNDUP(地区標準卸価格!F358*ユーザ別掛け率!F358%,-入力!$C$16),IF(入力!$C$17=3,ROUND(地区標準卸価格!F358*ユーザ別掛け率!F358%,-入力!$C$16),""))),地区標準卸価格!F358))</f>
        <v>22400</v>
      </c>
      <c r="G358" s="58">
        <f>'6桁'!G358</f>
        <v>0</v>
      </c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>
        <f>IF(地区標準卸価格!F359="","",IF(ISNUMBER(地区標準卸価格!F359),IF(入力!$C$17=1,ROUNDDOWN(地区標準卸価格!F359*ユーザ別掛け率!F359%,-入力!$C$16),IF(入力!$C$17=2,ROUNDUP(地区標準卸価格!F359*ユーザ別掛け率!F359%,-入力!$C$16),IF(入力!$C$17=3,ROUND(地区標準卸価格!F359*ユーザ別掛け率!F359%,-入力!$C$16),""))),地区標準卸価格!F359))</f>
        <v>16300</v>
      </c>
      <c r="G359" s="71">
        <f>'6桁'!G359</f>
        <v>0</v>
      </c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f>IF(地区標準卸価格!D365="","",IF(ISNUMBER(地区標準卸価格!D365),IF(入力!$C$17=1,ROUNDDOWN(地区標準卸価格!D365*ユーザ別掛け率!D365%,-入力!$C$16),IF(入力!$C$17=2,ROUNDUP(地区標準卸価格!D365*ユーザ別掛け率!D365%,-入力!$C$16),IF(入力!$C$17=3,ROUND(地区標準卸価格!D365*ユーザ別掛け率!D365%,-入力!$C$16),""))),地区標準卸価格!D365))</f>
        <v>2900</v>
      </c>
      <c r="E365" s="641" t="str">
        <f>IF(地区標準卸価格!E365="","",IF(ISNUMBER(地区標準卸価格!E365),IF(入力!$C$17=1,ROUNDDOWN(地区標準卸価格!E365*ユーザ別掛け率!E365%,-入力!$C$16),IF(入力!$C$17=2,ROUNDUP(地区標準卸価格!E365*ユーザ別掛け率!E365%,-入力!$C$16),IF(入力!$C$17=3,ROUND(地区標準卸価格!E365*ユーザ別掛け率!E365%,-入力!$C$16),""))),地区標準卸価格!E365))</f>
        <v/>
      </c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f>IF(地区標準卸価格!D366="","",IF(ISNUMBER(地区標準卸価格!D366),IF(入力!$C$17=1,ROUNDDOWN(地区標準卸価格!D366*ユーザ別掛け率!D366%,-入力!$C$16),IF(入力!$C$17=2,ROUNDUP(地区標準卸価格!D366*ユーザ別掛け率!D366%,-入力!$C$16),IF(入力!$C$17=3,ROUND(地区標準卸価格!D366*ユーザ別掛け率!D366%,-入力!$C$16),""))),地区標準卸価格!D366))</f>
        <v>3000</v>
      </c>
      <c r="E366" s="645" t="str">
        <f>IF(地区標準卸価格!E366="","",IF(ISNUMBER(地区標準卸価格!E366),IF(入力!$C$17=1,ROUNDDOWN(地区標準卸価格!E366*ユーザ別掛け率!E366%,-入力!$C$16),IF(入力!$C$17=2,ROUNDUP(地区標準卸価格!E366*ユーザ別掛け率!E366%,-入力!$C$16),IF(入力!$C$17=3,ROUND(地区標準卸価格!E366*ユーザ別掛け率!E366%,-入力!$C$16),""))),地区標準卸価格!E366))</f>
        <v/>
      </c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f>IF(地区標準卸価格!D367="","",IF(ISNUMBER(地区標準卸価格!D367),IF(入力!$C$17=1,ROUNDDOWN(地区標準卸価格!D367*ユーザ別掛け率!D367%,-入力!$C$16),IF(入力!$C$17=2,ROUNDUP(地区標準卸価格!D367*ユーザ別掛け率!D367%,-入力!$C$16),IF(入力!$C$17=3,ROUND(地区標準卸価格!D367*ユーザ別掛け率!D367%,-入力!$C$16),""))),地区標準卸価格!D367))</f>
        <v>4000</v>
      </c>
      <c r="E367" s="645" t="str">
        <f>IF(地区標準卸価格!E367="","",IF(ISNUMBER(地区標準卸価格!E367),IF(入力!$C$17=1,ROUNDDOWN(地区標準卸価格!E367*ユーザ別掛け率!E367%,-入力!$C$16),IF(入力!$C$17=2,ROUNDUP(地区標準卸価格!E367*ユーザ別掛け率!E367%,-入力!$C$16),IF(入力!$C$17=3,ROUND(地区標準卸価格!E367*ユーザ別掛け率!E367%,-入力!$C$16),""))),地区標準卸価格!E367))</f>
        <v/>
      </c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f>IF(地区標準卸価格!D368="","",IF(ISNUMBER(地区標準卸価格!D368),IF(入力!$C$17=1,ROUNDDOWN(地区標準卸価格!D368*ユーザ別掛け率!D368%,-入力!$C$16),IF(入力!$C$17=2,ROUNDUP(地区標準卸価格!D368*ユーザ別掛け率!D368%,-入力!$C$16),IF(入力!$C$17=3,ROUND(地区標準卸価格!D368*ユーザ別掛け率!D368%,-入力!$C$16),""))),地区標準卸価格!D368))</f>
        <v>4100</v>
      </c>
      <c r="E368" s="645" t="str">
        <f>IF(地区標準卸価格!E368="","",IF(ISNUMBER(地区標準卸価格!E368),IF(入力!$C$17=1,ROUNDDOWN(地区標準卸価格!E368*ユーザ別掛け率!E368%,-入力!$C$16),IF(入力!$C$17=2,ROUNDUP(地区標準卸価格!E368*ユーザ別掛け率!E368%,-入力!$C$16),IF(入力!$C$17=3,ROUND(地区標準卸価格!E368*ユーザ別掛け率!E368%,-入力!$C$16),""))),地区標準卸価格!E368))</f>
        <v/>
      </c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f>IF(地区標準卸価格!D369="","",IF(ISNUMBER(地区標準卸価格!D369),IF(入力!$C$17=1,ROUNDDOWN(地区標準卸価格!D369*ユーザ別掛け率!D369%,-入力!$C$16),IF(入力!$C$17=2,ROUNDUP(地区標準卸価格!D369*ユーザ別掛け率!D369%,-入力!$C$16),IF(入力!$C$17=3,ROUND(地区標準卸価格!D369*ユーザ別掛け率!D369%,-入力!$C$16),""))),地区標準卸価格!D369))</f>
        <v>4300</v>
      </c>
      <c r="E369" s="645" t="str">
        <f>IF(地区標準卸価格!E369="","",IF(ISNUMBER(地区標準卸価格!E369),IF(入力!$C$17=1,ROUNDDOWN(地区標準卸価格!E369*ユーザ別掛け率!E369%,-入力!$C$16),IF(入力!$C$17=2,ROUNDUP(地区標準卸価格!E369*ユーザ別掛け率!E369%,-入力!$C$16),IF(入力!$C$17=3,ROUND(地区標準卸価格!E369*ユーザ別掛け率!E369%,-入力!$C$16),""))),地区標準卸価格!E369))</f>
        <v/>
      </c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f>IF(地区標準卸価格!D370="","",IF(ISNUMBER(地区標準卸価格!D370),IF(入力!$C$17=1,ROUNDDOWN(地区標準卸価格!D370*ユーザ別掛け率!D370%,-入力!$C$16),IF(入力!$C$17=2,ROUNDUP(地区標準卸価格!D370*ユーザ別掛け率!D370%,-入力!$C$16),IF(入力!$C$17=3,ROUND(地区標準卸価格!D370*ユーザ別掛け率!D370%,-入力!$C$16),""))),地区標準卸価格!D370))</f>
        <v>4400</v>
      </c>
      <c r="E370" s="637" t="str">
        <f>IF(地区標準卸価格!E370="","",IF(ISNUMBER(地区標準卸価格!E370),IF(入力!$C$17=1,ROUNDDOWN(地区標準卸価格!E370*ユーザ別掛け率!E370%,-入力!$C$16),IF(入力!$C$17=2,ROUNDUP(地区標準卸価格!E370*ユーザ別掛け率!E370%,-入力!$C$16),IF(入力!$C$17=3,ROUND(地区標準卸価格!E370*ユーザ別掛け率!E370%,-入力!$C$16),""))),地区標準卸価格!E370))</f>
        <v/>
      </c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f>IF(地区標準卸価格!D373="","",IF(ISNUMBER(地区標準卸価格!D373),IF(入力!$C$17=1,ROUNDDOWN(地区標準卸価格!D373*ユーザ別掛け率!D373%,-入力!$C$16),IF(入力!$C$17=2,ROUNDUP(地区標準卸価格!D373*ユーザ別掛け率!D373%,-入力!$C$16),IF(入力!$C$17=3,ROUND(地区標準卸価格!D373*ユーザ別掛け率!D373%,-入力!$C$16),""))),地区標準卸価格!D373))</f>
        <v>2000</v>
      </c>
      <c r="E373" s="641" t="str">
        <f>IF(地区標準卸価格!E373="","",IF(ISNUMBER(地区標準卸価格!E373),IF(入力!$C$17=1,ROUNDDOWN(地区標準卸価格!E373*ユーザ別掛け率!E373%,-入力!$C$16),IF(入力!$C$17=2,ROUNDUP(地区標準卸価格!E373*ユーザ別掛け率!E373%,-入力!$C$16),IF(入力!$C$17=3,ROUND(地区標準卸価格!E373*ユーザ別掛け率!E373%,-入力!$C$16),""))),地区標準卸価格!E373))</f>
        <v/>
      </c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f>IF(地区標準卸価格!D374="","",IF(ISNUMBER(地区標準卸価格!D374),IF(入力!$C$17=1,ROUNDDOWN(地区標準卸価格!D374*ユーザ別掛け率!D374%,-入力!$C$16),IF(入力!$C$17=2,ROUNDUP(地区標準卸価格!D374*ユーザ別掛け率!D374%,-入力!$C$16),IF(入力!$C$17=3,ROUND(地区標準卸価格!D374*ユーザ別掛け率!D374%,-入力!$C$16),""))),地区標準卸価格!D374))</f>
        <v>2600</v>
      </c>
      <c r="E374" s="645" t="str">
        <f>IF(地区標準卸価格!E374="","",IF(ISNUMBER(地区標準卸価格!E374),IF(入力!$C$17=1,ROUNDDOWN(地区標準卸価格!E374*ユーザ別掛け率!E374%,-入力!$C$16),IF(入力!$C$17=2,ROUNDUP(地区標準卸価格!E374*ユーザ別掛け率!E374%,-入力!$C$16),IF(入力!$C$17=3,ROUND(地区標準卸価格!E374*ユーザ別掛け率!E374%,-入力!$C$16),""))),地区標準卸価格!E374))</f>
        <v/>
      </c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f>IF(地区標準卸価格!D375="","",IF(ISNUMBER(地区標準卸価格!D375),IF(入力!$C$17=1,ROUNDDOWN(地区標準卸価格!D375*ユーザ別掛け率!D375%,-入力!$C$16),IF(入力!$C$17=2,ROUNDUP(地区標準卸価格!D375*ユーザ別掛け率!D375%,-入力!$C$16),IF(入力!$C$17=3,ROUND(地区標準卸価格!D375*ユーザ別掛け率!D375%,-入力!$C$16),""))),地区標準卸価格!D375))</f>
        <v>3000</v>
      </c>
      <c r="E375" s="637" t="str">
        <f>IF(地区標準卸価格!E375="","",IF(ISNUMBER(地区標準卸価格!E375),IF(入力!$C$17=1,ROUNDDOWN(地区標準卸価格!E375*ユーザ別掛け率!E375%,-入力!$C$16),IF(入力!$C$17=2,ROUNDUP(地区標準卸価格!E375*ユーザ別掛け率!E375%,-入力!$C$16),IF(入力!$C$17=3,ROUND(地区標準卸価格!E375*ユーザ別掛け率!E375%,-入力!$C$16),""))),地区標準卸価格!E375))</f>
        <v/>
      </c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R341:S341"/>
    <mergeCell ref="F342:G344"/>
    <mergeCell ref="P342:Q343"/>
    <mergeCell ref="H343:I344"/>
    <mergeCell ref="N343:N344"/>
    <mergeCell ref="O343:O344"/>
    <mergeCell ref="R343:S343"/>
    <mergeCell ref="P344:Q344"/>
    <mergeCell ref="R344:S344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B368:C368"/>
    <mergeCell ref="D368:E368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L380:M380"/>
    <mergeCell ref="L382:M382"/>
    <mergeCell ref="L383:M383"/>
    <mergeCell ref="K387:S388"/>
    <mergeCell ref="D374:E374"/>
    <mergeCell ref="L374:M374"/>
    <mergeCell ref="B375:C375"/>
    <mergeCell ref="D375:E375"/>
    <mergeCell ref="L375:M375"/>
    <mergeCell ref="L376:M376"/>
  </mergeCells>
  <phoneticPr fontId="15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AD7D-4DBA-4411-BAD5-3D6A69279451}">
  <sheetPr>
    <pageSetUpPr fitToPage="1"/>
  </sheetPr>
  <dimension ref="A1:AA388"/>
  <sheetViews>
    <sheetView showGridLines="0" showZeros="0" view="pageBreakPreview" zoomScaleNormal="100" zoomScaleSheetLayoutView="100" workbookViewId="0"/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396"/>
      <c r="K10" s="536"/>
      <c r="L10" s="541"/>
      <c r="M10" s="542"/>
      <c r="N10" s="555"/>
      <c r="O10" s="566"/>
      <c r="P10" s="486" t="s">
        <v>125</v>
      </c>
      <c r="Q10" s="487"/>
      <c r="R10" s="513" t="s">
        <v>125</v>
      </c>
      <c r="S10" s="514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>
        <f>IF(ユーザー別卸価格!F11="","", IF(ISNUMBER(ユーザー別卸価格!F11),IF(入力!$C$25=1,ROUNDDOWN(IF(入力!$C$21=1,ユーザー別卸価格!F11/(100-入力!$C$22)%,ユーザー別卸価格!F11+入力!$C$23),-入力!$C$24),IF(入力!$C$25=2,ROUNDUP(IF(入力!$C$21=1,ユーザー別卸価格!F11/(100-入力!$C$22)%,ユーザー別卸価格!F11+入力!$C$23),-入力!$C$24),ROUND(IF(入力!$C$21=1,ユーザー別卸価格!F11/(100-入力!$C$22)%,ユーザー別卸価格!F11+入力!$C$23),-入力!$C$24))),ユーザー別卸価格!F11))</f>
        <v>108800</v>
      </c>
      <c r="G11" s="61">
        <f>'6桁'!G11</f>
        <v>0</v>
      </c>
      <c r="H11" s="4" t="str">
        <f>IF(ユーザー別卸価格!H11="","", IF(ISNUMBER(ユーザー別卸価格!H11),IF(入力!$C$25=1,ROUNDDOWN(IF(入力!$C$21=1,ユーザー別卸価格!H11/(100-入力!$C$22)%,ユーザー別卸価格!H11+入力!$C$23),-入力!$C$24),IF(入力!$C$25=2,ROUNDUP(IF(入力!$C$21=1,ユーザー別卸価格!H11/(100-入力!$C$22)%,ユーザー別卸価格!H11+入力!$C$23),-入力!$C$24),ROUND(IF(入力!$C$21=1,ユーザー別卸価格!H11/(100-入力!$C$22)%,ユーザー別卸価格!H11+入力!$C$23),-入力!$C$24))),ユーザー別卸価格!H11))</f>
        <v/>
      </c>
      <c r="I11" s="61">
        <f>'6桁'!I11</f>
        <v>0</v>
      </c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f>IF(ユーザー別卸価格!P11="","", IF(ISNUMBER(ユーザー別卸価格!P11),IF(入力!$C$25=1,ROUNDDOWN(IF(入力!$C$21=1,ユーザー別卸価格!P11/(100-入力!$C$22)%,ユーザー別卸価格!P11+入力!$C$23),-入力!$C$24),IF(入力!$C$25=2,ROUNDUP(IF(入力!$C$21=1,ユーザー別卸価格!P11/(100-入力!$C$22)%,ユーザー別卸価格!P11+入力!$C$23),-入力!$C$24),ROUND(IF(入力!$C$21=1,ユーザー別卸価格!P11/(100-入力!$C$22)%,ユーザー別卸価格!P11+入力!$C$23),-入力!$C$24))),ユーザー別卸価格!P11))</f>
        <v>78300</v>
      </c>
      <c r="Q11" s="198">
        <f>'6桁'!Q11</f>
        <v>0</v>
      </c>
      <c r="R11" s="4" t="str">
        <f>IF(ユーザー別卸価格!R11="","", IF(ISNUMBER(ユーザー別卸価格!R11),IF(入力!$C$25=1,ROUNDDOWN(IF(入力!$C$21=1,ユーザー別卸価格!R11/(100-入力!$C$22)%,ユーザー別卸価格!R11+入力!$C$23),-入力!$C$24),IF(入力!$C$25=2,ROUNDUP(IF(入力!$C$21=1,ユーザー別卸価格!R11/(100-入力!$C$22)%,ユーザー別卸価格!R11+入力!$C$23),-入力!$C$24),ROUND(IF(入力!$C$21=1,ユーザー別卸価格!R11/(100-入力!$C$22)%,ユーザー別卸価格!R11+入力!$C$23),-入力!$C$24))),ユーザー別卸価格!R11))</f>
        <v/>
      </c>
      <c r="S11" s="198">
        <f>'6桁'!S11</f>
        <v>0</v>
      </c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>
        <f>IF(ユーザー別卸価格!F12="","", IF(ISNUMBER(ユーザー別卸価格!F12),IF(入力!$C$25=1,ROUNDDOWN(IF(入力!$C$21=1,ユーザー別卸価格!F12/(100-入力!$C$22)%,ユーザー別卸価格!F12+入力!$C$23),-入力!$C$24),IF(入力!$C$25=2,ROUNDUP(IF(入力!$C$21=1,ユーザー別卸価格!F12/(100-入力!$C$22)%,ユーザー別卸価格!F12+入力!$C$23),-入力!$C$24),ROUND(IF(入力!$C$21=1,ユーザー別卸価格!F12/(100-入力!$C$22)%,ユーザー別卸価格!F12+入力!$C$23),-入力!$C$24))),ユーザー別卸価格!F12))</f>
        <v>100400</v>
      </c>
      <c r="G12" s="62">
        <f>'6桁'!G12</f>
        <v>0</v>
      </c>
      <c r="H12" s="5" t="str">
        <f>IF(ユーザー別卸価格!H12="","", IF(ISNUMBER(ユーザー別卸価格!H12),IF(入力!$C$25=1,ROUNDDOWN(IF(入力!$C$21=1,ユーザー別卸価格!H12/(100-入力!$C$22)%,ユーザー別卸価格!H12+入力!$C$23),-入力!$C$24),IF(入力!$C$25=2,ROUNDUP(IF(入力!$C$21=1,ユーザー別卸価格!H12/(100-入力!$C$22)%,ユーザー別卸価格!H12+入力!$C$23),-入力!$C$24),ROUND(IF(入力!$C$21=1,ユーザー別卸価格!H12/(100-入力!$C$22)%,ユーザー別卸価格!H12+入力!$C$23),-入力!$C$24))),ユーザー別卸価格!H12))</f>
        <v/>
      </c>
      <c r="I12" s="62">
        <f>'6桁'!I12</f>
        <v>0</v>
      </c>
      <c r="J12" s="38"/>
      <c r="K12" s="451"/>
      <c r="L12" s="435" t="s">
        <v>215</v>
      </c>
      <c r="M12" s="436"/>
      <c r="N12" s="152"/>
      <c r="O12" s="153">
        <v>89</v>
      </c>
      <c r="P12" s="5">
        <f>IF(ユーザー別卸価格!P12="","", IF(ISNUMBER(ユーザー別卸価格!P12),IF(入力!$C$25=1,ROUNDDOWN(IF(入力!$C$21=1,ユーザー別卸価格!P12/(100-入力!$C$22)%,ユーザー別卸価格!P12+入力!$C$23),-入力!$C$24),IF(入力!$C$25=2,ROUNDUP(IF(入力!$C$21=1,ユーザー別卸価格!P12/(100-入力!$C$22)%,ユーザー別卸価格!P12+入力!$C$23),-入力!$C$24),ROUND(IF(入力!$C$21=1,ユーザー別卸価格!P12/(100-入力!$C$22)%,ユーザー別卸価格!P12+入力!$C$23),-入力!$C$24))),ユーザー別卸価格!P12))</f>
        <v>63000</v>
      </c>
      <c r="Q12" s="201" t="str">
        <f>'6桁'!Q12</f>
        <v>★</v>
      </c>
      <c r="R12" s="5" t="str">
        <f>IF(ユーザー別卸価格!R12="","", IF(ISNUMBER(ユーザー別卸価格!R12),IF(入力!$C$25=1,ROUNDDOWN(IF(入力!$C$21=1,ユーザー別卸価格!R12/(100-入力!$C$22)%,ユーザー別卸価格!R12+入力!$C$23),-入力!$C$24),IF(入力!$C$25=2,ROUNDUP(IF(入力!$C$21=1,ユーザー別卸価格!R12/(100-入力!$C$22)%,ユーザー別卸価格!R12+入力!$C$23),-入力!$C$24),ROUND(IF(入力!$C$21=1,ユーザー別卸価格!R12/(100-入力!$C$22)%,ユーザー別卸価格!R12+入力!$C$23),-入力!$C$24))),ユーザー別卸価格!R12))</f>
        <v/>
      </c>
      <c r="S12" s="201">
        <f>'6桁'!S12</f>
        <v>0</v>
      </c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>
        <f>IF(ユーザー別卸価格!F13="","", IF(ISNUMBER(ユーザー別卸価格!F13),IF(入力!$C$25=1,ROUNDDOWN(IF(入力!$C$21=1,ユーザー別卸価格!F13/(100-入力!$C$22)%,ユーザー別卸価格!F13+入力!$C$23),-入力!$C$24),IF(入力!$C$25=2,ROUNDUP(IF(入力!$C$21=1,ユーザー別卸価格!F13/(100-入力!$C$22)%,ユーザー別卸価格!F13+入力!$C$23),-入力!$C$24),ROUND(IF(入力!$C$21=1,ユーザー別卸価格!F13/(100-入力!$C$22)%,ユーザー別卸価格!F13+入力!$C$23),-入力!$C$24))),ユーザー別卸価格!F13))</f>
        <v>73700</v>
      </c>
      <c r="G13" s="62">
        <f>'6桁'!G13</f>
        <v>0</v>
      </c>
      <c r="H13" s="5" t="str">
        <f>IF(ユーザー別卸価格!H13="","", IF(ISNUMBER(ユーザー別卸価格!H13),IF(入力!$C$25=1,ROUNDDOWN(IF(入力!$C$21=1,ユーザー別卸価格!H13/(100-入力!$C$22)%,ユーザー別卸価格!H13+入力!$C$23),-入力!$C$24),IF(入力!$C$25=2,ROUNDUP(IF(入力!$C$21=1,ユーザー別卸価格!H13/(100-入力!$C$22)%,ユーザー別卸価格!H13+入力!$C$23),-入力!$C$24),ROUND(IF(入力!$C$21=1,ユーザー別卸価格!H13/(100-入力!$C$22)%,ユーザー別卸価格!H13+入力!$C$23),-入力!$C$24))),ユーザー別卸価格!H13))</f>
        <v/>
      </c>
      <c r="I13" s="62">
        <f>'6桁'!I13</f>
        <v>0</v>
      </c>
      <c r="J13" s="38"/>
      <c r="K13" s="451"/>
      <c r="L13" s="435" t="s">
        <v>114</v>
      </c>
      <c r="M13" s="436"/>
      <c r="N13" s="152"/>
      <c r="O13" s="160">
        <v>92</v>
      </c>
      <c r="P13" s="5">
        <f>IF(ユーザー別卸価格!P13="","", IF(ISNUMBER(ユーザー別卸価格!P13),IF(入力!$C$25=1,ROUNDDOWN(IF(入力!$C$21=1,ユーザー別卸価格!P13/(100-入力!$C$22)%,ユーザー別卸価格!P13+入力!$C$23),-入力!$C$24),IF(入力!$C$25=2,ROUNDUP(IF(入力!$C$21=1,ユーザー別卸価格!P13/(100-入力!$C$22)%,ユーザー別卸価格!P13+入力!$C$23),-入力!$C$24),ROUND(IF(入力!$C$21=1,ユーザー別卸価格!P13/(100-入力!$C$22)%,ユーザー別卸価格!P13+入力!$C$23),-入力!$C$24))),ユーザー別卸価格!P13))</f>
        <v>65600</v>
      </c>
      <c r="Q13" s="201" t="str">
        <f>'6桁'!Q13</f>
        <v>★</v>
      </c>
      <c r="R13" s="5" t="str">
        <f>IF(ユーザー別卸価格!R13="","", IF(ISNUMBER(ユーザー別卸価格!R13),IF(入力!$C$25=1,ROUNDDOWN(IF(入力!$C$21=1,ユーザー別卸価格!R13/(100-入力!$C$22)%,ユーザー別卸価格!R13+入力!$C$23),-入力!$C$24),IF(入力!$C$25=2,ROUNDUP(IF(入力!$C$21=1,ユーザー別卸価格!R13/(100-入力!$C$22)%,ユーザー別卸価格!R13+入力!$C$23),-入力!$C$24),ROUND(IF(入力!$C$21=1,ユーザー別卸価格!R13/(100-入力!$C$22)%,ユーザー別卸価格!R13+入力!$C$23),-入力!$C$24))),ユーザー別卸価格!R13))</f>
        <v/>
      </c>
      <c r="S13" s="201">
        <f>'6桁'!S13</f>
        <v>0</v>
      </c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>
        <f>IF(ユーザー別卸価格!F14="","", IF(ISNUMBER(ユーザー別卸価格!F14),IF(入力!$C$25=1,ROUNDDOWN(IF(入力!$C$21=1,ユーザー別卸価格!F14/(100-入力!$C$22)%,ユーザー別卸価格!F14+入力!$C$23),-入力!$C$24),IF(入力!$C$25=2,ROUNDUP(IF(入力!$C$21=1,ユーザー別卸価格!F14/(100-入力!$C$22)%,ユーザー別卸価格!F14+入力!$C$23),-入力!$C$24),ROUND(IF(入力!$C$21=1,ユーザー別卸価格!F14/(100-入力!$C$22)%,ユーザー別卸価格!F14+入力!$C$23),-入力!$C$24))),ユーザー別卸価格!F14))</f>
        <v>73300</v>
      </c>
      <c r="G14" s="58">
        <f>'6桁'!G14</f>
        <v>0</v>
      </c>
      <c r="H14" s="33" t="str">
        <f>IF(ユーザー別卸価格!H14="","", IF(ISNUMBER(ユーザー別卸価格!H14),IF(入力!$C$25=1,ROUNDDOWN(IF(入力!$C$21=1,ユーザー別卸価格!H14/(100-入力!$C$22)%,ユーザー別卸価格!H14+入力!$C$23),-入力!$C$24),IF(入力!$C$25=2,ROUNDUP(IF(入力!$C$21=1,ユーザー別卸価格!H14/(100-入力!$C$22)%,ユーザー別卸価格!H14+入力!$C$23),-入力!$C$24),ROUND(IF(入力!$C$21=1,ユーザー別卸価格!H14/(100-入力!$C$22)%,ユーザー別卸価格!H14+入力!$C$23),-入力!$C$24))),ユーザー別卸価格!H14))</f>
        <v/>
      </c>
      <c r="I14" s="58">
        <f>'6桁'!I14</f>
        <v>0</v>
      </c>
      <c r="J14" s="38"/>
      <c r="K14" s="451"/>
      <c r="L14" s="435"/>
      <c r="M14" s="436"/>
      <c r="N14" s="155">
        <v>88</v>
      </c>
      <c r="O14" s="156"/>
      <c r="P14" s="5">
        <f>IF(ユーザー別卸価格!P14="","", IF(ISNUMBER(ユーザー別卸価格!P14),IF(入力!$C$25=1,ROUNDDOWN(IF(入力!$C$21=1,ユーザー別卸価格!P14/(100-入力!$C$22)%,ユーザー別卸価格!P14+入力!$C$23),-入力!$C$24),IF(入力!$C$25=2,ROUNDUP(IF(入力!$C$21=1,ユーザー別卸価格!P14/(100-入力!$C$22)%,ユーザー別卸価格!P14+入力!$C$23),-入力!$C$24),ROUND(IF(入力!$C$21=1,ユーザー別卸価格!P14/(100-入力!$C$22)%,ユーザー別卸価格!P14+入力!$C$23),-入力!$C$24))),ユーザー別卸価格!P14))</f>
        <v>65500</v>
      </c>
      <c r="Q14" s="201">
        <f>'6桁'!Q14</f>
        <v>0</v>
      </c>
      <c r="R14" s="5" t="str">
        <f>IF(ユーザー別卸価格!R14="","", IF(ISNUMBER(ユーザー別卸価格!R14),IF(入力!$C$25=1,ROUNDDOWN(IF(入力!$C$21=1,ユーザー別卸価格!R14/(100-入力!$C$22)%,ユーザー別卸価格!R14+入力!$C$23),-入力!$C$24),IF(入力!$C$25=2,ROUNDUP(IF(入力!$C$21=1,ユーザー別卸価格!R14/(100-入力!$C$22)%,ユーザー別卸価格!R14+入力!$C$23),-入力!$C$24),ROUND(IF(入力!$C$21=1,ユーザー別卸価格!R14/(100-入力!$C$22)%,ユーザー別卸価格!R14+入力!$C$23),-入力!$C$24))),ユーザー別卸価格!R14))</f>
        <v/>
      </c>
      <c r="S14" s="201">
        <f>'6桁'!S14</f>
        <v>0</v>
      </c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>
        <f>IF(ユーザー別卸価格!F15="","", IF(ISNUMBER(ユーザー別卸価格!F15),IF(入力!$C$25=1,ROUNDDOWN(IF(入力!$C$21=1,ユーザー別卸価格!F15/(100-入力!$C$22)%,ユーザー別卸価格!F15+入力!$C$23),-入力!$C$24),IF(入力!$C$25=2,ROUNDUP(IF(入力!$C$21=1,ユーザー別卸価格!F15/(100-入力!$C$22)%,ユーザー別卸価格!F15+入力!$C$23),-入力!$C$24),ROUND(IF(入力!$C$21=1,ユーザー別卸価格!F15/(100-入力!$C$22)%,ユーザー別卸価格!F15+入力!$C$23),-入力!$C$24))),ユーザー別卸価格!F15))</f>
        <v>93300</v>
      </c>
      <c r="G15" s="70">
        <f>'6桁'!G15</f>
        <v>0</v>
      </c>
      <c r="H15" s="6" t="str">
        <f>IF(ユーザー別卸価格!H15="","", IF(ISNUMBER(ユーザー別卸価格!H15),IF(入力!$C$25=1,ROUNDDOWN(IF(入力!$C$21=1,ユーザー別卸価格!H15/(100-入力!$C$22)%,ユーザー別卸価格!H15+入力!$C$23),-入力!$C$24),IF(入力!$C$25=2,ROUNDUP(IF(入力!$C$21=1,ユーザー別卸価格!H15/(100-入力!$C$22)%,ユーザー別卸価格!H15+入力!$C$23),-入力!$C$24),ROUND(IF(入力!$C$21=1,ユーザー別卸価格!H15/(100-入力!$C$22)%,ユーザー別卸価格!H15+入力!$C$23),-入力!$C$24))),ユーザー別卸価格!H15))</f>
        <v/>
      </c>
      <c r="I15" s="70">
        <f>'6桁'!I15</f>
        <v>0</v>
      </c>
      <c r="J15" s="38"/>
      <c r="K15" s="451"/>
      <c r="L15" s="435" t="s">
        <v>216</v>
      </c>
      <c r="M15" s="436"/>
      <c r="N15" s="152"/>
      <c r="O15" s="153">
        <v>95</v>
      </c>
      <c r="P15" s="5">
        <f>IF(ユーザー別卸価格!P15="","", IF(ISNUMBER(ユーザー別卸価格!P15),IF(入力!$C$25=1,ROUNDDOWN(IF(入力!$C$21=1,ユーザー別卸価格!P15/(100-入力!$C$22)%,ユーザー別卸価格!P15+入力!$C$23),-入力!$C$24),IF(入力!$C$25=2,ROUNDUP(IF(入力!$C$21=1,ユーザー別卸価格!P15/(100-入力!$C$22)%,ユーザー別卸価格!P15+入力!$C$23),-入力!$C$24),ROUND(IF(入力!$C$21=1,ユーザー別卸価格!P15/(100-入力!$C$22)%,ユーザー別卸価格!P15+入力!$C$23),-入力!$C$24))),ユーザー別卸価格!P15))</f>
        <v>69300</v>
      </c>
      <c r="Q15" s="201" t="str">
        <f>'6桁'!Q15</f>
        <v>★</v>
      </c>
      <c r="R15" s="5" t="str">
        <f>IF(ユーザー別卸価格!R15="","", IF(ISNUMBER(ユーザー別卸価格!R15),IF(入力!$C$25=1,ROUNDDOWN(IF(入力!$C$21=1,ユーザー別卸価格!R15/(100-入力!$C$22)%,ユーザー別卸価格!R15+入力!$C$23),-入力!$C$24),IF(入力!$C$25=2,ROUNDUP(IF(入力!$C$21=1,ユーザー別卸価格!R15/(100-入力!$C$22)%,ユーザー別卸価格!R15+入力!$C$23),-入力!$C$24),ROUND(IF(入力!$C$21=1,ユーザー別卸価格!R15/(100-入力!$C$22)%,ユーザー別卸価格!R15+入力!$C$23),-入力!$C$24))),ユーザー別卸価格!R15))</f>
        <v/>
      </c>
      <c r="S15" s="201">
        <f>'6桁'!S15</f>
        <v>0</v>
      </c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>
        <f>IF(ユーザー別卸価格!F16="","", IF(ISNUMBER(ユーザー別卸価格!F16),IF(入力!$C$25=1,ROUNDDOWN(IF(入力!$C$21=1,ユーザー別卸価格!F16/(100-入力!$C$22)%,ユーザー別卸価格!F16+入力!$C$23),-入力!$C$24),IF(入力!$C$25=2,ROUNDUP(IF(入力!$C$21=1,ユーザー別卸価格!F16/(100-入力!$C$22)%,ユーザー別卸価格!F16+入力!$C$23),-入力!$C$24),ROUND(IF(入力!$C$21=1,ユーザー別卸価格!F16/(100-入力!$C$22)%,ユーザー別卸価格!F16+入力!$C$23),-入力!$C$24))),ユーザー別卸価格!F16))</f>
        <v>72300</v>
      </c>
      <c r="G16" s="62" t="str">
        <f>'6桁'!G16</f>
        <v>★</v>
      </c>
      <c r="H16" s="5" t="str">
        <f>IF(ユーザー別卸価格!H16="","", IF(ISNUMBER(ユーザー別卸価格!H16),IF(入力!$C$25=1,ROUNDDOWN(IF(入力!$C$21=1,ユーザー別卸価格!H16/(100-入力!$C$22)%,ユーザー別卸価格!H16+入力!$C$23),-入力!$C$24),IF(入力!$C$25=2,ROUNDUP(IF(入力!$C$21=1,ユーザー別卸価格!H16/(100-入力!$C$22)%,ユーザー別卸価格!H16+入力!$C$23),-入力!$C$24),ROUND(IF(入力!$C$21=1,ユーザー別卸価格!H16/(100-入力!$C$22)%,ユーザー別卸価格!H16+入力!$C$23),-入力!$C$24))),ユーザー別卸価格!H16))</f>
        <v/>
      </c>
      <c r="I16" s="62">
        <f>'6桁'!I16</f>
        <v>0</v>
      </c>
      <c r="J16" s="38"/>
      <c r="K16" s="451"/>
      <c r="L16" s="435" t="s">
        <v>51</v>
      </c>
      <c r="M16" s="436"/>
      <c r="N16" s="152">
        <v>93</v>
      </c>
      <c r="O16" s="153"/>
      <c r="P16" s="5">
        <f>IF(ユーザー別卸価格!P16="","", IF(ISNUMBER(ユーザー別卸価格!P16),IF(入力!$C$25=1,ROUNDDOWN(IF(入力!$C$21=1,ユーザー別卸価格!P16/(100-入力!$C$22)%,ユーザー別卸価格!P16+入力!$C$23),-入力!$C$24),IF(入力!$C$25=2,ROUNDUP(IF(入力!$C$21=1,ユーザー別卸価格!P16/(100-入力!$C$22)%,ユーザー別卸価格!P16+入力!$C$23),-入力!$C$24),ROUND(IF(入力!$C$21=1,ユーザー別卸価格!P16/(100-入力!$C$22)%,ユーザー別卸価格!P16+入力!$C$23),-入力!$C$24))),ユーザー別卸価格!P16))</f>
        <v>72900</v>
      </c>
      <c r="Q16" s="201">
        <f>'6桁'!Q16</f>
        <v>0</v>
      </c>
      <c r="R16" s="5" t="str">
        <f>IF(ユーザー別卸価格!R16="","", IF(ISNUMBER(ユーザー別卸価格!R16),IF(入力!$C$25=1,ROUNDDOWN(IF(入力!$C$21=1,ユーザー別卸価格!R16/(100-入力!$C$22)%,ユーザー別卸価格!R16+入力!$C$23),-入力!$C$24),IF(入力!$C$25=2,ROUNDUP(IF(入力!$C$21=1,ユーザー別卸価格!R16/(100-入力!$C$22)%,ユーザー別卸価格!R16+入力!$C$23),-入力!$C$24),ROUND(IF(入力!$C$21=1,ユーザー別卸価格!R16/(100-入力!$C$22)%,ユーザー別卸価格!R16+入力!$C$23),-入力!$C$24))),ユーザー別卸価格!R16))</f>
        <v/>
      </c>
      <c r="S16" s="201">
        <f>'6桁'!S16</f>
        <v>0</v>
      </c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>
        <f>IF(ユーザー別卸価格!F17="","", IF(ISNUMBER(ユーザー別卸価格!F17),IF(入力!$C$25=1,ROUNDDOWN(IF(入力!$C$21=1,ユーザー別卸価格!F17/(100-入力!$C$22)%,ユーザー別卸価格!F17+入力!$C$23),-入力!$C$24),IF(入力!$C$25=2,ROUNDUP(IF(入力!$C$21=1,ユーザー別卸価格!F17/(100-入力!$C$22)%,ユーザー別卸価格!F17+入力!$C$23),-入力!$C$24),ROUND(IF(入力!$C$21=1,ユーザー別卸価格!F17/(100-入力!$C$22)%,ユーザー別卸価格!F17+入力!$C$23),-入力!$C$24))),ユーザー別卸価格!F17))</f>
        <v>86900</v>
      </c>
      <c r="G17" s="62" t="str">
        <f>'6桁'!G17</f>
        <v>★</v>
      </c>
      <c r="H17" s="5" t="str">
        <f>IF(ユーザー別卸価格!H17="","", IF(ISNUMBER(ユーザー別卸価格!H17),IF(入力!$C$25=1,ROUNDDOWN(IF(入力!$C$21=1,ユーザー別卸価格!H17/(100-入力!$C$22)%,ユーザー別卸価格!H17+入力!$C$23),-入力!$C$24),IF(入力!$C$25=2,ROUNDUP(IF(入力!$C$21=1,ユーザー別卸価格!H17/(100-入力!$C$22)%,ユーザー別卸価格!H17+入力!$C$23),-入力!$C$24),ROUND(IF(入力!$C$21=1,ユーザー別卸価格!H17/(100-入力!$C$22)%,ユーザー別卸価格!H17+入力!$C$23),-入力!$C$24))),ユーザー別卸価格!H17))</f>
        <v/>
      </c>
      <c r="I17" s="62">
        <f>'6桁'!I17</f>
        <v>0</v>
      </c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f>IF(ユーザー別卸価格!P17="","", IF(ISNUMBER(ユーザー別卸価格!P17),IF(入力!$C$25=1,ROUNDDOWN(IF(入力!$C$21=1,ユーザー別卸価格!P17/(100-入力!$C$22)%,ユーザー別卸価格!P17+入力!$C$23),-入力!$C$24),IF(入力!$C$25=2,ROUNDUP(IF(入力!$C$21=1,ユーザー別卸価格!P17/(100-入力!$C$22)%,ユーザー別卸価格!P17+入力!$C$23),-入力!$C$24),ROUND(IF(入力!$C$21=1,ユーザー別卸価格!P17/(100-入力!$C$22)%,ユーザー別卸価格!P17+入力!$C$23),-入力!$C$24))),ユーザー別卸価格!P17))</f>
        <v>77400</v>
      </c>
      <c r="Q17" s="201" t="str">
        <f>'6桁'!Q17</f>
        <v>★</v>
      </c>
      <c r="R17" s="5" t="str">
        <f>IF(ユーザー別卸価格!R17="","", IF(ISNUMBER(ユーザー別卸価格!R17),IF(入力!$C$25=1,ROUNDDOWN(IF(入力!$C$21=1,ユーザー別卸価格!R17/(100-入力!$C$22)%,ユーザー別卸価格!R17+入力!$C$23),-入力!$C$24),IF(入力!$C$25=2,ROUNDUP(IF(入力!$C$21=1,ユーザー別卸価格!R17/(100-入力!$C$22)%,ユーザー別卸価格!R17+入力!$C$23),-入力!$C$24),ROUND(IF(入力!$C$21=1,ユーザー別卸価格!R17/(100-入力!$C$22)%,ユーザー別卸価格!R17+入力!$C$23),-入力!$C$24))),ユーザー別卸価格!R17))</f>
        <v/>
      </c>
      <c r="S17" s="201">
        <f>'6桁'!S17</f>
        <v>0</v>
      </c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>
        <f>IF(ユーザー別卸価格!F18="","", IF(ISNUMBER(ユーザー別卸価格!F18),IF(入力!$C$25=1,ROUNDDOWN(IF(入力!$C$21=1,ユーザー別卸価格!F18/(100-入力!$C$22)%,ユーザー別卸価格!F18+入力!$C$23),-入力!$C$24),IF(入力!$C$25=2,ROUNDUP(IF(入力!$C$21=1,ユーザー別卸価格!F18/(100-入力!$C$22)%,ユーザー別卸価格!F18+入力!$C$23),-入力!$C$24),ROUND(IF(入力!$C$21=1,ユーザー別卸価格!F18/(100-入力!$C$22)%,ユーザー別卸価格!F18+入力!$C$23),-入力!$C$24))),ユーザー別卸価格!F18))</f>
        <v>67500</v>
      </c>
      <c r="G18" s="62" t="str">
        <f>'6桁'!G18</f>
        <v>★</v>
      </c>
      <c r="H18" s="5" t="str">
        <f>IF(ユーザー別卸価格!H18="","", IF(ISNUMBER(ユーザー別卸価格!H18),IF(入力!$C$25=1,ROUNDDOWN(IF(入力!$C$21=1,ユーザー別卸価格!H18/(100-入力!$C$22)%,ユーザー別卸価格!H18+入力!$C$23),-入力!$C$24),IF(入力!$C$25=2,ROUNDUP(IF(入力!$C$21=1,ユーザー別卸価格!H18/(100-入力!$C$22)%,ユーザー別卸価格!H18+入力!$C$23),-入力!$C$24),ROUND(IF(入力!$C$21=1,ユーザー別卸価格!H18/(100-入力!$C$22)%,ユーザー別卸価格!H18+入力!$C$23),-入力!$C$24))),ユーザー別卸価格!H18))</f>
        <v/>
      </c>
      <c r="I18" s="62">
        <f>'6桁'!I18</f>
        <v>0</v>
      </c>
      <c r="J18" s="38"/>
      <c r="K18" s="451"/>
      <c r="L18" s="435" t="s">
        <v>92</v>
      </c>
      <c r="M18" s="436"/>
      <c r="N18" s="152">
        <v>89</v>
      </c>
      <c r="O18" s="153"/>
      <c r="P18" s="5">
        <f>IF(ユーザー別卸価格!P18="","", IF(ISNUMBER(ユーザー別卸価格!P18),IF(入力!$C$25=1,ROUNDDOWN(IF(入力!$C$21=1,ユーザー別卸価格!P18/(100-入力!$C$22)%,ユーザー別卸価格!P18+入力!$C$23),-入力!$C$24),IF(入力!$C$25=2,ROUNDUP(IF(入力!$C$21=1,ユーザー別卸価格!P18/(100-入力!$C$22)%,ユーザー別卸価格!P18+入力!$C$23),-入力!$C$24),ROUND(IF(入力!$C$21=1,ユーザー別卸価格!P18/(100-入力!$C$22)%,ユーザー別卸価格!P18+入力!$C$23),-入力!$C$24))),ユーザー別卸価格!P18))</f>
        <v>52500</v>
      </c>
      <c r="Q18" s="201">
        <f>'6桁'!Q18</f>
        <v>0</v>
      </c>
      <c r="R18" s="5" t="str">
        <f>IF(ユーザー別卸価格!R18="","", IF(ISNUMBER(ユーザー別卸価格!R18),IF(入力!$C$25=1,ROUNDDOWN(IF(入力!$C$21=1,ユーザー別卸価格!R18/(100-入力!$C$22)%,ユーザー別卸価格!R18+入力!$C$23),-入力!$C$24),IF(入力!$C$25=2,ROUNDUP(IF(入力!$C$21=1,ユーザー別卸価格!R18/(100-入力!$C$22)%,ユーザー別卸価格!R18+入力!$C$23),-入力!$C$24),ROUND(IF(入力!$C$21=1,ユーザー別卸価格!R18/(100-入力!$C$22)%,ユーザー別卸価格!R18+入力!$C$23),-入力!$C$24))),ユーザー別卸価格!R18))</f>
        <v/>
      </c>
      <c r="S18" s="201">
        <f>'6桁'!S18</f>
        <v>0</v>
      </c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>
        <f>IF(ユーザー別卸価格!F19="","", IF(ISNUMBER(ユーザー別卸価格!F19),IF(入力!$C$25=1,ROUNDDOWN(IF(入力!$C$21=1,ユーザー別卸価格!F19/(100-入力!$C$22)%,ユーザー別卸価格!F19+入力!$C$23),-入力!$C$24),IF(入力!$C$25=2,ROUNDUP(IF(入力!$C$21=1,ユーザー別卸価格!F19/(100-入力!$C$22)%,ユーザー別卸価格!F19+入力!$C$23),-入力!$C$24),ROUND(IF(入力!$C$21=1,ユーザー別卸価格!F19/(100-入力!$C$22)%,ユーザー別卸価格!F19+入力!$C$23),-入力!$C$24))),ユーザー別卸価格!F19))</f>
        <v>62500</v>
      </c>
      <c r="G19" s="58">
        <f>'6桁'!G19</f>
        <v>0</v>
      </c>
      <c r="H19" s="33" t="str">
        <f>IF(ユーザー別卸価格!H19="","", IF(ISNUMBER(ユーザー別卸価格!H19),IF(入力!$C$25=1,ROUNDDOWN(IF(入力!$C$21=1,ユーザー別卸価格!H19/(100-入力!$C$22)%,ユーザー別卸価格!H19+入力!$C$23),-入力!$C$24),IF(入力!$C$25=2,ROUNDUP(IF(入力!$C$21=1,ユーザー別卸価格!H19/(100-入力!$C$22)%,ユーザー別卸価格!H19+入力!$C$23),-入力!$C$24),ROUND(IF(入力!$C$21=1,ユーザー別卸価格!H19/(100-入力!$C$22)%,ユーザー別卸価格!H19+入力!$C$23),-入力!$C$24))),ユーザー別卸価格!H19))</f>
        <v/>
      </c>
      <c r="I19" s="58">
        <f>'6桁'!I19</f>
        <v>0</v>
      </c>
      <c r="J19" s="38"/>
      <c r="K19" s="451"/>
      <c r="L19" s="435" t="s">
        <v>93</v>
      </c>
      <c r="M19" s="436"/>
      <c r="N19" s="152">
        <v>91</v>
      </c>
      <c r="O19" s="153"/>
      <c r="P19" s="5">
        <f>IF(ユーザー別卸価格!P19="","", IF(ISNUMBER(ユーザー別卸価格!P19),IF(入力!$C$25=1,ROUNDDOWN(IF(入力!$C$21=1,ユーザー別卸価格!P19/(100-入力!$C$22)%,ユーザー別卸価格!P19+入力!$C$23),-入力!$C$24),IF(入力!$C$25=2,ROUNDUP(IF(入力!$C$21=1,ユーザー別卸価格!P19/(100-入力!$C$22)%,ユーザー別卸価格!P19+入力!$C$23),-入力!$C$24),ROUND(IF(入力!$C$21=1,ユーザー別卸価格!P19/(100-入力!$C$22)%,ユーザー別卸価格!P19+入力!$C$23),-入力!$C$24))),ユーザー別卸価格!P19))</f>
        <v>57400</v>
      </c>
      <c r="Q19" s="201">
        <f>'6桁'!Q19</f>
        <v>0</v>
      </c>
      <c r="R19" s="5">
        <f>IF(ユーザー別卸価格!R19="","", IF(ISNUMBER(ユーザー別卸価格!R19),IF(入力!$C$25=1,ROUNDDOWN(IF(入力!$C$21=1,ユーザー別卸価格!R19/(100-入力!$C$22)%,ユーザー別卸価格!R19+入力!$C$23),-入力!$C$24),IF(入力!$C$25=2,ROUNDUP(IF(入力!$C$21=1,ユーザー別卸価格!R19/(100-入力!$C$22)%,ユーザー別卸価格!R19+入力!$C$23),-入力!$C$24),ROUND(IF(入力!$C$21=1,ユーザー別卸価格!R19/(100-入力!$C$22)%,ユーザー別卸価格!R19+入力!$C$23),-入力!$C$24))),ユーザー別卸価格!R19))</f>
        <v>54700</v>
      </c>
      <c r="S19" s="201">
        <f>'6桁'!S19</f>
        <v>0</v>
      </c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f>IF(ユーザー別卸価格!F20="","", IF(ISNUMBER(ユーザー別卸価格!F20),IF(入力!$C$25=1,ROUNDDOWN(IF(入力!$C$21=1,ユーザー別卸価格!F20/(100-入力!$C$22)%,ユーザー別卸価格!F20+入力!$C$23),-入力!$C$24),IF(入力!$C$25=2,ROUNDUP(IF(入力!$C$21=1,ユーザー別卸価格!F20/(100-入力!$C$22)%,ユーザー別卸価格!F20+入力!$C$23),-入力!$C$24),ROUND(IF(入力!$C$21=1,ユーザー別卸価格!F20/(100-入力!$C$22)%,ユーザー別卸価格!F20+入力!$C$23),-入力!$C$24))),ユーザー別卸価格!F20))</f>
        <v>88200</v>
      </c>
      <c r="G20" s="67" t="str">
        <f>'6桁'!G20</f>
        <v>★</v>
      </c>
      <c r="H20" s="32" t="str">
        <f>IF(ユーザー別卸価格!H20="","", IF(ISNUMBER(ユーザー別卸価格!H20),IF(入力!$C$25=1,ROUNDDOWN(IF(入力!$C$21=1,ユーザー別卸価格!H20/(100-入力!$C$22)%,ユーザー別卸価格!H20+入力!$C$23),-入力!$C$24),IF(入力!$C$25=2,ROUNDUP(IF(入力!$C$21=1,ユーザー別卸価格!H20/(100-入力!$C$22)%,ユーザー別卸価格!H20+入力!$C$23),-入力!$C$24),ROUND(IF(入力!$C$21=1,ユーザー別卸価格!H20/(100-入力!$C$22)%,ユーザー別卸価格!H20+入力!$C$23),-入力!$C$24))),ユーザー別卸価格!H20))</f>
        <v/>
      </c>
      <c r="I20" s="67">
        <f>'6桁'!I20</f>
        <v>0</v>
      </c>
      <c r="J20" s="38"/>
      <c r="K20" s="451"/>
      <c r="L20" s="435" t="s">
        <v>94</v>
      </c>
      <c r="M20" s="436"/>
      <c r="N20" s="152">
        <v>94</v>
      </c>
      <c r="O20" s="153"/>
      <c r="P20" s="5">
        <f>IF(ユーザー別卸価格!P20="","", IF(ISNUMBER(ユーザー別卸価格!P20),IF(入力!$C$25=1,ROUNDDOWN(IF(入力!$C$21=1,ユーザー別卸価格!P20/(100-入力!$C$22)%,ユーザー別卸価格!P20+入力!$C$23),-入力!$C$24),IF(入力!$C$25=2,ROUNDUP(IF(入力!$C$21=1,ユーザー別卸価格!P20/(100-入力!$C$22)%,ユーザー別卸価格!P20+入力!$C$23),-入力!$C$24),ROUND(IF(入力!$C$21=1,ユーザー別卸価格!P20/(100-入力!$C$22)%,ユーザー別卸価格!P20+入力!$C$23),-入力!$C$24))),ユーザー別卸価格!P20))</f>
        <v>60800</v>
      </c>
      <c r="Q20" s="201">
        <f>'6桁'!Q20</f>
        <v>0</v>
      </c>
      <c r="R20" s="5" t="str">
        <f>IF(ユーザー別卸価格!R20="","", IF(ISNUMBER(ユーザー別卸価格!R20),IF(入力!$C$25=1,ROUNDDOWN(IF(入力!$C$21=1,ユーザー別卸価格!R20/(100-入力!$C$22)%,ユーザー別卸価格!R20+入力!$C$23),-入力!$C$24),IF(入力!$C$25=2,ROUNDUP(IF(入力!$C$21=1,ユーザー別卸価格!R20/(100-入力!$C$22)%,ユーザー別卸価格!R20+入力!$C$23),-入力!$C$24),ROUND(IF(入力!$C$21=1,ユーザー別卸価格!R20/(100-入力!$C$22)%,ユーザー別卸価格!R20+入力!$C$23),-入力!$C$24))),ユーザー別卸価格!R20))</f>
        <v/>
      </c>
      <c r="S20" s="201">
        <f>'6桁'!S20</f>
        <v>0</v>
      </c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>
        <f>IF(ユーザー別卸価格!F21="","", IF(ISNUMBER(ユーザー別卸価格!F21),IF(入力!$C$25=1,ROUNDDOWN(IF(入力!$C$21=1,ユーザー別卸価格!F21/(100-入力!$C$22)%,ユーザー別卸価格!F21+入力!$C$23),-入力!$C$24),IF(入力!$C$25=2,ROUNDUP(IF(入力!$C$21=1,ユーザー別卸価格!F21/(100-入力!$C$22)%,ユーザー別卸価格!F21+入力!$C$23),-入力!$C$24),ROUND(IF(入力!$C$21=1,ユーザー別卸価格!F21/(100-入力!$C$22)%,ユーザー別卸価格!F21+入力!$C$23),-入力!$C$24))),ユーザー別卸価格!F21))</f>
        <v>89800</v>
      </c>
      <c r="G21" s="62">
        <f>'6桁'!G21</f>
        <v>0</v>
      </c>
      <c r="H21" s="5" t="str">
        <f>IF(ユーザー別卸価格!H21="","", IF(ISNUMBER(ユーザー別卸価格!H21),IF(入力!$C$25=1,ROUNDDOWN(IF(入力!$C$21=1,ユーザー別卸価格!H21/(100-入力!$C$22)%,ユーザー別卸価格!H21+入力!$C$23),-入力!$C$24),IF(入力!$C$25=2,ROUNDUP(IF(入力!$C$21=1,ユーザー別卸価格!H21/(100-入力!$C$22)%,ユーザー別卸価格!H21+入力!$C$23),-入力!$C$24),ROUND(IF(入力!$C$21=1,ユーザー別卸価格!H21/(100-入力!$C$22)%,ユーザー別卸価格!H21+入力!$C$23),-入力!$C$24))),ユーザー別卸価格!H21))</f>
        <v/>
      </c>
      <c r="I21" s="62">
        <f>'6桁'!I21</f>
        <v>0</v>
      </c>
      <c r="J21" s="38"/>
      <c r="K21" s="451"/>
      <c r="L21" s="435" t="s">
        <v>95</v>
      </c>
      <c r="M21" s="436"/>
      <c r="N21" s="152">
        <v>96</v>
      </c>
      <c r="O21" s="153"/>
      <c r="P21" s="5">
        <f>IF(ユーザー別卸価格!P21="","", IF(ISNUMBER(ユーザー別卸価格!P21),IF(入力!$C$25=1,ROUNDDOWN(IF(入力!$C$21=1,ユーザー別卸価格!P21/(100-入力!$C$22)%,ユーザー別卸価格!P21+入力!$C$23),-入力!$C$24),IF(入力!$C$25=2,ROUNDUP(IF(入力!$C$21=1,ユーザー別卸価格!P21/(100-入力!$C$22)%,ユーザー別卸価格!P21+入力!$C$23),-入力!$C$24),ROUND(IF(入力!$C$21=1,ユーザー別卸価格!P21/(100-入力!$C$22)%,ユーザー別卸価格!P21+入力!$C$23),-入力!$C$24))),ユーザー別卸価格!P21))</f>
        <v>63900</v>
      </c>
      <c r="Q21" s="201">
        <f>'6桁'!Q21</f>
        <v>0</v>
      </c>
      <c r="R21" s="5" t="str">
        <f>IF(ユーザー別卸価格!R21="","", IF(ISNUMBER(ユーザー別卸価格!R21),IF(入力!$C$25=1,ROUNDDOWN(IF(入力!$C$21=1,ユーザー別卸価格!R21/(100-入力!$C$22)%,ユーザー別卸価格!R21+入力!$C$23),-入力!$C$24),IF(入力!$C$25=2,ROUNDUP(IF(入力!$C$21=1,ユーザー別卸価格!R21/(100-入力!$C$22)%,ユーザー別卸価格!R21+入力!$C$23),-入力!$C$24),ROUND(IF(入力!$C$21=1,ユーザー別卸価格!R21/(100-入力!$C$22)%,ユーザー別卸価格!R21+入力!$C$23),-入力!$C$24))),ユーザー別卸価格!R21))</f>
        <v/>
      </c>
      <c r="S21" s="201">
        <f>'6桁'!S21</f>
        <v>0</v>
      </c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>
        <f>IF(ユーザー別卸価格!F22="","", IF(ISNUMBER(ユーザー別卸価格!F22),IF(入力!$C$25=1,ROUNDDOWN(IF(入力!$C$21=1,ユーザー別卸価格!F22/(100-入力!$C$22)%,ユーザー別卸価格!F22+入力!$C$23),-入力!$C$24),IF(入力!$C$25=2,ROUNDUP(IF(入力!$C$21=1,ユーザー別卸価格!F22/(100-入力!$C$22)%,ユーザー別卸価格!F22+入力!$C$23),-入力!$C$24),ROUND(IF(入力!$C$21=1,ユーザー別卸価格!F22/(100-入力!$C$22)%,ユーザー別卸価格!F22+入力!$C$23),-入力!$C$24))),ユーザー別卸価格!F22))</f>
        <v>92700</v>
      </c>
      <c r="G22" s="62" t="str">
        <f>'6桁'!G22</f>
        <v>★</v>
      </c>
      <c r="H22" s="5" t="str">
        <f>IF(ユーザー別卸価格!H22="","", IF(ISNUMBER(ユーザー別卸価格!H22),IF(入力!$C$25=1,ROUNDDOWN(IF(入力!$C$21=1,ユーザー別卸価格!H22/(100-入力!$C$22)%,ユーザー別卸価格!H22+入力!$C$23),-入力!$C$24),IF(入力!$C$25=2,ROUNDUP(IF(入力!$C$21=1,ユーザー別卸価格!H22/(100-入力!$C$22)%,ユーザー別卸価格!H22+入力!$C$23),-入力!$C$24),ROUND(IF(入力!$C$21=1,ユーザー別卸価格!H22/(100-入力!$C$22)%,ユーザー別卸価格!H22+入力!$C$23),-入力!$C$24))),ユーザー別卸価格!H22))</f>
        <v/>
      </c>
      <c r="I22" s="62">
        <f>'6桁'!I22</f>
        <v>0</v>
      </c>
      <c r="J22" s="38"/>
      <c r="K22" s="451"/>
      <c r="L22" s="435" t="s">
        <v>115</v>
      </c>
      <c r="M22" s="436"/>
      <c r="N22" s="152">
        <v>99</v>
      </c>
      <c r="O22" s="153"/>
      <c r="P22" s="5">
        <f>IF(ユーザー別卸価格!P22="","", IF(ISNUMBER(ユーザー別卸価格!P22),IF(入力!$C$25=1,ROUNDDOWN(IF(入力!$C$21=1,ユーザー別卸価格!P22/(100-入力!$C$22)%,ユーザー別卸価格!P22+入力!$C$23),-入力!$C$24),IF(入力!$C$25=2,ROUNDUP(IF(入力!$C$21=1,ユーザー別卸価格!P22/(100-入力!$C$22)%,ユーザー別卸価格!P22+入力!$C$23),-入力!$C$24),ROUND(IF(入力!$C$21=1,ユーザー別卸価格!P22/(100-入力!$C$22)%,ユーザー別卸価格!P22+入力!$C$23),-入力!$C$24))),ユーザー別卸価格!P22))</f>
        <v>67000</v>
      </c>
      <c r="Q22" s="201">
        <f>'6桁'!Q22</f>
        <v>0</v>
      </c>
      <c r="R22" s="5" t="str">
        <f>IF(ユーザー別卸価格!R22="","", IF(ISNUMBER(ユーザー別卸価格!R22),IF(入力!$C$25=1,ROUNDDOWN(IF(入力!$C$21=1,ユーザー別卸価格!R22/(100-入力!$C$22)%,ユーザー別卸価格!R22+入力!$C$23),-入力!$C$24),IF(入力!$C$25=2,ROUNDUP(IF(入力!$C$21=1,ユーザー別卸価格!R22/(100-入力!$C$22)%,ユーザー別卸価格!R22+入力!$C$23),-入力!$C$24),ROUND(IF(入力!$C$21=1,ユーザー別卸価格!R22/(100-入力!$C$22)%,ユーザー別卸価格!R22+入力!$C$23),-入力!$C$24))),ユーザー別卸価格!R22))</f>
        <v/>
      </c>
      <c r="S22" s="201">
        <f>'6桁'!S22</f>
        <v>0</v>
      </c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>
        <f>IF(ユーザー別卸価格!F23="","", IF(ISNUMBER(ユーザー別卸価格!F23),IF(入力!$C$25=1,ROUNDDOWN(IF(入力!$C$21=1,ユーザー別卸価格!F23/(100-入力!$C$22)%,ユーザー別卸価格!F23+入力!$C$23),-入力!$C$24),IF(入力!$C$25=2,ROUNDUP(IF(入力!$C$21=1,ユーザー別卸価格!F23/(100-入力!$C$22)%,ユーザー別卸価格!F23+入力!$C$23),-入力!$C$24),ROUND(IF(入力!$C$21=1,ユーザー別卸価格!F23/(100-入力!$C$22)%,ユーザー別卸価格!F23+入力!$C$23),-入力!$C$24))),ユーザー別卸価格!F23))</f>
        <v>92400</v>
      </c>
      <c r="G23" s="62">
        <f>'6桁'!G23</f>
        <v>0</v>
      </c>
      <c r="H23" s="5" t="str">
        <f>IF(ユーザー別卸価格!H23="","", IF(ISNUMBER(ユーザー別卸価格!H23),IF(入力!$C$25=1,ROUNDDOWN(IF(入力!$C$21=1,ユーザー別卸価格!H23/(100-入力!$C$22)%,ユーザー別卸価格!H23+入力!$C$23),-入力!$C$24),IF(入力!$C$25=2,ROUNDUP(IF(入力!$C$21=1,ユーザー別卸価格!H23/(100-入力!$C$22)%,ユーザー別卸価格!H23+入力!$C$23),-入力!$C$24),ROUND(IF(入力!$C$21=1,ユーザー別卸価格!H23/(100-入力!$C$22)%,ユーザー別卸価格!H23+入力!$C$23),-入力!$C$24))),ユーザー別卸価格!H23))</f>
        <v/>
      </c>
      <c r="I23" s="62">
        <f>'6桁'!I23</f>
        <v>0</v>
      </c>
      <c r="J23" s="38"/>
      <c r="K23" s="451"/>
      <c r="L23" s="435" t="s">
        <v>203</v>
      </c>
      <c r="M23" s="436"/>
      <c r="N23" s="152">
        <v>92</v>
      </c>
      <c r="O23" s="153"/>
      <c r="P23" s="5">
        <f>IF(ユーザー別卸価格!P23="","", IF(ISNUMBER(ユーザー別卸価格!P23),IF(入力!$C$25=1,ROUNDDOWN(IF(入力!$C$21=1,ユーザー別卸価格!P23/(100-入力!$C$22)%,ユーザー別卸価格!P23+入力!$C$23),-入力!$C$24),IF(入力!$C$25=2,ROUNDUP(IF(入力!$C$21=1,ユーザー別卸価格!P23/(100-入力!$C$22)%,ユーザー別卸価格!P23+入力!$C$23),-入力!$C$24),ROUND(IF(入力!$C$21=1,ユーザー別卸価格!P23/(100-入力!$C$22)%,ユーザー別卸価格!P23+入力!$C$23),-入力!$C$24))),ユーザー別卸価格!P23))</f>
        <v>55300</v>
      </c>
      <c r="Q23" s="201">
        <f>'6桁'!Q23</f>
        <v>0</v>
      </c>
      <c r="R23" s="5" t="str">
        <f>IF(ユーザー別卸価格!R23="","", IF(ISNUMBER(ユーザー別卸価格!R23),IF(入力!$C$25=1,ROUNDDOWN(IF(入力!$C$21=1,ユーザー別卸価格!R23/(100-入力!$C$22)%,ユーザー別卸価格!R23+入力!$C$23),-入力!$C$24),IF(入力!$C$25=2,ROUNDUP(IF(入力!$C$21=1,ユーザー別卸価格!R23/(100-入力!$C$22)%,ユーザー別卸価格!R23+入力!$C$23),-入力!$C$24),ROUND(IF(入力!$C$21=1,ユーザー別卸価格!R23/(100-入力!$C$22)%,ユーザー別卸価格!R23+入力!$C$23),-入力!$C$24))),ユーザー別卸価格!R23))</f>
        <v/>
      </c>
      <c r="S23" s="201">
        <f>'6桁'!S23</f>
        <v>0</v>
      </c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>
        <f>IF(ユーザー別卸価格!F24="","", IF(ISNUMBER(ユーザー別卸価格!F24),IF(入力!$C$25=1,ROUNDDOWN(IF(入力!$C$21=1,ユーザー別卸価格!F24/(100-入力!$C$22)%,ユーザー別卸価格!F24+入力!$C$23),-入力!$C$24),IF(入力!$C$25=2,ROUNDUP(IF(入力!$C$21=1,ユーザー別卸価格!F24/(100-入力!$C$22)%,ユーザー別卸価格!F24+入力!$C$23),-入力!$C$24),ROUND(IF(入力!$C$21=1,ユーザー別卸価格!F24/(100-入力!$C$22)%,ユーザー別卸価格!F24+入力!$C$23),-入力!$C$24))),ユーザー別卸価格!F24))</f>
        <v>97000</v>
      </c>
      <c r="G24" s="62" t="str">
        <f>'6桁'!G24</f>
        <v>★</v>
      </c>
      <c r="H24" s="5">
        <f>IF(ユーザー別卸価格!H24="","", IF(ISNUMBER(ユーザー別卸価格!H24),IF(入力!$C$25=1,ROUNDDOWN(IF(入力!$C$21=1,ユーザー別卸価格!H24/(100-入力!$C$22)%,ユーザー別卸価格!H24+入力!$C$23),-入力!$C$24),IF(入力!$C$25=2,ROUNDUP(IF(入力!$C$21=1,ユーザー別卸価格!H24/(100-入力!$C$22)%,ユーザー別卸価格!H24+入力!$C$23),-入力!$C$24),ROUND(IF(入力!$C$21=1,ユーザー別卸価格!H24/(100-入力!$C$22)%,ユーザー別卸価格!H24+入力!$C$23),-入力!$C$24))),ユーザー別卸価格!H24))</f>
        <v>98900</v>
      </c>
      <c r="I24" s="62">
        <f>'6桁'!I24</f>
        <v>0</v>
      </c>
      <c r="J24" s="38"/>
      <c r="K24" s="451"/>
      <c r="L24" s="435" t="s">
        <v>98</v>
      </c>
      <c r="M24" s="436"/>
      <c r="N24" s="152">
        <v>95</v>
      </c>
      <c r="O24" s="153"/>
      <c r="P24" s="5">
        <f>IF(ユーザー別卸価格!P24="","", IF(ISNUMBER(ユーザー別卸価格!P24),IF(入力!$C$25=1,ROUNDDOWN(IF(入力!$C$21=1,ユーザー別卸価格!P24/(100-入力!$C$22)%,ユーザー別卸価格!P24+入力!$C$23),-入力!$C$24),IF(入力!$C$25=2,ROUNDUP(IF(入力!$C$21=1,ユーザー別卸価格!P24/(100-入力!$C$22)%,ユーザー別卸価格!P24+入力!$C$23),-入力!$C$24),ROUND(IF(入力!$C$21=1,ユーザー別卸価格!P24/(100-入力!$C$22)%,ユーザー別卸価格!P24+入力!$C$23),-入力!$C$24))),ユーザー別卸価格!P24))</f>
        <v>58100</v>
      </c>
      <c r="Q24" s="201">
        <f>'6桁'!Q24</f>
        <v>0</v>
      </c>
      <c r="R24" s="5">
        <f>IF(ユーザー別卸価格!R24="","", IF(ISNUMBER(ユーザー別卸価格!R24),IF(入力!$C$25=1,ROUNDDOWN(IF(入力!$C$21=1,ユーザー別卸価格!R24/(100-入力!$C$22)%,ユーザー別卸価格!R24+入力!$C$23),-入力!$C$24),IF(入力!$C$25=2,ROUNDUP(IF(入力!$C$21=1,ユーザー別卸価格!R24/(100-入力!$C$22)%,ユーザー別卸価格!R24+入力!$C$23),-入力!$C$24),ROUND(IF(入力!$C$21=1,ユーザー別卸価格!R24/(100-入力!$C$22)%,ユーザー別卸価格!R24+入力!$C$23),-入力!$C$24))),ユーザー別卸価格!R24))</f>
        <v>54900</v>
      </c>
      <c r="S24" s="201">
        <f>'6桁'!S24</f>
        <v>0</v>
      </c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f>IF(ユーザー別卸価格!F25="","", IF(ISNUMBER(ユーザー別卸価格!F25),IF(入力!$C$25=1,ROUNDDOWN(IF(入力!$C$21=1,ユーザー別卸価格!F25/(100-入力!$C$22)%,ユーザー別卸価格!F25+入力!$C$23),-入力!$C$24),IF(入力!$C$25=2,ROUNDUP(IF(入力!$C$21=1,ユーザー別卸価格!F25/(100-入力!$C$22)%,ユーザー別卸価格!F25+入力!$C$23),-入力!$C$24),ROUND(IF(入力!$C$21=1,ユーザー別卸価格!F25/(100-入力!$C$22)%,ユーザー別卸価格!F25+入力!$C$23),-入力!$C$24))),ユーザー別卸価格!F25))</f>
        <v>75600</v>
      </c>
      <c r="G25" s="62" t="str">
        <f>'6桁'!G25</f>
        <v>★</v>
      </c>
      <c r="H25" s="5" t="str">
        <f>IF(ユーザー別卸価格!H25="","", IF(ISNUMBER(ユーザー別卸価格!H25),IF(入力!$C$25=1,ROUNDDOWN(IF(入力!$C$21=1,ユーザー別卸価格!H25/(100-入力!$C$22)%,ユーザー別卸価格!H25+入力!$C$23),-入力!$C$24),IF(入力!$C$25=2,ROUNDUP(IF(入力!$C$21=1,ユーザー別卸価格!H25/(100-入力!$C$22)%,ユーザー別卸価格!H25+入力!$C$23),-入力!$C$24),ROUND(IF(入力!$C$21=1,ユーザー別卸価格!H25/(100-入力!$C$22)%,ユーザー別卸価格!H25+入力!$C$23),-入力!$C$24))),ユーザー別卸価格!H25))</f>
        <v/>
      </c>
      <c r="I25" s="62">
        <f>'6桁'!I25</f>
        <v>0</v>
      </c>
      <c r="J25" s="38"/>
      <c r="K25" s="451"/>
      <c r="L25" s="435" t="s">
        <v>116</v>
      </c>
      <c r="M25" s="436"/>
      <c r="N25" s="152">
        <v>97</v>
      </c>
      <c r="O25" s="153"/>
      <c r="P25" s="5">
        <f>IF(ユーザー別卸価格!P25="","", IF(ISNUMBER(ユーザー別卸価格!P25),IF(入力!$C$25=1,ROUNDDOWN(IF(入力!$C$21=1,ユーザー別卸価格!P25/(100-入力!$C$22)%,ユーザー別卸価格!P25+入力!$C$23),-入力!$C$24),IF(入力!$C$25=2,ROUNDUP(IF(入力!$C$21=1,ユーザー別卸価格!P25/(100-入力!$C$22)%,ユーザー別卸価格!P25+入力!$C$23),-入力!$C$24),ROUND(IF(入力!$C$21=1,ユーザー別卸価格!P25/(100-入力!$C$22)%,ユーザー別卸価格!P25+入力!$C$23),-入力!$C$24))),ユーザー別卸価格!P25))</f>
        <v>59900</v>
      </c>
      <c r="Q25" s="201">
        <f>'6桁'!Q25</f>
        <v>0</v>
      </c>
      <c r="R25" s="5">
        <f>IF(ユーザー別卸価格!R25="","", IF(ISNUMBER(ユーザー別卸価格!R25),IF(入力!$C$25=1,ROUNDDOWN(IF(入力!$C$21=1,ユーザー別卸価格!R25/(100-入力!$C$22)%,ユーザー別卸価格!R25+入力!$C$23),-入力!$C$24),IF(入力!$C$25=2,ROUNDUP(IF(入力!$C$21=1,ユーザー別卸価格!R25/(100-入力!$C$22)%,ユーザー別卸価格!R25+入力!$C$23),-入力!$C$24),ROUND(IF(入力!$C$21=1,ユーザー別卸価格!R25/(100-入力!$C$22)%,ユーザー別卸価格!R25+入力!$C$23),-入力!$C$24))),ユーザー別卸価格!R25))</f>
        <v>56700</v>
      </c>
      <c r="S25" s="201">
        <f>'6桁'!S25</f>
        <v>0</v>
      </c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f>IF(ユーザー別卸価格!F26="","", IF(ISNUMBER(ユーザー別卸価格!F26),IF(入力!$C$25=1,ROUNDDOWN(IF(入力!$C$21=1,ユーザー別卸価格!F26/(100-入力!$C$22)%,ユーザー別卸価格!F26+入力!$C$23),-入力!$C$24),IF(入力!$C$25=2,ROUNDUP(IF(入力!$C$21=1,ユーザー別卸価格!F26/(100-入力!$C$22)%,ユーザー別卸価格!F26+入力!$C$23),-入力!$C$24),ROUND(IF(入力!$C$21=1,ユーザー別卸価格!F26/(100-入力!$C$22)%,ユーザー別卸価格!F26+入力!$C$23),-入力!$C$24))),ユーザー別卸価格!F26))</f>
        <v>77200</v>
      </c>
      <c r="G26" s="62">
        <f>'6桁'!G26</f>
        <v>0</v>
      </c>
      <c r="H26" s="5" t="str">
        <f>IF(ユーザー別卸価格!H26="","", IF(ISNUMBER(ユーザー別卸価格!H26),IF(入力!$C$25=1,ROUNDDOWN(IF(入力!$C$21=1,ユーザー別卸価格!H26/(100-入力!$C$22)%,ユーザー別卸価格!H26+入力!$C$23),-入力!$C$24),IF(入力!$C$25=2,ROUNDUP(IF(入力!$C$21=1,ユーザー別卸価格!H26/(100-入力!$C$22)%,ユーザー別卸価格!H26+入力!$C$23),-入力!$C$24),ROUND(IF(入力!$C$21=1,ユーザー別卸価格!H26/(100-入力!$C$22)%,ユーザー別卸価格!H26+入力!$C$23),-入力!$C$24))),ユーザー別卸価格!H26))</f>
        <v/>
      </c>
      <c r="I26" s="62">
        <f>'6桁'!I26</f>
        <v>0</v>
      </c>
      <c r="J26" s="38"/>
      <c r="K26" s="451"/>
      <c r="L26" s="435" t="s">
        <v>217</v>
      </c>
      <c r="M26" s="436"/>
      <c r="N26" s="152">
        <v>100</v>
      </c>
      <c r="O26" s="153"/>
      <c r="P26" s="5">
        <f>IF(ユーザー別卸価格!P26="","", IF(ISNUMBER(ユーザー別卸価格!P26),IF(入力!$C$25=1,ROUNDDOWN(IF(入力!$C$21=1,ユーザー別卸価格!P26/(100-入力!$C$22)%,ユーザー別卸価格!P26+入力!$C$23),-入力!$C$24),IF(入力!$C$25=2,ROUNDUP(IF(入力!$C$21=1,ユーザー別卸価格!P26/(100-入力!$C$22)%,ユーザー別卸価格!P26+入力!$C$23),-入力!$C$24),ROUND(IF(入力!$C$21=1,ユーザー別卸価格!P26/(100-入力!$C$22)%,ユーザー別卸価格!P26+入力!$C$23),-入力!$C$24))),ユーザー別卸価格!P26))</f>
        <v>63000</v>
      </c>
      <c r="Q26" s="201">
        <f>'6桁'!Q26</f>
        <v>0</v>
      </c>
      <c r="R26" s="5" t="str">
        <f>IF(ユーザー別卸価格!R26="","", IF(ISNUMBER(ユーザー別卸価格!R26),IF(入力!$C$25=1,ROUNDDOWN(IF(入力!$C$21=1,ユーザー別卸価格!R26/(100-入力!$C$22)%,ユーザー別卸価格!R26+入力!$C$23),-入力!$C$24),IF(入力!$C$25=2,ROUNDUP(IF(入力!$C$21=1,ユーザー別卸価格!R26/(100-入力!$C$22)%,ユーザー別卸価格!R26+入力!$C$23),-入力!$C$24),ROUND(IF(入力!$C$21=1,ユーザー別卸価格!R26/(100-入力!$C$22)%,ユーザー別卸価格!R26+入力!$C$23),-入力!$C$24))),ユーザー別卸価格!R26))</f>
        <v/>
      </c>
      <c r="S26" s="201">
        <f>'6桁'!S26</f>
        <v>0</v>
      </c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>
        <f>IF(ユーザー別卸価格!F27="","", IF(ISNUMBER(ユーザー別卸価格!F27),IF(入力!$C$25=1,ROUNDDOWN(IF(入力!$C$21=1,ユーザー別卸価格!F27/(100-入力!$C$22)%,ユーザー別卸価格!F27+入力!$C$23),-入力!$C$24),IF(入力!$C$25=2,ROUNDUP(IF(入力!$C$21=1,ユーザー別卸価格!F27/(100-入力!$C$22)%,ユーザー別卸価格!F27+入力!$C$23),-入力!$C$24),ROUND(IF(入力!$C$21=1,ユーザー別卸価格!F27/(100-入力!$C$22)%,ユーザー別卸価格!F27+入力!$C$23),-入力!$C$24))),ユーザー別卸価格!F27))</f>
        <v>81000</v>
      </c>
      <c r="G27" s="62" t="str">
        <f>'6桁'!G27</f>
        <v>★</v>
      </c>
      <c r="H27" s="5" t="str">
        <f>IF(ユーザー別卸価格!H27="","", IF(ISNUMBER(ユーザー別卸価格!H27),IF(入力!$C$25=1,ROUNDDOWN(IF(入力!$C$21=1,ユーザー別卸価格!H27/(100-入力!$C$22)%,ユーザー別卸価格!H27+入力!$C$23),-入力!$C$24),IF(入力!$C$25=2,ROUNDUP(IF(入力!$C$21=1,ユーザー別卸価格!H27/(100-入力!$C$22)%,ユーザー別卸価格!H27+入力!$C$23),-入力!$C$24),ROUND(IF(入力!$C$21=1,ユーザー別卸価格!H27/(100-入力!$C$22)%,ユーザー別卸価格!H27+入力!$C$23),-入力!$C$24))),ユーザー別卸価格!H27))</f>
        <v/>
      </c>
      <c r="I27" s="62">
        <f>'6桁'!I27</f>
        <v>0</v>
      </c>
      <c r="J27" s="38"/>
      <c r="K27" s="451"/>
      <c r="L27" s="435" t="s">
        <v>117</v>
      </c>
      <c r="M27" s="436"/>
      <c r="N27" s="152">
        <v>95</v>
      </c>
      <c r="O27" s="153"/>
      <c r="P27" s="5">
        <f>IF(ユーザー別卸価格!P27="","", IF(ISNUMBER(ユーザー別卸価格!P27),IF(入力!$C$25=1,ROUNDDOWN(IF(入力!$C$21=1,ユーザー別卸価格!P27/(100-入力!$C$22)%,ユーザー別卸価格!P27+入力!$C$23),-入力!$C$24),IF(入力!$C$25=2,ROUNDUP(IF(入力!$C$21=1,ユーザー別卸価格!P27/(100-入力!$C$22)%,ユーザー別卸価格!P27+入力!$C$23),-入力!$C$24),ROUND(IF(入力!$C$21=1,ユーザー別卸価格!P27/(100-入力!$C$22)%,ユーザー別卸価格!P27+入力!$C$23),-入力!$C$24))),ユーザー別卸価格!P27))</f>
        <v>55100</v>
      </c>
      <c r="Q27" s="201">
        <f>'6桁'!Q27</f>
        <v>0</v>
      </c>
      <c r="R27" s="5" t="str">
        <f>IF(ユーザー別卸価格!R27="","", IF(ISNUMBER(ユーザー別卸価格!R27),IF(入力!$C$25=1,ROUNDDOWN(IF(入力!$C$21=1,ユーザー別卸価格!R27/(100-入力!$C$22)%,ユーザー別卸価格!R27+入力!$C$23),-入力!$C$24),IF(入力!$C$25=2,ROUNDUP(IF(入力!$C$21=1,ユーザー別卸価格!R27/(100-入力!$C$22)%,ユーザー別卸価格!R27+入力!$C$23),-入力!$C$24),ROUND(IF(入力!$C$21=1,ユーザー別卸価格!R27/(100-入力!$C$22)%,ユーザー別卸価格!R27+入力!$C$23),-入力!$C$24))),ユーザー別卸価格!R27))</f>
        <v/>
      </c>
      <c r="S27" s="201">
        <f>'6桁'!S27</f>
        <v>0</v>
      </c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f>IF(ユーザー別卸価格!F28="","", IF(ISNUMBER(ユーザー別卸価格!F28),IF(入力!$C$25=1,ROUNDDOWN(IF(入力!$C$21=1,ユーザー別卸価格!F28/(100-入力!$C$22)%,ユーザー別卸価格!F28+入力!$C$23),-入力!$C$24),IF(入力!$C$25=2,ROUNDUP(IF(入力!$C$21=1,ユーザー別卸価格!F28/(100-入力!$C$22)%,ユーザー別卸価格!F28+入力!$C$23),-入力!$C$24),ROUND(IF(入力!$C$21=1,ユーザー別卸価格!F28/(100-入力!$C$22)%,ユーザー別卸価格!F28+入力!$C$23),-入力!$C$24))),ユーザー別卸価格!F28))</f>
        <v>81000</v>
      </c>
      <c r="G28" s="62">
        <f>'6桁'!G28</f>
        <v>0</v>
      </c>
      <c r="H28" s="5" t="str">
        <f>IF(ユーザー別卸価格!H28="","", IF(ISNUMBER(ユーザー別卸価格!H28),IF(入力!$C$25=1,ROUNDDOWN(IF(入力!$C$21=1,ユーザー別卸価格!H28/(100-入力!$C$22)%,ユーザー別卸価格!H28+入力!$C$23),-入力!$C$24),IF(入力!$C$25=2,ROUNDUP(IF(入力!$C$21=1,ユーザー別卸価格!H28/(100-入力!$C$22)%,ユーザー別卸価格!H28+入力!$C$23),-入力!$C$24),ROUND(IF(入力!$C$21=1,ユーザー別卸価格!H28/(100-入力!$C$22)%,ユーザー別卸価格!H28+入力!$C$23),-入力!$C$24))),ユーザー別卸価格!H28))</f>
        <v/>
      </c>
      <c r="I28" s="62">
        <f>'6桁'!I28</f>
        <v>0</v>
      </c>
      <c r="J28" s="38"/>
      <c r="K28" s="451"/>
      <c r="L28" s="435" t="s">
        <v>97</v>
      </c>
      <c r="M28" s="436"/>
      <c r="N28" s="152">
        <v>98</v>
      </c>
      <c r="O28" s="153"/>
      <c r="P28" s="5">
        <f>IF(ユーザー別卸価格!P28="","", IF(ISNUMBER(ユーザー別卸価格!P28),IF(入力!$C$25=1,ROUNDDOWN(IF(入力!$C$21=1,ユーザー別卸価格!P28/(100-入力!$C$22)%,ユーザー別卸価格!P28+入力!$C$23),-入力!$C$24),IF(入力!$C$25=2,ROUNDUP(IF(入力!$C$21=1,ユーザー別卸価格!P28/(100-入力!$C$22)%,ユーザー別卸価格!P28+入力!$C$23),-入力!$C$24),ROUND(IF(入力!$C$21=1,ユーザー別卸価格!P28/(100-入力!$C$22)%,ユーザー別卸価格!P28+入力!$C$23),-入力!$C$24))),ユーザー別卸価格!P28))</f>
        <v>51500</v>
      </c>
      <c r="Q28" s="201">
        <f>'6桁'!Q28</f>
        <v>0</v>
      </c>
      <c r="R28" s="5" t="str">
        <f>IF(ユーザー別卸価格!R28="","", IF(ISNUMBER(ユーザー別卸価格!R28),IF(入力!$C$25=1,ROUNDDOWN(IF(入力!$C$21=1,ユーザー別卸価格!R28/(100-入力!$C$22)%,ユーザー別卸価格!R28+入力!$C$23),-入力!$C$24),IF(入力!$C$25=2,ROUNDUP(IF(入力!$C$21=1,ユーザー別卸価格!R28/(100-入力!$C$22)%,ユーザー別卸価格!R28+入力!$C$23),-入力!$C$24),ROUND(IF(入力!$C$21=1,ユーザー別卸価格!R28/(100-入力!$C$22)%,ユーザー別卸価格!R28+入力!$C$23),-入力!$C$24))),ユーザー別卸価格!R28))</f>
        <v/>
      </c>
      <c r="S28" s="201">
        <f>'6桁'!S28</f>
        <v>0</v>
      </c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f>IF(ユーザー別卸価格!F29="","", IF(ISNUMBER(ユーザー別卸価格!F29),IF(入力!$C$25=1,ROUNDDOWN(IF(入力!$C$21=1,ユーザー別卸価格!F29/(100-入力!$C$22)%,ユーザー別卸価格!F29+入力!$C$23),-入力!$C$24),IF(入力!$C$25=2,ROUNDUP(IF(入力!$C$21=1,ユーザー別卸価格!F29/(100-入力!$C$22)%,ユーザー別卸価格!F29+入力!$C$23),-入力!$C$24),ROUND(IF(入力!$C$21=1,ユーザー別卸価格!F29/(100-入力!$C$22)%,ユーザー別卸価格!F29+入力!$C$23),-入力!$C$24))),ユーザー別卸価格!F29))</f>
        <v>82700</v>
      </c>
      <c r="G29" s="62" t="str">
        <f>'6桁'!G29</f>
        <v>★</v>
      </c>
      <c r="H29" s="5" t="str">
        <f>IF(ユーザー別卸価格!H29="","", IF(ISNUMBER(ユーザー別卸価格!H29),IF(入力!$C$25=1,ROUNDDOWN(IF(入力!$C$21=1,ユーザー別卸価格!H29/(100-入力!$C$22)%,ユーザー別卸価格!H29+入力!$C$23),-入力!$C$24),IF(入力!$C$25=2,ROUNDUP(IF(入力!$C$21=1,ユーザー別卸価格!H29/(100-入力!$C$22)%,ユーザー別卸価格!H29+入力!$C$23),-入力!$C$24),ROUND(IF(入力!$C$21=1,ユーザー別卸価格!H29/(100-入力!$C$22)%,ユーザー別卸価格!H29+入力!$C$23),-入力!$C$24))),ユーザー別卸価格!H29))</f>
        <v/>
      </c>
      <c r="I29" s="62">
        <f>'6桁'!I29</f>
        <v>0</v>
      </c>
      <c r="J29" s="38"/>
      <c r="K29" s="451"/>
      <c r="L29" s="435" t="s">
        <v>175</v>
      </c>
      <c r="M29" s="436"/>
      <c r="N29" s="152">
        <v>100</v>
      </c>
      <c r="O29" s="153"/>
      <c r="P29" s="5">
        <f>IF(ユーザー別卸価格!P29="","", IF(ISNUMBER(ユーザー別卸価格!P29),IF(入力!$C$25=1,ROUNDDOWN(IF(入力!$C$21=1,ユーザー別卸価格!P29/(100-入力!$C$22)%,ユーザー別卸価格!P29+入力!$C$23),-入力!$C$24),IF(入力!$C$25=2,ROUNDUP(IF(入力!$C$21=1,ユーザー別卸価格!P29/(100-入力!$C$22)%,ユーザー別卸価格!P29+入力!$C$23),-入力!$C$24),ROUND(IF(入力!$C$21=1,ユーザー別卸価格!P29/(100-入力!$C$22)%,ユーザー別卸価格!P29+入力!$C$23),-入力!$C$24))),ユーザー別卸価格!P29))</f>
        <v>53400</v>
      </c>
      <c r="Q29" s="201">
        <f>'6桁'!Q29</f>
        <v>0</v>
      </c>
      <c r="R29" s="5" t="str">
        <f>IF(ユーザー別卸価格!R29="","", IF(ISNUMBER(ユーザー別卸価格!R29),IF(入力!$C$25=1,ROUNDDOWN(IF(入力!$C$21=1,ユーザー別卸価格!R29/(100-入力!$C$22)%,ユーザー別卸価格!R29+入力!$C$23),-入力!$C$24),IF(入力!$C$25=2,ROUNDUP(IF(入力!$C$21=1,ユーザー別卸価格!R29/(100-入力!$C$22)%,ユーザー別卸価格!R29+入力!$C$23),-入力!$C$24),ROUND(IF(入力!$C$21=1,ユーザー別卸価格!R29/(100-入力!$C$22)%,ユーザー別卸価格!R29+入力!$C$23),-入力!$C$24))),ユーザー別卸価格!R29))</f>
        <v/>
      </c>
      <c r="S29" s="201">
        <f>'6桁'!S29</f>
        <v>0</v>
      </c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f>IF(ユーザー別卸価格!F30="","", IF(ISNUMBER(ユーザー別卸価格!F30),IF(入力!$C$25=1,ROUNDDOWN(IF(入力!$C$21=1,ユーザー別卸価格!F30/(100-入力!$C$22)%,ユーザー別卸価格!F30+入力!$C$23),-入力!$C$24),IF(入力!$C$25=2,ROUNDUP(IF(入力!$C$21=1,ユーザー別卸価格!F30/(100-入力!$C$22)%,ユーザー別卸価格!F30+入力!$C$23),-入力!$C$24),ROUND(IF(入力!$C$21=1,ユーザー別卸価格!F30/(100-入力!$C$22)%,ユーザー別卸価格!F30+入力!$C$23),-入力!$C$24))),ユーザー別卸価格!F30))</f>
        <v>62400</v>
      </c>
      <c r="G30" s="62">
        <f>'6桁'!G30</f>
        <v>0</v>
      </c>
      <c r="H30" s="5" t="str">
        <f>IF(ユーザー別卸価格!H30="","", IF(ISNUMBER(ユーザー別卸価格!H30),IF(入力!$C$25=1,ROUNDDOWN(IF(入力!$C$21=1,ユーザー別卸価格!H30/(100-入力!$C$22)%,ユーザー別卸価格!H30+入力!$C$23),-入力!$C$24),IF(入力!$C$25=2,ROUNDUP(IF(入力!$C$21=1,ユーザー別卸価格!H30/(100-入力!$C$22)%,ユーザー別卸価格!H30+入力!$C$23),-入力!$C$24),ROUND(IF(入力!$C$21=1,ユーザー別卸価格!H30/(100-入力!$C$22)%,ユーザー別卸価格!H30+入力!$C$23),-入力!$C$24))),ユーザー別卸価格!H30))</f>
        <v/>
      </c>
      <c r="I30" s="62">
        <f>'6桁'!I30</f>
        <v>0</v>
      </c>
      <c r="J30" s="38"/>
      <c r="K30" s="451"/>
      <c r="L30" s="435" t="s">
        <v>172</v>
      </c>
      <c r="M30" s="436"/>
      <c r="N30" s="152">
        <v>100</v>
      </c>
      <c r="O30" s="153"/>
      <c r="P30" s="5">
        <f>IF(ユーザー別卸価格!P30="","", IF(ISNUMBER(ユーザー別卸価格!P30),IF(入力!$C$25=1,ROUNDDOWN(IF(入力!$C$21=1,ユーザー別卸価格!P30/(100-入力!$C$22)%,ユーザー別卸価格!P30+入力!$C$23),-入力!$C$24),IF(入力!$C$25=2,ROUNDUP(IF(入力!$C$21=1,ユーザー別卸価格!P30/(100-入力!$C$22)%,ユーザー別卸価格!P30+入力!$C$23),-入力!$C$24),ROUND(IF(入力!$C$21=1,ユーザー別卸価格!P30/(100-入力!$C$22)%,ユーザー別卸価格!P30+入力!$C$23),-入力!$C$24))),ユーザー別卸価格!P30))</f>
        <v>47000</v>
      </c>
      <c r="Q30" s="201">
        <f>'6桁'!Q30</f>
        <v>0</v>
      </c>
      <c r="R30" s="5" t="str">
        <f>IF(ユーザー別卸価格!R30="","", IF(ISNUMBER(ユーザー別卸価格!R30),IF(入力!$C$25=1,ROUNDDOWN(IF(入力!$C$21=1,ユーザー別卸価格!R30/(100-入力!$C$22)%,ユーザー別卸価格!R30+入力!$C$23),-入力!$C$24),IF(入力!$C$25=2,ROUNDUP(IF(入力!$C$21=1,ユーザー別卸価格!R30/(100-入力!$C$22)%,ユーザー別卸価格!R30+入力!$C$23),-入力!$C$24),ROUND(IF(入力!$C$21=1,ユーザー別卸価格!R30/(100-入力!$C$22)%,ユーザー別卸価格!R30+入力!$C$23),-入力!$C$24))),ユーザー別卸価格!R30))</f>
        <v/>
      </c>
      <c r="S30" s="201">
        <f>'6桁'!S30</f>
        <v>0</v>
      </c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f>IF(ユーザー別卸価格!F31="","", IF(ISNUMBER(ユーザー別卸価格!F31),IF(入力!$C$25=1,ROUNDDOWN(IF(入力!$C$21=1,ユーザー別卸価格!F31/(100-入力!$C$22)%,ユーザー別卸価格!F31+入力!$C$23),-入力!$C$24),IF(入力!$C$25=2,ROUNDUP(IF(入力!$C$21=1,ユーザー別卸価格!F31/(100-入力!$C$22)%,ユーザー別卸価格!F31+入力!$C$23),-入力!$C$24),ROUND(IF(入力!$C$21=1,ユーザー別卸価格!F31/(100-入力!$C$22)%,ユーザー別卸価格!F31+入力!$C$23),-入力!$C$24))),ユーザー別卸価格!F31))</f>
        <v>68900</v>
      </c>
      <c r="G31" s="62">
        <f>'6桁'!G31</f>
        <v>0</v>
      </c>
      <c r="H31" s="5" t="str">
        <f>IF(ユーザー別卸価格!H31="","", IF(ISNUMBER(ユーザー別卸価格!H31),IF(入力!$C$25=1,ROUNDDOWN(IF(入力!$C$21=1,ユーザー別卸価格!H31/(100-入力!$C$22)%,ユーザー別卸価格!H31+入力!$C$23),-入力!$C$24),IF(入力!$C$25=2,ROUNDUP(IF(入力!$C$21=1,ユーザー別卸価格!H31/(100-入力!$C$22)%,ユーザー別卸価格!H31+入力!$C$23),-入力!$C$24),ROUND(IF(入力!$C$21=1,ユーザー別卸価格!H31/(100-入力!$C$22)%,ユーザー別卸価格!H31+入力!$C$23),-入力!$C$24))),ユーザー別卸価格!H31))</f>
        <v/>
      </c>
      <c r="I31" s="62">
        <f>'6桁'!I31</f>
        <v>0</v>
      </c>
      <c r="J31" s="38"/>
      <c r="K31" s="451"/>
      <c r="L31" s="435" t="s">
        <v>171</v>
      </c>
      <c r="M31" s="436"/>
      <c r="N31" s="152"/>
      <c r="O31" s="160">
        <v>107</v>
      </c>
      <c r="P31" s="139">
        <f>IF(ユーザー別卸価格!P31="","", IF(ISNUMBER(ユーザー別卸価格!P31),IF(入力!$C$25=1,ROUNDDOWN(IF(入力!$C$21=1,ユーザー別卸価格!P31/(100-入力!$C$22)%,ユーザー別卸価格!P31+入力!$C$23),-入力!$C$24),IF(入力!$C$25=2,ROUNDUP(IF(入力!$C$21=1,ユーザー別卸価格!P31/(100-入力!$C$22)%,ユーザー別卸価格!P31+入力!$C$23),-入力!$C$24),ROUND(IF(入力!$C$21=1,ユーザー別卸価格!P31/(100-入力!$C$22)%,ユーザー別卸価格!P31+入力!$C$23),-入力!$C$24))),ユーザー別卸価格!P31))</f>
        <v>45500</v>
      </c>
      <c r="Q31" s="201" t="str">
        <f>'6桁'!Q31</f>
        <v>★</v>
      </c>
      <c r="R31" s="139" t="str">
        <f>IF(ユーザー別卸価格!R31="","", IF(ISNUMBER(ユーザー別卸価格!R31),IF(入力!$C$25=1,ROUNDDOWN(IF(入力!$C$21=1,ユーザー別卸価格!R31/(100-入力!$C$22)%,ユーザー別卸価格!R31+入力!$C$23),-入力!$C$24),IF(入力!$C$25=2,ROUNDUP(IF(入力!$C$21=1,ユーザー別卸価格!R31/(100-入力!$C$22)%,ユーザー別卸価格!R31+入力!$C$23),-入力!$C$24),ROUND(IF(入力!$C$21=1,ユーザー別卸価格!R31/(100-入力!$C$22)%,ユーザー別卸価格!R31+入力!$C$23),-入力!$C$24))),ユーザー別卸価格!R31))</f>
        <v/>
      </c>
      <c r="S31" s="201">
        <f>'6桁'!S31</f>
        <v>0</v>
      </c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f>IF(ユーザー別卸価格!F32="","", IF(ISNUMBER(ユーザー別卸価格!F32),IF(入力!$C$25=1,ROUNDDOWN(IF(入力!$C$21=1,ユーザー別卸価格!F32/(100-入力!$C$22)%,ユーザー別卸価格!F32+入力!$C$23),-入力!$C$24),IF(入力!$C$25=2,ROUNDUP(IF(入力!$C$21=1,ユーザー別卸価格!F32/(100-入力!$C$22)%,ユーザー別卸価格!F32+入力!$C$23),-入力!$C$24),ROUND(IF(入力!$C$21=1,ユーザー別卸価格!F32/(100-入力!$C$22)%,ユーザー別卸価格!F32+入力!$C$23),-入力!$C$24))),ユーザー別卸価格!F32))</f>
        <v>50900</v>
      </c>
      <c r="G32" s="62">
        <f>'6桁'!G32</f>
        <v>0</v>
      </c>
      <c r="H32" s="5" t="str">
        <f>IF(ユーザー別卸価格!H32="","", IF(ISNUMBER(ユーザー別卸価格!H32),IF(入力!$C$25=1,ROUNDDOWN(IF(入力!$C$21=1,ユーザー別卸価格!H32/(100-入力!$C$22)%,ユーザー別卸価格!H32+入力!$C$23),-入力!$C$24),IF(入力!$C$25=2,ROUNDUP(IF(入力!$C$21=1,ユーザー別卸価格!H32/(100-入力!$C$22)%,ユーザー別卸価格!H32+入力!$C$23),-入力!$C$24),ROUND(IF(入力!$C$21=1,ユーザー別卸価格!H32/(100-入力!$C$22)%,ユーザー別卸価格!H32+入力!$C$23),-入力!$C$24))),ユーザー別卸価格!H32))</f>
        <v/>
      </c>
      <c r="I32" s="62">
        <f>'6桁'!I32</f>
        <v>0</v>
      </c>
      <c r="J32" s="38"/>
      <c r="K32" s="452"/>
      <c r="L32" s="579" t="s">
        <v>155</v>
      </c>
      <c r="M32" s="570"/>
      <c r="N32" s="157">
        <v>106</v>
      </c>
      <c r="O32" s="158"/>
      <c r="P32" s="33">
        <f>IF(ユーザー別卸価格!P32="","", IF(ISNUMBER(ユーザー別卸価格!P32),IF(入力!$C$25=1,ROUNDDOWN(IF(入力!$C$21=1,ユーザー別卸価格!P32/(100-入力!$C$22)%,ユーザー別卸価格!P32+入力!$C$23),-入力!$C$24),IF(入力!$C$25=2,ROUNDUP(IF(入力!$C$21=1,ユーザー別卸価格!P32/(100-入力!$C$22)%,ユーザー別卸価格!P32+入力!$C$23),-入力!$C$24),ROUND(IF(入力!$C$21=1,ユーザー別卸価格!P32/(100-入力!$C$22)%,ユーザー別卸価格!P32+入力!$C$23),-入力!$C$24))),ユーザー別卸価格!P32))</f>
        <v>49400</v>
      </c>
      <c r="Q32" s="202">
        <f>'6桁'!Q32</f>
        <v>0</v>
      </c>
      <c r="R32" s="267" t="str">
        <f>IF(ユーザー別卸価格!R32="","", IF(ISNUMBER(ユーザー別卸価格!R32),IF(入力!$C$25=1,ROUNDDOWN(IF(入力!$C$21=1,ユーザー別卸価格!R32/(100-入力!$C$22)%,ユーザー別卸価格!R32+入力!$C$23),-入力!$C$24),IF(入力!$C$25=2,ROUNDUP(IF(入力!$C$21=1,ユーザー別卸価格!R32/(100-入力!$C$22)%,ユーザー別卸価格!R32+入力!$C$23),-入力!$C$24),ROUND(IF(入力!$C$21=1,ユーザー別卸価格!R32/(100-入力!$C$22)%,ユーザー別卸価格!R32+入力!$C$23),-入力!$C$24))),ユーザー別卸価格!R32))</f>
        <v/>
      </c>
      <c r="S32" s="203">
        <f>'6桁'!S32</f>
        <v>0</v>
      </c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f>IF(ユーザー別卸価格!F33="","", IF(ISNUMBER(ユーザー別卸価格!F33),IF(入力!$C$25=1,ROUNDDOWN(IF(入力!$C$21=1,ユーザー別卸価格!F33/(100-入力!$C$22)%,ユーザー別卸価格!F33+入力!$C$23),-入力!$C$24),IF(入力!$C$25=2,ROUNDUP(IF(入力!$C$21=1,ユーザー別卸価格!F33/(100-入力!$C$22)%,ユーザー別卸価格!F33+入力!$C$23),-入力!$C$24),ROUND(IF(入力!$C$21=1,ユーザー別卸価格!F33/(100-入力!$C$22)%,ユーザー別卸価格!F33+入力!$C$23),-入力!$C$24))),ユーザー別卸価格!F33))</f>
        <v>66700</v>
      </c>
      <c r="G33" s="62">
        <f>'6桁'!G33</f>
        <v>0</v>
      </c>
      <c r="H33" s="5" t="str">
        <f>IF(ユーザー別卸価格!H33="","", IF(ISNUMBER(ユーザー別卸価格!H33),IF(入力!$C$25=1,ROUNDDOWN(IF(入力!$C$21=1,ユーザー別卸価格!H33/(100-入力!$C$22)%,ユーザー別卸価格!H33+入力!$C$23),-入力!$C$24),IF(入力!$C$25=2,ROUNDUP(IF(入力!$C$21=1,ユーザー別卸価格!H33/(100-入力!$C$22)%,ユーザー別卸価格!H33+入力!$C$23),-入力!$C$24),ROUND(IF(入力!$C$21=1,ユーザー別卸価格!H33/(100-入力!$C$22)%,ユーザー別卸価格!H33+入力!$C$23),-入力!$C$24))),ユーザー別卸価格!H33))</f>
        <v/>
      </c>
      <c r="I33" s="62">
        <f>'6桁'!I33</f>
        <v>0</v>
      </c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f>IF(ユーザー別卸価格!P33="","", IF(ISNUMBER(ユーザー別卸価格!P33),IF(入力!$C$25=1,ROUNDDOWN(IF(入力!$C$21=1,ユーザー別卸価格!P33/(100-入力!$C$22)%,ユーザー別卸価格!P33+入力!$C$23),-入力!$C$24),IF(入力!$C$25=2,ROUNDUP(IF(入力!$C$21=1,ユーザー別卸価格!P33/(100-入力!$C$22)%,ユーザー別卸価格!P33+入力!$C$23),-入力!$C$24),ROUND(IF(入力!$C$21=1,ユーザー別卸価格!P33/(100-入力!$C$22)%,ユーザー別卸価格!P33+入力!$C$23),-入力!$C$24))),ユーザー別卸価格!P33))</f>
        <v>43000</v>
      </c>
      <c r="Q33" s="204">
        <f>'6桁'!Q33</f>
        <v>0</v>
      </c>
      <c r="R33" s="6">
        <f>IF(ユーザー別卸価格!R33="","", IF(ISNUMBER(ユーザー別卸価格!R33),IF(入力!$C$25=1,ROUNDDOWN(IF(入力!$C$21=1,ユーザー別卸価格!R33/(100-入力!$C$22)%,ユーザー別卸価格!R33+入力!$C$23),-入力!$C$24),IF(入力!$C$25=2,ROUNDUP(IF(入力!$C$21=1,ユーザー別卸価格!R33/(100-入力!$C$22)%,ユーザー別卸価格!R33+入力!$C$23),-入力!$C$24),ROUND(IF(入力!$C$21=1,ユーザー別卸価格!R33/(100-入力!$C$22)%,ユーザー別卸価格!R33+入力!$C$23),-入力!$C$24))),ユーザー別卸価格!R33))</f>
        <v>40400</v>
      </c>
      <c r="S33" s="204">
        <f>'6桁'!S33</f>
        <v>0</v>
      </c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>
        <f>IF(ユーザー別卸価格!F34="","", IF(ISNUMBER(ユーザー別卸価格!F34),IF(入力!$C$25=1,ROUNDDOWN(IF(入力!$C$21=1,ユーザー別卸価格!F34/(100-入力!$C$22)%,ユーザー別卸価格!F34+入力!$C$23),-入力!$C$24),IF(入力!$C$25=2,ROUNDUP(IF(入力!$C$21=1,ユーザー別卸価格!F34/(100-入力!$C$22)%,ユーザー別卸価格!F34+入力!$C$23),-入力!$C$24),ROUND(IF(入力!$C$21=1,ユーザー別卸価格!F34/(100-入力!$C$22)%,ユーザー別卸価格!F34+入力!$C$23),-入力!$C$24))),ユーザー別卸価格!F34))</f>
        <v>62400</v>
      </c>
      <c r="G34" s="62" t="str">
        <f>'6桁'!G34</f>
        <v>★</v>
      </c>
      <c r="H34" s="5" t="str">
        <f>IF(ユーザー別卸価格!H34="","", IF(ISNUMBER(ユーザー別卸価格!H34),IF(入力!$C$25=1,ROUNDDOWN(IF(入力!$C$21=1,ユーザー別卸価格!H34/(100-入力!$C$22)%,ユーザー別卸価格!H34+入力!$C$23),-入力!$C$24),IF(入力!$C$25=2,ROUNDUP(IF(入力!$C$21=1,ユーザー別卸価格!H34/(100-入力!$C$22)%,ユーザー別卸価格!H34+入力!$C$23),-入力!$C$24),ROUND(IF(入力!$C$21=1,ユーザー別卸価格!H34/(100-入力!$C$22)%,ユーザー別卸価格!H34+入力!$C$23),-入力!$C$24))),ユーザー別卸価格!H34))</f>
        <v/>
      </c>
      <c r="I34" s="62">
        <f>'6桁'!I34</f>
        <v>0</v>
      </c>
      <c r="J34" s="38"/>
      <c r="K34" s="451"/>
      <c r="L34" s="435" t="s">
        <v>87</v>
      </c>
      <c r="M34" s="436"/>
      <c r="N34" s="152">
        <v>84</v>
      </c>
      <c r="O34" s="153"/>
      <c r="P34" s="5">
        <f>IF(ユーザー別卸価格!P34="","", IF(ISNUMBER(ユーザー別卸価格!P34),IF(入力!$C$25=1,ROUNDDOWN(IF(入力!$C$21=1,ユーザー別卸価格!P34/(100-入力!$C$22)%,ユーザー別卸価格!P34+入力!$C$23),-入力!$C$24),IF(入力!$C$25=2,ROUNDUP(IF(入力!$C$21=1,ユーザー別卸価格!P34/(100-入力!$C$22)%,ユーザー別卸価格!P34+入力!$C$23),-入力!$C$24),ROUND(IF(入力!$C$21=1,ユーザー別卸価格!P34/(100-入力!$C$22)%,ユーザー別卸価格!P34+入力!$C$23),-入力!$C$24))),ユーザー別卸価格!P34))</f>
        <v>46100</v>
      </c>
      <c r="Q34" s="205">
        <f>'6桁'!Q34</f>
        <v>0</v>
      </c>
      <c r="R34" s="137" t="str">
        <f>IF(ユーザー別卸価格!R34="","", IF(ISNUMBER(ユーザー別卸価格!R34),IF(入力!$C$25=1,ROUNDDOWN(IF(入力!$C$21=1,ユーザー別卸価格!R34/(100-入力!$C$22)%,ユーザー別卸価格!R34+入力!$C$23),-入力!$C$24),IF(入力!$C$25=2,ROUNDUP(IF(入力!$C$21=1,ユーザー別卸価格!R34/(100-入力!$C$22)%,ユーザー別卸価格!R34+入力!$C$23),-入力!$C$24),ROUND(IF(入力!$C$21=1,ユーザー別卸価格!R34/(100-入力!$C$22)%,ユーザー別卸価格!R34+入力!$C$23),-入力!$C$24))),ユーザー別卸価格!R34))</f>
        <v/>
      </c>
      <c r="S34" s="205">
        <f>'6桁'!S34</f>
        <v>0</v>
      </c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f>IF(ユーザー別卸価格!F35="","", IF(ISNUMBER(ユーザー別卸価格!F35),IF(入力!$C$25=1,ROUNDDOWN(IF(入力!$C$21=1,ユーザー別卸価格!F35/(100-入力!$C$22)%,ユーザー別卸価格!F35+入力!$C$23),-入力!$C$24),IF(入力!$C$25=2,ROUNDUP(IF(入力!$C$21=1,ユーザー別卸価格!F35/(100-入力!$C$22)%,ユーザー別卸価格!F35+入力!$C$23),-入力!$C$24),ROUND(IF(入力!$C$21=1,ユーザー別卸価格!F35/(100-入力!$C$22)%,ユーザー別卸価格!F35+入力!$C$23),-入力!$C$24))),ユーザー別卸価格!F35))</f>
        <v>58600</v>
      </c>
      <c r="G35" s="62">
        <f>'6桁'!G35</f>
        <v>0</v>
      </c>
      <c r="H35" s="5" t="str">
        <f>IF(ユーザー別卸価格!H35="","", IF(ISNUMBER(ユーザー別卸価格!H35),IF(入力!$C$25=1,ROUNDDOWN(IF(入力!$C$21=1,ユーザー別卸価格!H35/(100-入力!$C$22)%,ユーザー別卸価格!H35+入力!$C$23),-入力!$C$24),IF(入力!$C$25=2,ROUNDUP(IF(入力!$C$21=1,ユーザー別卸価格!H35/(100-入力!$C$22)%,ユーザー別卸価格!H35+入力!$C$23),-入力!$C$24),ROUND(IF(入力!$C$21=1,ユーザー別卸価格!H35/(100-入力!$C$22)%,ユーザー別卸価格!H35+入力!$C$23),-入力!$C$24))),ユーザー別卸価格!H35))</f>
        <v/>
      </c>
      <c r="I35" s="62">
        <f>'6桁'!I35</f>
        <v>0</v>
      </c>
      <c r="J35" s="38"/>
      <c r="K35" s="451"/>
      <c r="L35" s="435" t="s">
        <v>0</v>
      </c>
      <c r="M35" s="436"/>
      <c r="N35" s="152">
        <v>87</v>
      </c>
      <c r="O35" s="153"/>
      <c r="P35" s="5">
        <f>IF(ユーザー別卸価格!P35="","", IF(ISNUMBER(ユーザー別卸価格!P35),IF(入力!$C$25=1,ROUNDDOWN(IF(入力!$C$21=1,ユーザー別卸価格!P35/(100-入力!$C$22)%,ユーザー別卸価格!P35+入力!$C$23),-入力!$C$24),IF(入力!$C$25=2,ROUNDUP(IF(入力!$C$21=1,ユーザー別卸価格!P35/(100-入力!$C$22)%,ユーザー別卸価格!P35+入力!$C$23),-入力!$C$24),ROUND(IF(入力!$C$21=1,ユーザー別卸価格!P35/(100-入力!$C$22)%,ユーザー別卸価格!P35+入力!$C$23),-入力!$C$24))),ユーザー別卸価格!P35))</f>
        <v>49600</v>
      </c>
      <c r="Q35" s="201">
        <f>'6桁'!Q35</f>
        <v>0</v>
      </c>
      <c r="R35" s="5">
        <f>IF(ユーザー別卸価格!R35="","", IF(ISNUMBER(ユーザー別卸価格!R35),IF(入力!$C$25=1,ROUNDDOWN(IF(入力!$C$21=1,ユーザー別卸価格!R35/(100-入力!$C$22)%,ユーザー別卸価格!R35+入力!$C$23),-入力!$C$24),IF(入力!$C$25=2,ROUNDUP(IF(入力!$C$21=1,ユーザー別卸価格!R35/(100-入力!$C$22)%,ユーザー別卸価格!R35+入力!$C$23),-入力!$C$24),ROUND(IF(入力!$C$21=1,ユーザー別卸価格!R35/(100-入力!$C$22)%,ユーザー別卸価格!R35+入力!$C$23),-入力!$C$24))),ユーザー別卸価格!R35))</f>
        <v>46600</v>
      </c>
      <c r="S35" s="201">
        <f>'6桁'!S35</f>
        <v>0</v>
      </c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f>IF(ユーザー別卸価格!F36="","", IF(ISNUMBER(ユーザー別卸価格!F36),IF(入力!$C$25=1,ROUNDDOWN(IF(入力!$C$21=1,ユーザー別卸価格!F36/(100-入力!$C$22)%,ユーザー別卸価格!F36+入力!$C$23),-入力!$C$24),IF(入力!$C$25=2,ROUNDUP(IF(入力!$C$21=1,ユーザー別卸価格!F36/(100-入力!$C$22)%,ユーザー別卸価格!F36+入力!$C$23),-入力!$C$24),ROUND(IF(入力!$C$21=1,ユーザー別卸価格!F36/(100-入力!$C$22)%,ユーザー別卸価格!F36+入力!$C$23),-入力!$C$24))),ユーザー別卸価格!F36))</f>
        <v>47700</v>
      </c>
      <c r="G36" s="68">
        <f>'6桁'!G36</f>
        <v>0</v>
      </c>
      <c r="H36" s="16" t="str">
        <f>IF(ユーザー別卸価格!H36="","", IF(ISNUMBER(ユーザー別卸価格!H36),IF(入力!$C$25=1,ROUNDDOWN(IF(入力!$C$21=1,ユーザー別卸価格!H36/(100-入力!$C$22)%,ユーザー別卸価格!H36+入力!$C$23),-入力!$C$24),IF(入力!$C$25=2,ROUNDUP(IF(入力!$C$21=1,ユーザー別卸価格!H36/(100-入力!$C$22)%,ユーザー別卸価格!H36+入力!$C$23),-入力!$C$24),ROUND(IF(入力!$C$21=1,ユーザー別卸価格!H36/(100-入力!$C$22)%,ユーザー別卸価格!H36+入力!$C$23),-入力!$C$24))),ユーザー別卸価格!H36))</f>
        <v/>
      </c>
      <c r="I36" s="68">
        <f>'6桁'!I36</f>
        <v>0</v>
      </c>
      <c r="J36" s="38"/>
      <c r="K36" s="451"/>
      <c r="L36" s="435" t="s">
        <v>3</v>
      </c>
      <c r="M36" s="436"/>
      <c r="N36" s="152">
        <v>91</v>
      </c>
      <c r="O36" s="153"/>
      <c r="P36" s="5">
        <f>IF(ユーザー別卸価格!P36="","", IF(ISNUMBER(ユーザー別卸価格!P36),IF(入力!$C$25=1,ROUNDDOWN(IF(入力!$C$21=1,ユーザー別卸価格!P36/(100-入力!$C$22)%,ユーザー別卸価格!P36+入力!$C$23),-入力!$C$24),IF(入力!$C$25=2,ROUNDUP(IF(入力!$C$21=1,ユーザー別卸価格!P36/(100-入力!$C$22)%,ユーザー別卸価格!P36+入力!$C$23),-入力!$C$24),ROUND(IF(入力!$C$21=1,ユーザー別卸価格!P36/(100-入力!$C$22)%,ユーザー別卸価格!P36+入力!$C$23),-入力!$C$24))),ユーザー別卸価格!P36))</f>
        <v>52600</v>
      </c>
      <c r="Q36" s="201">
        <f>'6桁'!Q36</f>
        <v>0</v>
      </c>
      <c r="R36" s="5" t="str">
        <f>IF(ユーザー別卸価格!R36="","", IF(ISNUMBER(ユーザー別卸価格!R36),IF(入力!$C$25=1,ROUNDDOWN(IF(入力!$C$21=1,ユーザー別卸価格!R36/(100-入力!$C$22)%,ユーザー別卸価格!R36+入力!$C$23),-入力!$C$24),IF(入力!$C$25=2,ROUNDUP(IF(入力!$C$21=1,ユーザー別卸価格!R36/(100-入力!$C$22)%,ユーザー別卸価格!R36+入力!$C$23),-入力!$C$24),ROUND(IF(入力!$C$21=1,ユーザー別卸価格!R36/(100-入力!$C$22)%,ユーザー別卸価格!R36+入力!$C$23),-入力!$C$24))),ユーザー別卸価格!R36))</f>
        <v/>
      </c>
      <c r="S36" s="201">
        <f>'6桁'!S36</f>
        <v>0</v>
      </c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f>IF(ユーザー別卸価格!P37="","", IF(ISNUMBER(ユーザー別卸価格!P37),IF(入力!$C$25=1,ROUNDDOWN(IF(入力!$C$21=1,ユーザー別卸価格!P37/(100-入力!$C$22)%,ユーザー別卸価格!P37+入力!$C$23),-入力!$C$24),IF(入力!$C$25=2,ROUNDUP(IF(入力!$C$21=1,ユーザー別卸価格!P37/(100-入力!$C$22)%,ユーザー別卸価格!P37+入力!$C$23),-入力!$C$24),ROUND(IF(入力!$C$21=1,ユーザー別卸価格!P37/(100-入力!$C$22)%,ユーザー別卸価格!P37+入力!$C$23),-入力!$C$24))),ユーザー別卸価格!P37))</f>
        <v>56000</v>
      </c>
      <c r="Q37" s="201">
        <f>'6桁'!Q37</f>
        <v>0</v>
      </c>
      <c r="R37" s="5" t="str">
        <f>IF(ユーザー別卸価格!R37="","", IF(ISNUMBER(ユーザー別卸価格!R37),IF(入力!$C$25=1,ROUNDDOWN(IF(入力!$C$21=1,ユーザー別卸価格!R37/(100-入力!$C$22)%,ユーザー別卸価格!R37+入力!$C$23),-入力!$C$24),IF(入力!$C$25=2,ROUNDUP(IF(入力!$C$21=1,ユーザー別卸価格!R37/(100-入力!$C$22)%,ユーザー別卸価格!R37+入力!$C$23),-入力!$C$24),ROUND(IF(入力!$C$21=1,ユーザー別卸価格!R37/(100-入力!$C$22)%,ユーザー別卸価格!R37+入力!$C$23),-入力!$C$24))),ユーザー別卸価格!R37))</f>
        <v/>
      </c>
      <c r="S37" s="201">
        <f>'6桁'!S37</f>
        <v>0</v>
      </c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f>IF(ユーザー別卸価格!P38="","", IF(ISNUMBER(ユーザー別卸価格!P38),IF(入力!$C$25=1,ROUNDDOWN(IF(入力!$C$21=1,ユーザー別卸価格!P38/(100-入力!$C$22)%,ユーザー別卸価格!P38+入力!$C$23),-入力!$C$24),IF(入力!$C$25=2,ROUNDUP(IF(入力!$C$21=1,ユーザー別卸価格!P38/(100-入力!$C$22)%,ユーザー別卸価格!P38+入力!$C$23),-入力!$C$24),ROUND(IF(入力!$C$21=1,ユーザー別卸価格!P38/(100-入力!$C$22)%,ユーザー別卸価格!P38+入力!$C$23),-入力!$C$24))),ユーザー別卸価格!P38))</f>
        <v>59200</v>
      </c>
      <c r="Q38" s="201">
        <f>'6桁'!Q38</f>
        <v>0</v>
      </c>
      <c r="R38" s="5" t="str">
        <f>IF(ユーザー別卸価格!R38="","", IF(ISNUMBER(ユーザー別卸価格!R38),IF(入力!$C$25=1,ROUNDDOWN(IF(入力!$C$21=1,ユーザー別卸価格!R38/(100-入力!$C$22)%,ユーザー別卸価格!R38+入力!$C$23),-入力!$C$24),IF(入力!$C$25=2,ROUNDUP(IF(入力!$C$21=1,ユーザー別卸価格!R38/(100-入力!$C$22)%,ユーザー別卸価格!R38+入力!$C$23),-入力!$C$24),ROUND(IF(入力!$C$21=1,ユーザー別卸価格!R38/(100-入力!$C$22)%,ユーザー別卸価格!R38+入力!$C$23),-入力!$C$24))),ユーザー別卸価格!R38))</f>
        <v/>
      </c>
      <c r="S38" s="201">
        <f>'6桁'!S38</f>
        <v>0</v>
      </c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f>IF(ユーザー別卸価格!P39="","", IF(ISNUMBER(ユーザー別卸価格!P39),IF(入力!$C$25=1,ROUNDDOWN(IF(入力!$C$21=1,ユーザー別卸価格!P39/(100-入力!$C$22)%,ユーザー別卸価格!P39+入力!$C$23),-入力!$C$24),IF(入力!$C$25=2,ROUNDUP(IF(入力!$C$21=1,ユーザー別卸価格!P39/(100-入力!$C$22)%,ユーザー別卸価格!P39+入力!$C$23),-入力!$C$24),ROUND(IF(入力!$C$21=1,ユーザー別卸価格!P39/(100-入力!$C$22)%,ユーザー別卸価格!P39+入力!$C$23),-入力!$C$24))),ユーザー別卸価格!P39))</f>
        <v>46700</v>
      </c>
      <c r="Q39" s="201">
        <f>'6桁'!Q39</f>
        <v>0</v>
      </c>
      <c r="R39" s="5" t="str">
        <f>IF(ユーザー別卸価格!R39="","", IF(ISNUMBER(ユーザー別卸価格!R39),IF(入力!$C$25=1,ROUNDDOWN(IF(入力!$C$21=1,ユーザー別卸価格!R39/(100-入力!$C$22)%,ユーザー別卸価格!R39+入力!$C$23),-入力!$C$24),IF(入力!$C$25=2,ROUNDUP(IF(入力!$C$21=1,ユーザー別卸価格!R39/(100-入力!$C$22)%,ユーザー別卸価格!R39+入力!$C$23),-入力!$C$24),ROUND(IF(入力!$C$21=1,ユーザー別卸価格!R39/(100-入力!$C$22)%,ユーザー別卸価格!R39+入力!$C$23),-入力!$C$24))),ユーザー別卸価格!R39))</f>
        <v/>
      </c>
      <c r="S39" s="201">
        <f>'6桁'!S39</f>
        <v>0</v>
      </c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f>IF(ユーザー別卸価格!P40="","", IF(ISNUMBER(ユーザー別卸価格!P40),IF(入力!$C$25=1,ROUNDDOWN(IF(入力!$C$21=1,ユーザー別卸価格!P40/(100-入力!$C$22)%,ユーザー別卸価格!P40+入力!$C$23),-入力!$C$24),IF(入力!$C$25=2,ROUNDUP(IF(入力!$C$21=1,ユーザー別卸価格!P40/(100-入力!$C$22)%,ユーザー別卸価格!P40+入力!$C$23),-入力!$C$24),ROUND(IF(入力!$C$21=1,ユーザー別卸価格!P40/(100-入力!$C$22)%,ユーザー別卸価格!P40+入力!$C$23),-入力!$C$24))),ユーザー別卸価格!P40))</f>
        <v>51800</v>
      </c>
      <c r="Q40" s="201">
        <f>'6桁'!Q40</f>
        <v>0</v>
      </c>
      <c r="R40" s="5">
        <f>IF(ユーザー別卸価格!R40="","", IF(ISNUMBER(ユーザー別卸価格!R40),IF(入力!$C$25=1,ROUNDDOWN(IF(入力!$C$21=1,ユーザー別卸価格!R40/(100-入力!$C$22)%,ユーザー別卸価格!R40+入力!$C$23),-入力!$C$24),IF(入力!$C$25=2,ROUNDUP(IF(入力!$C$21=1,ユーザー別卸価格!R40/(100-入力!$C$22)%,ユーザー別卸価格!R40+入力!$C$23),-入力!$C$24),ROUND(IF(入力!$C$21=1,ユーザー別卸価格!R40/(100-入力!$C$22)%,ユーザー別卸価格!R40+入力!$C$23),-入力!$C$24))),ユーザー別卸価格!R40))</f>
        <v>48700</v>
      </c>
      <c r="S40" s="201">
        <f>'6桁'!S40</f>
        <v>0</v>
      </c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f>IF(ユーザー別卸価格!P41="","", IF(ISNUMBER(ユーザー別卸価格!P41),IF(入力!$C$25=1,ROUNDDOWN(IF(入力!$C$21=1,ユーザー別卸価格!P41/(100-入力!$C$22)%,ユーザー別卸価格!P41+入力!$C$23),-入力!$C$24),IF(入力!$C$25=2,ROUNDUP(IF(入力!$C$21=1,ユーザー別卸価格!P41/(100-入力!$C$22)%,ユーザー別卸価格!P41+入力!$C$23),-入力!$C$24),ROUND(IF(入力!$C$21=1,ユーザー別卸価格!P41/(100-入力!$C$22)%,ユーザー別卸価格!P41+入力!$C$23),-入力!$C$24))),ユーザー別卸価格!P41))</f>
        <v>54100</v>
      </c>
      <c r="Q41" s="201">
        <f>'6桁'!Q41</f>
        <v>0</v>
      </c>
      <c r="R41" s="5">
        <f>IF(ユーザー別卸価格!R41="","", IF(ISNUMBER(ユーザー別卸価格!R41),IF(入力!$C$25=1,ROUNDDOWN(IF(入力!$C$21=1,ユーザー別卸価格!R41/(100-入力!$C$22)%,ユーザー別卸価格!R41+入力!$C$23),-入力!$C$24),IF(入力!$C$25=2,ROUNDUP(IF(入力!$C$21=1,ユーザー別卸価格!R41/(100-入力!$C$22)%,ユーザー別卸価格!R41+入力!$C$23),-入力!$C$24),ROUND(IF(入力!$C$21=1,ユーザー別卸価格!R41/(100-入力!$C$22)%,ユーザー別卸価格!R41+入力!$C$23),-入力!$C$24))),ユーザー別卸価格!R41))</f>
        <v>51500</v>
      </c>
      <c r="S41" s="201">
        <f>'6桁'!S41</f>
        <v>0</v>
      </c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f>IF(ユーザー別卸価格!P42="","", IF(ISNUMBER(ユーザー別卸価格!P42),IF(入力!$C$25=1,ROUNDDOWN(IF(入力!$C$21=1,ユーザー別卸価格!P42/(100-入力!$C$22)%,ユーザー別卸価格!P42+入力!$C$23),-入力!$C$24),IF(入力!$C$25=2,ROUNDUP(IF(入力!$C$21=1,ユーザー別卸価格!P42/(100-入力!$C$22)%,ユーザー別卸価格!P42+入力!$C$23),-入力!$C$24),ROUND(IF(入力!$C$21=1,ユーザー別卸価格!P42/(100-入力!$C$22)%,ユーザー別卸価格!P42+入力!$C$23),-入力!$C$24))),ユーザー別卸価格!P42))</f>
        <v>55300</v>
      </c>
      <c r="Q42" s="201">
        <f>'6桁'!Q42</f>
        <v>0</v>
      </c>
      <c r="R42" s="5" t="str">
        <f>IF(ユーザー別卸価格!R42="","", IF(ISNUMBER(ユーザー別卸価格!R42),IF(入力!$C$25=1,ROUNDDOWN(IF(入力!$C$21=1,ユーザー別卸価格!R42/(100-入力!$C$22)%,ユーザー別卸価格!R42+入力!$C$23),-入力!$C$24),IF(入力!$C$25=2,ROUNDUP(IF(入力!$C$21=1,ユーザー別卸価格!R42/(100-入力!$C$22)%,ユーザー別卸価格!R42+入力!$C$23),-入力!$C$24),ROUND(IF(入力!$C$21=1,ユーザー別卸価格!R42/(100-入力!$C$22)%,ユーザー別卸価格!R42+入力!$C$23),-入力!$C$24))),ユーザー別卸価格!R42))</f>
        <v/>
      </c>
      <c r="S42" s="201">
        <f>'6桁'!S42</f>
        <v>0</v>
      </c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f>IF(ユーザー別卸価格!P43="","", IF(ISNUMBER(ユーザー別卸価格!P43),IF(入力!$C$25=1,ROUNDDOWN(IF(入力!$C$21=1,ユーザー別卸価格!P43/(100-入力!$C$22)%,ユーザー別卸価格!P43+入力!$C$23),-入力!$C$24),IF(入力!$C$25=2,ROUNDUP(IF(入力!$C$21=1,ユーザー別卸価格!P43/(100-入力!$C$22)%,ユーザー別卸価格!P43+入力!$C$23),-入力!$C$24),ROUND(IF(入力!$C$21=1,ユーザー別卸価格!P43/(100-入力!$C$22)%,ユーザー別卸価格!P43+入力!$C$23),-入力!$C$24))),ユーザー別卸価格!P43))</f>
        <v>47500</v>
      </c>
      <c r="Q43" s="201" t="str">
        <f>'6桁'!Q43</f>
        <v>★</v>
      </c>
      <c r="R43" s="5" t="str">
        <f>IF(ユーザー別卸価格!R43="","", IF(ISNUMBER(ユーザー別卸価格!R43),IF(入力!$C$25=1,ROUNDDOWN(IF(入力!$C$21=1,ユーザー別卸価格!R43/(100-入力!$C$22)%,ユーザー別卸価格!R43+入力!$C$23),-入力!$C$24),IF(入力!$C$25=2,ROUNDUP(IF(入力!$C$21=1,ユーザー別卸価格!R43/(100-入力!$C$22)%,ユーザー別卸価格!R43+入力!$C$23),-入力!$C$24),ROUND(IF(入力!$C$21=1,ユーザー別卸価格!R43/(100-入力!$C$22)%,ユーザー別卸価格!R43+入力!$C$23),-入力!$C$24))),ユーザー別卸価格!R43))</f>
        <v/>
      </c>
      <c r="S43" s="201">
        <f>'6桁'!S43</f>
        <v>0</v>
      </c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f>IF(ユーザー別卸価格!P44="","", IF(ISNUMBER(ユーザー別卸価格!P44),IF(入力!$C$25=1,ROUNDDOWN(IF(入力!$C$21=1,ユーザー別卸価格!P44/(100-入力!$C$22)%,ユーザー別卸価格!P44+入力!$C$23),-入力!$C$24),IF(入力!$C$25=2,ROUNDUP(IF(入力!$C$21=1,ユーザー別卸価格!P44/(100-入力!$C$22)%,ユーザー別卸価格!P44+入力!$C$23),-入力!$C$24),ROUND(IF(入力!$C$21=1,ユーザー別卸価格!P44/(100-入力!$C$22)%,ユーザー別卸価格!P44+入力!$C$23),-入力!$C$24))),ユーザー別卸価格!P44))</f>
        <v>49300</v>
      </c>
      <c r="Q44" s="201">
        <f>'6桁'!Q44</f>
        <v>0</v>
      </c>
      <c r="R44" s="5">
        <f>IF(ユーザー別卸価格!R44="","", IF(ISNUMBER(ユーザー別卸価格!R44),IF(入力!$C$25=1,ROUNDDOWN(IF(入力!$C$21=1,ユーザー別卸価格!R44/(100-入力!$C$22)%,ユーザー別卸価格!R44+入力!$C$23),-入力!$C$24),IF(入力!$C$25=2,ROUNDUP(IF(入力!$C$21=1,ユーザー別卸価格!R44/(100-入力!$C$22)%,ユーザー別卸価格!R44+入力!$C$23),-入力!$C$24),ROUND(IF(入力!$C$21=1,ユーザー別卸価格!R44/(100-入力!$C$22)%,ユーザー別卸価格!R44+入力!$C$23),-入力!$C$24))),ユーザー別卸価格!R44))</f>
        <v>46800</v>
      </c>
      <c r="S44" s="201">
        <f>'6桁'!S44</f>
        <v>0</v>
      </c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f>IF(ユーザー別卸価格!P45="","", IF(ISNUMBER(ユーザー別卸価格!P45),IF(入力!$C$25=1,ROUNDDOWN(IF(入力!$C$21=1,ユーザー別卸価格!P45/(100-入力!$C$22)%,ユーザー別卸価格!P45+入力!$C$23),-入力!$C$24),IF(入力!$C$25=2,ROUNDUP(IF(入力!$C$21=1,ユーザー別卸価格!P45/(100-入力!$C$22)%,ユーザー別卸価格!P45+入力!$C$23),-入力!$C$24),ROUND(IF(入力!$C$21=1,ユーザー別卸価格!P45/(100-入力!$C$22)%,ユーザー別卸価格!P45+入力!$C$23),-入力!$C$24))),ユーザー別卸価格!P45))</f>
        <v>52200</v>
      </c>
      <c r="Q45" s="201">
        <f>'6桁'!Q45</f>
        <v>0</v>
      </c>
      <c r="R45" s="5">
        <f>IF(ユーザー別卸価格!R45="","", IF(ISNUMBER(ユーザー別卸価格!R45),IF(入力!$C$25=1,ROUNDDOWN(IF(入力!$C$21=1,ユーザー別卸価格!R45/(100-入力!$C$22)%,ユーザー別卸価格!R45+入力!$C$23),-入力!$C$24),IF(入力!$C$25=2,ROUNDUP(IF(入力!$C$21=1,ユーザー別卸価格!R45/(100-入力!$C$22)%,ユーザー別卸価格!R45+入力!$C$23),-入力!$C$24),ROUND(IF(入力!$C$21=1,ユーザー別卸価格!R45/(100-入力!$C$22)%,ユーザー別卸価格!R45+入力!$C$23),-入力!$C$24))),ユーザー別卸価格!R45))</f>
        <v>49400</v>
      </c>
      <c r="S45" s="201">
        <f>'6桁'!S45</f>
        <v>0</v>
      </c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f>IF(ユーザー別卸価格!P46="","", IF(ISNUMBER(ユーザー別卸価格!P46),IF(入力!$C$25=1,ROUNDDOWN(IF(入力!$C$21=1,ユーザー別卸価格!P46/(100-入力!$C$22)%,ユーザー別卸価格!P46+入力!$C$23),-入力!$C$24),IF(入力!$C$25=2,ROUNDUP(IF(入力!$C$21=1,ユーザー別卸価格!P46/(100-入力!$C$22)%,ユーザー別卸価格!P46+入力!$C$23),-入力!$C$24),ROUND(IF(入力!$C$21=1,ユーザー別卸価格!P46/(100-入力!$C$22)%,ユーザー別卸価格!P46+入力!$C$23),-入力!$C$24))),ユーザー別卸価格!P46))</f>
        <v>55000</v>
      </c>
      <c r="Q46" s="201">
        <f>'6桁'!Q46</f>
        <v>0</v>
      </c>
      <c r="R46" s="5" t="str">
        <f>IF(ユーザー別卸価格!R46="","", IF(ISNUMBER(ユーザー別卸価格!R46),IF(入力!$C$25=1,ROUNDDOWN(IF(入力!$C$21=1,ユーザー別卸価格!R46/(100-入力!$C$22)%,ユーザー別卸価格!R46+入力!$C$23),-入力!$C$24),IF(入力!$C$25=2,ROUNDUP(IF(入力!$C$21=1,ユーザー別卸価格!R46/(100-入力!$C$22)%,ユーザー別卸価格!R46+入力!$C$23),-入力!$C$24),ROUND(IF(入力!$C$21=1,ユーザー別卸価格!R46/(100-入力!$C$22)%,ユーザー別卸価格!R46+入力!$C$23),-入力!$C$24))),ユーザー別卸価格!R46))</f>
        <v/>
      </c>
      <c r="S46" s="201">
        <f>'6桁'!S46</f>
        <v>0</v>
      </c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f>IF(ユーザー別卸価格!P47="","", IF(ISNUMBER(ユーザー別卸価格!P47),IF(入力!$C$25=1,ROUNDDOWN(IF(入力!$C$21=1,ユーザー別卸価格!P47/(100-入力!$C$22)%,ユーザー別卸価格!P47+入力!$C$23),-入力!$C$24),IF(入力!$C$25=2,ROUNDUP(IF(入力!$C$21=1,ユーザー別卸価格!P47/(100-入力!$C$22)%,ユーザー別卸価格!P47+入力!$C$23),-入力!$C$24),ROUND(IF(入力!$C$21=1,ユーザー別卸価格!P47/(100-入力!$C$22)%,ユーザー別卸価格!P47+入力!$C$23),-入力!$C$24))),ユーザー別卸価格!P47))</f>
        <v>39200</v>
      </c>
      <c r="Q47" s="201">
        <f>'6桁'!Q47</f>
        <v>0</v>
      </c>
      <c r="R47" s="5">
        <f>IF(ユーザー別卸価格!R47="","", IF(ISNUMBER(ユーザー別卸価格!R47),IF(入力!$C$25=1,ROUNDDOWN(IF(入力!$C$21=1,ユーザー別卸価格!R47/(100-入力!$C$22)%,ユーザー別卸価格!R47+入力!$C$23),-入力!$C$24),IF(入力!$C$25=2,ROUNDUP(IF(入力!$C$21=1,ユーザー別卸価格!R47/(100-入力!$C$22)%,ユーザー別卸価格!R47+入力!$C$23),-入力!$C$24),ROUND(IF(入力!$C$21=1,ユーザー別卸価格!R47/(100-入力!$C$22)%,ユーザー別卸価格!R47+入力!$C$23),-入力!$C$24))),ユーザー別卸価格!R47))</f>
        <v>36800</v>
      </c>
      <c r="S47" s="201">
        <f>'6桁'!S47</f>
        <v>0</v>
      </c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f>IF(ユーザー別卸価格!P48="","", IF(ISNUMBER(ユーザー別卸価格!P48),IF(入力!$C$25=1,ROUNDDOWN(IF(入力!$C$21=1,ユーザー別卸価格!P48/(100-入力!$C$22)%,ユーザー別卸価格!P48+入力!$C$23),-入力!$C$24),IF(入力!$C$25=2,ROUNDUP(IF(入力!$C$21=1,ユーザー別卸価格!P48/(100-入力!$C$22)%,ユーザー別卸価格!P48+入力!$C$23),-入力!$C$24),ROUND(IF(入力!$C$21=1,ユーザー別卸価格!P48/(100-入力!$C$22)%,ユーザー別卸価格!P48+入力!$C$23),-入力!$C$24))),ユーザー別卸価格!P48))</f>
        <v>39100</v>
      </c>
      <c r="Q48" s="201">
        <f>'6桁'!Q48</f>
        <v>0</v>
      </c>
      <c r="R48" s="5">
        <f>IF(ユーザー別卸価格!R48="","", IF(ISNUMBER(ユーザー別卸価格!R48),IF(入力!$C$25=1,ROUNDDOWN(IF(入力!$C$21=1,ユーザー別卸価格!R48/(100-入力!$C$22)%,ユーザー別卸価格!R48+入力!$C$23),-入力!$C$24),IF(入力!$C$25=2,ROUNDUP(IF(入力!$C$21=1,ユーザー別卸価格!R48/(100-入力!$C$22)%,ユーザー別卸価格!R48+入力!$C$23),-入力!$C$24),ROUND(IF(入力!$C$21=1,ユーザー別卸価格!R48/(100-入力!$C$22)%,ユーザー別卸価格!R48+入力!$C$23),-入力!$C$24))),ユーザー別卸価格!R48))</f>
        <v>37300</v>
      </c>
      <c r="S48" s="201">
        <f>'6桁'!S48</f>
        <v>0</v>
      </c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f>IF(ユーザー別卸価格!P49="","", IF(ISNUMBER(ユーザー別卸価格!P49),IF(入力!$C$25=1,ROUNDDOWN(IF(入力!$C$21=1,ユーザー別卸価格!P49/(100-入力!$C$22)%,ユーザー別卸価格!P49+入力!$C$23),-入力!$C$24),IF(入力!$C$25=2,ROUNDUP(IF(入力!$C$21=1,ユーザー別卸価格!P49/(100-入力!$C$22)%,ユーザー別卸価格!P49+入力!$C$23),-入力!$C$24),ROUND(IF(入力!$C$21=1,ユーザー別卸価格!P49/(100-入力!$C$22)%,ユーザー別卸価格!P49+入力!$C$23),-入力!$C$24))),ユーザー別卸価格!P49))</f>
        <v>41200</v>
      </c>
      <c r="Q49" s="201">
        <f>'6桁'!Q49</f>
        <v>0</v>
      </c>
      <c r="R49" s="5">
        <f>IF(ユーザー別卸価格!R49="","", IF(ISNUMBER(ユーザー別卸価格!R49),IF(入力!$C$25=1,ROUNDDOWN(IF(入力!$C$21=1,ユーザー別卸価格!R49/(100-入力!$C$22)%,ユーザー別卸価格!R49+入力!$C$23),-入力!$C$24),IF(入力!$C$25=2,ROUNDUP(IF(入力!$C$21=1,ユーザー別卸価格!R49/(100-入力!$C$22)%,ユーザー別卸価格!R49+入力!$C$23),-入力!$C$24),ROUND(IF(入力!$C$21=1,ユーザー別卸価格!R49/(100-入力!$C$22)%,ユーザー別卸価格!R49+入力!$C$23),-入力!$C$24))),ユーザー別卸価格!R49))</f>
        <v>39300</v>
      </c>
      <c r="S49" s="201">
        <f>'6桁'!S49</f>
        <v>0</v>
      </c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f>IF(ユーザー別卸価格!P50="","", IF(ISNUMBER(ユーザー別卸価格!P50),IF(入力!$C$25=1,ROUNDDOWN(IF(入力!$C$21=1,ユーザー別卸価格!P50/(100-入力!$C$22)%,ユーザー別卸価格!P50+入力!$C$23),-入力!$C$24),IF(入力!$C$25=2,ROUNDUP(IF(入力!$C$21=1,ユーザー別卸価格!P50/(100-入力!$C$22)%,ユーザー別卸価格!P50+入力!$C$23),-入力!$C$24),ROUND(IF(入力!$C$21=1,ユーザー別卸価格!P50/(100-入力!$C$22)%,ユーザー別卸価格!P50+入力!$C$23),-入力!$C$24))),ユーザー別卸価格!P50))</f>
        <v>38600</v>
      </c>
      <c r="Q50" s="354">
        <f>'6桁'!Q50</f>
        <v>0</v>
      </c>
      <c r="R50" s="161" t="str">
        <f>IF(ユーザー別卸価格!R50="","", IF(ISNUMBER(ユーザー別卸価格!R50),IF(入力!$C$25=1,ROUNDDOWN(IF(入力!$C$21=1,ユーザー別卸価格!R50/(100-入力!$C$22)%,ユーザー別卸価格!R50+入力!$C$23),-入力!$C$24),IF(入力!$C$25=2,ROUNDUP(IF(入力!$C$21=1,ユーザー別卸価格!R50/(100-入力!$C$22)%,ユーザー別卸価格!R50+入力!$C$23),-入力!$C$24),ROUND(IF(入力!$C$21=1,ユーザー別卸価格!R50/(100-入力!$C$22)%,ユーザー別卸価格!R50+入力!$C$23),-入力!$C$24))),ユーザー別卸価格!R50))</f>
        <v/>
      </c>
      <c r="S50" s="354">
        <f>'6桁'!S50</f>
        <v>0</v>
      </c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>
        <f>IF(ユーザー別卸価格!F67="","", IF(ISNUMBER(ユーザー別卸価格!F67),IF(入力!$C$25=1,ROUNDDOWN(IF(入力!$C$21=1,ユーザー別卸価格!F67/(100-入力!$C$22)%,ユーザー別卸価格!F67+入力!$C$23),-入力!$C$24),IF(入力!$C$25=2,ROUNDUP(IF(入力!$C$21=1,ユーザー別卸価格!F67/(100-入力!$C$22)%,ユーザー別卸価格!F67+入力!$C$23),-入力!$C$24),ROUND(IF(入力!$C$21=1,ユーザー別卸価格!F67/(100-入力!$C$22)%,ユーザー別卸価格!F67+入力!$C$23),-入力!$C$24))),ユーザー別卸価格!F67))</f>
        <v>38800</v>
      </c>
      <c r="G67" s="61">
        <f>'6桁'!G67</f>
        <v>0</v>
      </c>
      <c r="H67" s="4" t="str">
        <f>IF(ユーザー別卸価格!H67="","", IF(ISNUMBER(ユーザー別卸価格!H67),IF(入力!$C$25=1,ROUNDDOWN(IF(入力!$C$21=1,ユーザー別卸価格!H67/(100-入力!$C$22)%,ユーザー別卸価格!H67+入力!$C$23),-入力!$C$24),IF(入力!$C$25=2,ROUNDUP(IF(入力!$C$21=1,ユーザー別卸価格!H67/(100-入力!$C$22)%,ユーザー別卸価格!H67+入力!$C$23),-入力!$C$24),ROUND(IF(入力!$C$21=1,ユーザー別卸価格!H67/(100-入力!$C$22)%,ユーザー別卸価格!H67+入力!$C$23),-入力!$C$24))),ユーザー別卸価格!H67))</f>
        <v/>
      </c>
      <c r="I67" s="61">
        <f>'6桁'!I67</f>
        <v>0</v>
      </c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IF(ユーザー別卸価格!P67="","", IF(ISNUMBER(ユーザー別卸価格!P67),IF(入力!$C$25=1,ROUNDDOWN(IF(入力!$C$21=1,ユーザー別卸価格!P67/(100-入力!$C$22)%,ユーザー別卸価格!P67+入力!$C$23),-入力!$C$24),IF(入力!$C$25=2,ROUNDUP(IF(入力!$C$21=1,ユーザー別卸価格!P67/(100-入力!$C$22)%,ユーザー別卸価格!P67+入力!$C$23),-入力!$C$24),ROUND(IF(入力!$C$21=1,ユーザー別卸価格!P67/(100-入力!$C$22)%,ユーザー別卸価格!P67+入力!$C$23),-入力!$C$24))),ユーザー別卸価格!P67))</f>
        <v/>
      </c>
      <c r="Q67" s="198">
        <f>'6桁'!Q67</f>
        <v>0</v>
      </c>
      <c r="R67" s="4">
        <f>IF(ユーザー別卸価格!R67="","", IF(ISNUMBER(ユーザー別卸価格!R67),IF(入力!$C$25=1,ROUNDDOWN(IF(入力!$C$21=1,ユーザー別卸価格!R67/(100-入力!$C$22)%,ユーザー別卸価格!R67+入力!$C$23),-入力!$C$24),IF(入力!$C$25=2,ROUNDUP(IF(入力!$C$21=1,ユーザー別卸価格!R67/(100-入力!$C$22)%,ユーザー別卸価格!R67+入力!$C$23),-入力!$C$24),ROUND(IF(入力!$C$21=1,ユーザー別卸価格!R67/(100-入力!$C$22)%,ユーザー別卸価格!R67+入力!$C$23),-入力!$C$24))),ユーザー別卸価格!R67))</f>
        <v>19700</v>
      </c>
      <c r="S67" s="198">
        <f>'6桁'!S67</f>
        <v>0</v>
      </c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>
        <f>IF(ユーザー別卸価格!F68="","", IF(ISNUMBER(ユーザー別卸価格!F68),IF(入力!$C$25=1,ROUNDDOWN(IF(入力!$C$21=1,ユーザー別卸価格!F68/(100-入力!$C$22)%,ユーザー別卸価格!F68+入力!$C$23),-入力!$C$24),IF(入力!$C$25=2,ROUNDUP(IF(入力!$C$21=1,ユーザー別卸価格!F68/(100-入力!$C$22)%,ユーザー別卸価格!F68+入力!$C$23),-入力!$C$24),ROUND(IF(入力!$C$21=1,ユーザー別卸価格!F68/(100-入力!$C$22)%,ユーザー別卸価格!F68+入力!$C$23),-入力!$C$24))),ユーザー別卸価格!F68))</f>
        <v>32600</v>
      </c>
      <c r="G68" s="62">
        <f>'6桁'!G68</f>
        <v>0</v>
      </c>
      <c r="H68" s="5" t="str">
        <f>IF(ユーザー別卸価格!H68="","", IF(ISNUMBER(ユーザー別卸価格!H68),IF(入力!$C$25=1,ROUNDDOWN(IF(入力!$C$21=1,ユーザー別卸価格!H68/(100-入力!$C$22)%,ユーザー別卸価格!H68+入力!$C$23),-入力!$C$24),IF(入力!$C$25=2,ROUNDUP(IF(入力!$C$21=1,ユーザー別卸価格!H68/(100-入力!$C$22)%,ユーザー別卸価格!H68+入力!$C$23),-入力!$C$24),ROUND(IF(入力!$C$21=1,ユーザー別卸価格!H68/(100-入力!$C$22)%,ユーザー別卸価格!H68+入力!$C$23),-入力!$C$24))),ユーザー別卸価格!H68))</f>
        <v/>
      </c>
      <c r="I68" s="62">
        <f>'6桁'!I68</f>
        <v>0</v>
      </c>
      <c r="J68" s="131"/>
      <c r="K68" s="451"/>
      <c r="L68" s="435" t="s">
        <v>26</v>
      </c>
      <c r="M68" s="436"/>
      <c r="N68" s="435">
        <v>72</v>
      </c>
      <c r="O68" s="436"/>
      <c r="P68" s="5">
        <f>IF(ユーザー別卸価格!P68="","", IF(ISNUMBER(ユーザー別卸価格!P68),IF(入力!$C$25=1,ROUNDDOWN(IF(入力!$C$21=1,ユーザー別卸価格!P68/(100-入力!$C$22)%,ユーザー別卸価格!P68+入力!$C$23),-入力!$C$24),IF(入力!$C$25=2,ROUNDUP(IF(入力!$C$21=1,ユーザー別卸価格!P68/(100-入力!$C$22)%,ユーザー別卸価格!P68+入力!$C$23),-入力!$C$24),ROUND(IF(入力!$C$21=1,ユーザー別卸価格!P68/(100-入力!$C$22)%,ユーザー別卸価格!P68+入力!$C$23),-入力!$C$24))),ユーザー別卸価格!P68))</f>
        <v>23500</v>
      </c>
      <c r="Q68" s="201">
        <f>'6桁'!Q68</f>
        <v>0</v>
      </c>
      <c r="R68" s="5">
        <f>IF(ユーザー別卸価格!R68="","", IF(ISNUMBER(ユーザー別卸価格!R68),IF(入力!$C$25=1,ROUNDDOWN(IF(入力!$C$21=1,ユーザー別卸価格!R68/(100-入力!$C$22)%,ユーザー別卸価格!R68+入力!$C$23),-入力!$C$24),IF(入力!$C$25=2,ROUNDUP(IF(入力!$C$21=1,ユーザー別卸価格!R68/(100-入力!$C$22)%,ユーザー別卸価格!R68+入力!$C$23),-入力!$C$24),ROUND(IF(入力!$C$21=1,ユーザー別卸価格!R68/(100-入力!$C$22)%,ユーザー別卸価格!R68+入力!$C$23),-入力!$C$24))),ユーザー別卸価格!R68))</f>
        <v>22500</v>
      </c>
      <c r="S68" s="201">
        <f>'6桁'!S68</f>
        <v>0</v>
      </c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>
        <f>IF(ユーザー別卸価格!F69="","", IF(ISNUMBER(ユーザー別卸価格!F69),IF(入力!$C$25=1,ROUNDDOWN(IF(入力!$C$21=1,ユーザー別卸価格!F69/(100-入力!$C$22)%,ユーザー別卸価格!F69+入力!$C$23),-入力!$C$24),IF(入力!$C$25=2,ROUNDUP(IF(入力!$C$21=1,ユーザー別卸価格!F69/(100-入力!$C$22)%,ユーザー別卸価格!F69+入力!$C$23),-入力!$C$24),ROUND(IF(入力!$C$21=1,ユーザー別卸価格!F69/(100-入力!$C$22)%,ユーザー別卸価格!F69+入力!$C$23),-入力!$C$24))),ユーザー別卸価格!F69))</f>
        <v>41000</v>
      </c>
      <c r="G69" s="62">
        <f>'6桁'!G69</f>
        <v>0</v>
      </c>
      <c r="H69" s="5" t="str">
        <f>IF(ユーザー別卸価格!H69="","", IF(ISNUMBER(ユーザー別卸価格!H69),IF(入力!$C$25=1,ROUNDDOWN(IF(入力!$C$21=1,ユーザー別卸価格!H69/(100-入力!$C$22)%,ユーザー別卸価格!H69+入力!$C$23),-入力!$C$24),IF(入力!$C$25=2,ROUNDUP(IF(入力!$C$21=1,ユーザー別卸価格!H69/(100-入力!$C$22)%,ユーザー別卸価格!H69+入力!$C$23),-入力!$C$24),ROUND(IF(入力!$C$21=1,ユーザー別卸価格!H69/(100-入力!$C$22)%,ユーザー別卸価格!H69+入力!$C$23),-入力!$C$24))),ユーザー別卸価格!H69))</f>
        <v/>
      </c>
      <c r="I69" s="62">
        <f>'6桁'!I69</f>
        <v>0</v>
      </c>
      <c r="J69" s="131"/>
      <c r="K69" s="451"/>
      <c r="L69" s="435" t="s">
        <v>40</v>
      </c>
      <c r="M69" s="436"/>
      <c r="N69" s="435">
        <v>75</v>
      </c>
      <c r="O69" s="436"/>
      <c r="P69" s="5">
        <f>IF(ユーザー別卸価格!P69="","", IF(ISNUMBER(ユーザー別卸価格!P69),IF(入力!$C$25=1,ROUNDDOWN(IF(入力!$C$21=1,ユーザー別卸価格!P69/(100-入力!$C$22)%,ユーザー別卸価格!P69+入力!$C$23),-入力!$C$24),IF(入力!$C$25=2,ROUNDUP(IF(入力!$C$21=1,ユーザー別卸価格!P69/(100-入力!$C$22)%,ユーザー別卸価格!P69+入力!$C$23),-入力!$C$24),ROUND(IF(入力!$C$21=1,ユーザー別卸価格!P69/(100-入力!$C$22)%,ユーザー別卸価格!P69+入力!$C$23),-入力!$C$24))),ユーザー別卸価格!P69))</f>
        <v>21400</v>
      </c>
      <c r="Q69" s="201">
        <f>'6桁'!Q69</f>
        <v>0</v>
      </c>
      <c r="R69" s="5" t="str">
        <f>IF(ユーザー別卸価格!R69="","", IF(ISNUMBER(ユーザー別卸価格!R69),IF(入力!$C$25=1,ROUNDDOWN(IF(入力!$C$21=1,ユーザー別卸価格!R69/(100-入力!$C$22)%,ユーザー別卸価格!R69+入力!$C$23),-入力!$C$24),IF(入力!$C$25=2,ROUNDUP(IF(入力!$C$21=1,ユーザー別卸価格!R69/(100-入力!$C$22)%,ユーザー別卸価格!R69+入力!$C$23),-入力!$C$24),ROUND(IF(入力!$C$21=1,ユーザー別卸価格!R69/(100-入力!$C$22)%,ユーザー別卸価格!R69+入力!$C$23),-入力!$C$24))),ユーザー別卸価格!R69))</f>
        <v/>
      </c>
      <c r="S69" s="201">
        <f>'6桁'!S69</f>
        <v>0</v>
      </c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>
        <f>IF(ユーザー別卸価格!F70="","", IF(ISNUMBER(ユーザー別卸価格!F70),IF(入力!$C$25=1,ROUNDDOWN(IF(入力!$C$21=1,ユーザー別卸価格!F70/(100-入力!$C$22)%,ユーザー別卸価格!F70+入力!$C$23),-入力!$C$24),IF(入力!$C$25=2,ROUNDUP(IF(入力!$C$21=1,ユーザー別卸価格!F70/(100-入力!$C$22)%,ユーザー別卸価格!F70+入力!$C$23),-入力!$C$24),ROUND(IF(入力!$C$21=1,ユーザー別卸価格!F70/(100-入力!$C$22)%,ユーザー別卸価格!F70+入力!$C$23),-入力!$C$24))),ユーザー別卸価格!F70))</f>
        <v>43800</v>
      </c>
      <c r="G70" s="62">
        <f>'6桁'!G70</f>
        <v>0</v>
      </c>
      <c r="H70" s="5" t="str">
        <f>IF(ユーザー別卸価格!H70="","", IF(ISNUMBER(ユーザー別卸価格!H70),IF(入力!$C$25=1,ROUNDDOWN(IF(入力!$C$21=1,ユーザー別卸価格!H70/(100-入力!$C$22)%,ユーザー別卸価格!H70+入力!$C$23),-入力!$C$24),IF(入力!$C$25=2,ROUNDUP(IF(入力!$C$21=1,ユーザー別卸価格!H70/(100-入力!$C$22)%,ユーザー別卸価格!H70+入力!$C$23),-入力!$C$24),ROUND(IF(入力!$C$21=1,ユーザー別卸価格!H70/(100-入力!$C$22)%,ユーザー別卸価格!H70+入力!$C$23),-入力!$C$24))),ユーザー別卸価格!H70))</f>
        <v/>
      </c>
      <c r="I70" s="62">
        <f>'6桁'!I70</f>
        <v>0</v>
      </c>
      <c r="J70" s="131"/>
      <c r="K70" s="451"/>
      <c r="L70" s="435" t="s">
        <v>42</v>
      </c>
      <c r="M70" s="436"/>
      <c r="N70" s="435">
        <v>79</v>
      </c>
      <c r="O70" s="436"/>
      <c r="P70" s="5" t="str">
        <f>IF(ユーザー別卸価格!P70="","", IF(ISNUMBER(ユーザー別卸価格!P70),IF(入力!$C$25=1,ROUNDDOWN(IF(入力!$C$21=1,ユーザー別卸価格!P70/(100-入力!$C$22)%,ユーザー別卸価格!P70+入力!$C$23),-入力!$C$24),IF(入力!$C$25=2,ROUNDUP(IF(入力!$C$21=1,ユーザー別卸価格!P70/(100-入力!$C$22)%,ユーザー別卸価格!P70+入力!$C$23),-入力!$C$24),ROUND(IF(入力!$C$21=1,ユーザー別卸価格!P70/(100-入力!$C$22)%,ユーザー別卸価格!P70+入力!$C$23),-入力!$C$24))),ユーザー別卸価格!P70))</f>
        <v/>
      </c>
      <c r="Q70" s="201">
        <f>'6桁'!Q70</f>
        <v>0</v>
      </c>
      <c r="R70" s="5">
        <f>IF(ユーザー別卸価格!R70="","", IF(ISNUMBER(ユーザー別卸価格!R70),IF(入力!$C$25=1,ROUNDDOWN(IF(入力!$C$21=1,ユーザー別卸価格!R70/(100-入力!$C$22)%,ユーザー別卸価格!R70+入力!$C$23),-入力!$C$24),IF(入力!$C$25=2,ROUNDUP(IF(入力!$C$21=1,ユーザー別卸価格!R70/(100-入力!$C$22)%,ユーザー別卸価格!R70+入力!$C$23),-入力!$C$24),ROUND(IF(入力!$C$21=1,ユーザー別卸価格!R70/(100-入力!$C$22)%,ユーザー別卸価格!R70+入力!$C$23),-入力!$C$24))),ユーザー別卸価格!R70))</f>
        <v>23300</v>
      </c>
      <c r="S70" s="201">
        <f>'6桁'!S70</f>
        <v>0</v>
      </c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>
        <f>IF(ユーザー別卸価格!F71="","", IF(ISNUMBER(ユーザー別卸価格!F71),IF(入力!$C$25=1,ROUNDDOWN(IF(入力!$C$21=1,ユーザー別卸価格!F71/(100-入力!$C$22)%,ユーザー別卸価格!F71+入力!$C$23),-入力!$C$24),IF(入力!$C$25=2,ROUNDUP(IF(入力!$C$21=1,ユーザー別卸価格!F71/(100-入力!$C$22)%,ユーザー別卸価格!F71+入力!$C$23),-入力!$C$24),ROUND(IF(入力!$C$21=1,ユーザー別卸価格!F71/(100-入力!$C$22)%,ユーザー別卸価格!F71+入力!$C$23),-入力!$C$24))),ユーザー別卸価格!F71))</f>
        <v>49700</v>
      </c>
      <c r="G71" s="62">
        <f>'6桁'!G71</f>
        <v>0</v>
      </c>
      <c r="H71" s="5" t="str">
        <f>IF(ユーザー別卸価格!H71="","", IF(ISNUMBER(ユーザー別卸価格!H71),IF(入力!$C$25=1,ROUNDDOWN(IF(入力!$C$21=1,ユーザー別卸価格!H71/(100-入力!$C$22)%,ユーザー別卸価格!H71+入力!$C$23),-入力!$C$24),IF(入力!$C$25=2,ROUNDUP(IF(入力!$C$21=1,ユーザー別卸価格!H71/(100-入力!$C$22)%,ユーザー別卸価格!H71+入力!$C$23),-入力!$C$24),ROUND(IF(入力!$C$21=1,ユーザー別卸価格!H71/(100-入力!$C$22)%,ユーザー別卸価格!H71+入力!$C$23),-入力!$C$24))),ユーザー別卸価格!H71))</f>
        <v/>
      </c>
      <c r="I71" s="62">
        <f>'6桁'!I71</f>
        <v>0</v>
      </c>
      <c r="J71" s="131"/>
      <c r="K71" s="451"/>
      <c r="L71" s="435" t="s">
        <v>44</v>
      </c>
      <c r="M71" s="436"/>
      <c r="N71" s="435">
        <v>82</v>
      </c>
      <c r="O71" s="436"/>
      <c r="P71" s="5" t="str">
        <f>IF(ユーザー別卸価格!P71="","", IF(ISNUMBER(ユーザー別卸価格!P71),IF(入力!$C$25=1,ROUNDDOWN(IF(入力!$C$21=1,ユーザー別卸価格!P71/(100-入力!$C$22)%,ユーザー別卸価格!P71+入力!$C$23),-入力!$C$24),IF(入力!$C$25=2,ROUNDUP(IF(入力!$C$21=1,ユーザー別卸価格!P71/(100-入力!$C$22)%,ユーザー別卸価格!P71+入力!$C$23),-入力!$C$24),ROUND(IF(入力!$C$21=1,ユーザー別卸価格!P71/(100-入力!$C$22)%,ユーザー別卸価格!P71+入力!$C$23),-入力!$C$24))),ユーザー別卸価格!P71))</f>
        <v/>
      </c>
      <c r="Q71" s="201">
        <f>'6桁'!Q71</f>
        <v>0</v>
      </c>
      <c r="R71" s="5">
        <f>IF(ユーザー別卸価格!R71="","", IF(ISNUMBER(ユーザー別卸価格!R71),IF(入力!$C$25=1,ROUNDDOWN(IF(入力!$C$21=1,ユーザー別卸価格!R71/(100-入力!$C$22)%,ユーザー別卸価格!R71+入力!$C$23),-入力!$C$24),IF(入力!$C$25=2,ROUNDUP(IF(入力!$C$21=1,ユーザー別卸価格!R71/(100-入力!$C$22)%,ユーザー別卸価格!R71+入力!$C$23),-入力!$C$24),ROUND(IF(入力!$C$21=1,ユーザー別卸価格!R71/(100-入力!$C$22)%,ユーザー別卸価格!R71+入力!$C$23),-入力!$C$24))),ユーザー別卸価格!R71))</f>
        <v>25300</v>
      </c>
      <c r="S71" s="201">
        <f>'6桁'!S71</f>
        <v>0</v>
      </c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>
        <f>IF(ユーザー別卸価格!F72="","", IF(ISNUMBER(ユーザー別卸価格!F72),IF(入力!$C$25=1,ROUNDDOWN(IF(入力!$C$21=1,ユーザー別卸価格!F72/(100-入力!$C$22)%,ユーザー別卸価格!F72+入力!$C$23),-入力!$C$24),IF(入力!$C$25=2,ROUNDUP(IF(入力!$C$21=1,ユーザー別卸価格!F72/(100-入力!$C$22)%,ユーザー別卸価格!F72+入力!$C$23),-入力!$C$24),ROUND(IF(入力!$C$21=1,ユーザー別卸価格!F72/(100-入力!$C$22)%,ユーザー別卸価格!F72+入力!$C$23),-入力!$C$24))),ユーザー別卸価格!F72))</f>
        <v>37900</v>
      </c>
      <c r="G72" s="62">
        <f>'6桁'!G72</f>
        <v>0</v>
      </c>
      <c r="H72" s="5" t="str">
        <f>IF(ユーザー別卸価格!H72="","", IF(ISNUMBER(ユーザー別卸価格!H72),IF(入力!$C$25=1,ROUNDDOWN(IF(入力!$C$21=1,ユーザー別卸価格!H72/(100-入力!$C$22)%,ユーザー別卸価格!H72+入力!$C$23),-入力!$C$24),IF(入力!$C$25=2,ROUNDUP(IF(入力!$C$21=1,ユーザー別卸価格!H72/(100-入力!$C$22)%,ユーザー別卸価格!H72+入力!$C$23),-入力!$C$24),ROUND(IF(入力!$C$21=1,ユーザー別卸価格!H72/(100-入力!$C$22)%,ユーザー別卸価格!H72+入力!$C$23),-入力!$C$24))),ユーザー別卸価格!H72))</f>
        <v/>
      </c>
      <c r="I72" s="62">
        <f>'6桁'!I72</f>
        <v>0</v>
      </c>
      <c r="J72" s="131"/>
      <c r="K72" s="451"/>
      <c r="L72" s="435" t="s">
        <v>77</v>
      </c>
      <c r="M72" s="436"/>
      <c r="N72" s="435">
        <v>75</v>
      </c>
      <c r="O72" s="436"/>
      <c r="P72" s="5">
        <f>IF(ユーザー別卸価格!P72="","", IF(ISNUMBER(ユーザー別卸価格!P72),IF(入力!$C$25=1,ROUNDDOWN(IF(入力!$C$21=1,ユーザー別卸価格!P72/(100-入力!$C$22)%,ユーザー別卸価格!P72+入力!$C$23),-入力!$C$24),IF(入力!$C$25=2,ROUNDUP(IF(入力!$C$21=1,ユーザー別卸価格!P72/(100-入力!$C$22)%,ユーザー別卸価格!P72+入力!$C$23),-入力!$C$24),ROUND(IF(入力!$C$21=1,ユーザー別卸価格!P72/(100-入力!$C$22)%,ユーザー別卸価格!P72+入力!$C$23),-入力!$C$24))),ユーザー別卸価格!P72))</f>
        <v>14900</v>
      </c>
      <c r="Q72" s="201">
        <f>'6桁'!Q72</f>
        <v>0</v>
      </c>
      <c r="R72" s="5">
        <f>IF(ユーザー別卸価格!R72="","", IF(ISNUMBER(ユーザー別卸価格!R72),IF(入力!$C$25=1,ROUNDDOWN(IF(入力!$C$21=1,ユーザー別卸価格!R72/(100-入力!$C$22)%,ユーザー別卸価格!R72+入力!$C$23),-入力!$C$24),IF(入力!$C$25=2,ROUNDUP(IF(入力!$C$21=1,ユーザー別卸価格!R72/(100-入力!$C$22)%,ユーザー別卸価格!R72+入力!$C$23),-入力!$C$24),ROUND(IF(入力!$C$21=1,ユーザー別卸価格!R72/(100-入力!$C$22)%,ユーザー別卸価格!R72+入力!$C$23),-入力!$C$24))),ユーザー別卸価格!R72))</f>
        <v>14300</v>
      </c>
      <c r="S72" s="201">
        <f>'6桁'!S72</f>
        <v>0</v>
      </c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>
        <f>IF(ユーザー別卸価格!F73="","", IF(ISNUMBER(ユーザー別卸価格!F73),IF(入力!$C$25=1,ROUNDDOWN(IF(入力!$C$21=1,ユーザー別卸価格!F73/(100-入力!$C$22)%,ユーザー別卸価格!F73+入力!$C$23),-入力!$C$24),IF(入力!$C$25=2,ROUNDUP(IF(入力!$C$21=1,ユーザー別卸価格!F73/(100-入力!$C$22)%,ユーザー別卸価格!F73+入力!$C$23),-入力!$C$24),ROUND(IF(入力!$C$21=1,ユーザー別卸価格!F73/(100-入力!$C$22)%,ユーザー別卸価格!F73+入力!$C$23),-入力!$C$24))),ユーザー別卸価格!F73))</f>
        <v>40800</v>
      </c>
      <c r="G73" s="62">
        <f>'6桁'!G73</f>
        <v>0</v>
      </c>
      <c r="H73" s="5">
        <f>IF(ユーザー別卸価格!H73="","", IF(ISNUMBER(ユーザー別卸価格!H73),IF(入力!$C$25=1,ROUNDDOWN(IF(入力!$C$21=1,ユーザー別卸価格!H73/(100-入力!$C$22)%,ユーザー別卸価格!H73+入力!$C$23),-入力!$C$24),IF(入力!$C$25=2,ROUNDUP(IF(入力!$C$21=1,ユーザー別卸価格!H73/(100-入力!$C$22)%,ユーザー別卸価格!H73+入力!$C$23),-入力!$C$24),ROUND(IF(入力!$C$21=1,ユーザー別卸価格!H73/(100-入力!$C$22)%,ユーザー別卸価格!H73+入力!$C$23),-入力!$C$24))),ユーザー別卸価格!H73))</f>
        <v>38700</v>
      </c>
      <c r="I73" s="62">
        <f>'6桁'!I73</f>
        <v>0</v>
      </c>
      <c r="J73" s="131"/>
      <c r="K73" s="451"/>
      <c r="L73" s="435" t="s">
        <v>7</v>
      </c>
      <c r="M73" s="436"/>
      <c r="N73" s="435">
        <v>79</v>
      </c>
      <c r="O73" s="436"/>
      <c r="P73" s="5">
        <f>IF(ユーザー別卸価格!P73="","", IF(ISNUMBER(ユーザー別卸価格!P73),IF(入力!$C$25=1,ROUNDDOWN(IF(入力!$C$21=1,ユーザー別卸価格!P73/(100-入力!$C$22)%,ユーザー別卸価格!P73+入力!$C$23),-入力!$C$24),IF(入力!$C$25=2,ROUNDUP(IF(入力!$C$21=1,ユーザー別卸価格!P73/(100-入力!$C$22)%,ユーザー別卸価格!P73+入力!$C$23),-入力!$C$24),ROUND(IF(入力!$C$21=1,ユーザー別卸価格!P73/(100-入力!$C$22)%,ユーザー別卸価格!P73+入力!$C$23),-入力!$C$24))),ユーザー別卸価格!P73))</f>
        <v>16500</v>
      </c>
      <c r="Q73" s="201">
        <f>'6桁'!Q73</f>
        <v>0</v>
      </c>
      <c r="R73" s="5">
        <f>IF(ユーザー別卸価格!R73="","", IF(ISNUMBER(ユーザー別卸価格!R73),IF(入力!$C$25=1,ROUNDDOWN(IF(入力!$C$21=1,ユーザー別卸価格!R73/(100-入力!$C$22)%,ユーザー別卸価格!R73+入力!$C$23),-入力!$C$24),IF(入力!$C$25=2,ROUNDUP(IF(入力!$C$21=1,ユーザー別卸価格!R73/(100-入力!$C$22)%,ユーザー別卸価格!R73+入力!$C$23),-入力!$C$24),ROUND(IF(入力!$C$21=1,ユーザー別卸価格!R73/(100-入力!$C$22)%,ユーザー別卸価格!R73+入力!$C$23),-入力!$C$24))),ユーザー別卸価格!R73))</f>
        <v>15700</v>
      </c>
      <c r="S73" s="201">
        <f>'6桁'!S73</f>
        <v>0</v>
      </c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>
        <f>IF(ユーザー別卸価格!F74="","", IF(ISNUMBER(ユーザー別卸価格!F74),IF(入力!$C$25=1,ROUNDDOWN(IF(入力!$C$21=1,ユーザー別卸価格!F74/(100-入力!$C$22)%,ユーザー別卸価格!F74+入力!$C$23),-入力!$C$24),IF(入力!$C$25=2,ROUNDUP(IF(入力!$C$21=1,ユーザー別卸価格!F74/(100-入力!$C$22)%,ユーザー別卸価格!F74+入力!$C$23),-入力!$C$24),ROUND(IF(入力!$C$21=1,ユーザー別卸価格!F74/(100-入力!$C$22)%,ユーザー別卸価格!F74+入力!$C$23),-入力!$C$24))),ユーザー別卸価格!F74))</f>
        <v>43600</v>
      </c>
      <c r="G74" s="62">
        <f>'6桁'!G74</f>
        <v>0</v>
      </c>
      <c r="H74" s="5">
        <f>IF(ユーザー別卸価格!H74="","", IF(ISNUMBER(ユーザー別卸価格!H74),IF(入力!$C$25=1,ROUNDDOWN(IF(入力!$C$21=1,ユーザー別卸価格!H74/(100-入力!$C$22)%,ユーザー別卸価格!H74+入力!$C$23),-入力!$C$24),IF(入力!$C$25=2,ROUNDUP(IF(入力!$C$21=1,ユーザー別卸価格!H74/(100-入力!$C$22)%,ユーザー別卸価格!H74+入力!$C$23),-入力!$C$24),ROUND(IF(入力!$C$21=1,ユーザー別卸価格!H74/(100-入力!$C$22)%,ユーザー別卸価格!H74+入力!$C$23),-入力!$C$24))),ユーザー別卸価格!H74))</f>
        <v>41300</v>
      </c>
      <c r="I74" s="62">
        <f>'6桁'!I74</f>
        <v>0</v>
      </c>
      <c r="J74" s="131"/>
      <c r="K74" s="451"/>
      <c r="L74" s="435" t="s">
        <v>9</v>
      </c>
      <c r="M74" s="436"/>
      <c r="N74" s="435">
        <v>82</v>
      </c>
      <c r="O74" s="436"/>
      <c r="P74" s="5">
        <f>IF(ユーザー別卸価格!P74="","", IF(ISNUMBER(ユーザー別卸価格!P74),IF(入力!$C$25=1,ROUNDDOWN(IF(入力!$C$21=1,ユーザー別卸価格!P74/(100-入力!$C$22)%,ユーザー別卸価格!P74+入力!$C$23),-入力!$C$24),IF(入力!$C$25=2,ROUNDUP(IF(入力!$C$21=1,ユーザー別卸価格!P74/(100-入力!$C$22)%,ユーザー別卸価格!P74+入力!$C$23),-入力!$C$24),ROUND(IF(入力!$C$21=1,ユーザー別卸価格!P74/(100-入力!$C$22)%,ユーザー別卸価格!P74+入力!$C$23),-入力!$C$24))),ユーザー別卸価格!P74))</f>
        <v>19300</v>
      </c>
      <c r="Q74" s="201">
        <f>'6桁'!Q74</f>
        <v>0</v>
      </c>
      <c r="R74" s="5">
        <f>IF(ユーザー別卸価格!R74="","", IF(ISNUMBER(ユーザー別卸価格!R74),IF(入力!$C$25=1,ROUNDDOWN(IF(入力!$C$21=1,ユーザー別卸価格!R74/(100-入力!$C$22)%,ユーザー別卸価格!R74+入力!$C$23),-入力!$C$24),IF(入力!$C$25=2,ROUNDUP(IF(入力!$C$21=1,ユーザー別卸価格!R74/(100-入力!$C$22)%,ユーザー別卸価格!R74+入力!$C$23),-入力!$C$24),ROUND(IF(入力!$C$21=1,ユーザー別卸価格!R74/(100-入力!$C$22)%,ユーザー別卸価格!R74+入力!$C$23),-入力!$C$24))),ユーザー別卸価格!R74))</f>
        <v>18300</v>
      </c>
      <c r="S74" s="201">
        <f>'6桁'!S74</f>
        <v>0</v>
      </c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>
        <f>IF(ユーザー別卸価格!F75="","", IF(ISNUMBER(ユーザー別卸価格!F75),IF(入力!$C$25=1,ROUNDDOWN(IF(入力!$C$21=1,ユーザー別卸価格!F75/(100-入力!$C$22)%,ユーザー別卸価格!F75+入力!$C$23),-入力!$C$24),IF(入力!$C$25=2,ROUNDUP(IF(入力!$C$21=1,ユーザー別卸価格!F75/(100-入力!$C$22)%,ユーザー別卸価格!F75+入力!$C$23),-入力!$C$24),ROUND(IF(入力!$C$21=1,ユーザー別卸価格!F75/(100-入力!$C$22)%,ユーザー別卸価格!F75+入力!$C$23),-入力!$C$24))),ユーザー別卸価格!F75))</f>
        <v>45500</v>
      </c>
      <c r="G75" s="62">
        <f>'6桁'!G75</f>
        <v>0</v>
      </c>
      <c r="H75" s="5" t="str">
        <f>IF(ユーザー別卸価格!H75="","", IF(ISNUMBER(ユーザー別卸価格!H75),IF(入力!$C$25=1,ROUNDDOWN(IF(入力!$C$21=1,ユーザー別卸価格!H75/(100-入力!$C$22)%,ユーザー別卸価格!H75+入力!$C$23),-入力!$C$24),IF(入力!$C$25=2,ROUNDUP(IF(入力!$C$21=1,ユーザー別卸価格!H75/(100-入力!$C$22)%,ユーザー別卸価格!H75+入力!$C$23),-入力!$C$24),ROUND(IF(入力!$C$21=1,ユーザー別卸価格!H75/(100-入力!$C$22)%,ユーザー別卸価格!H75+入力!$C$23),-入力!$C$24))),ユーザー別卸価格!H75))</f>
        <v/>
      </c>
      <c r="I75" s="62">
        <f>'6桁'!I75</f>
        <v>0</v>
      </c>
      <c r="J75" s="131"/>
      <c r="K75" s="451"/>
      <c r="L75" s="435" t="s">
        <v>11</v>
      </c>
      <c r="M75" s="436"/>
      <c r="N75" s="435">
        <v>86</v>
      </c>
      <c r="O75" s="436"/>
      <c r="P75" s="5">
        <f>IF(ユーザー別卸価格!P75="","", IF(ISNUMBER(ユーザー別卸価格!P75),IF(入力!$C$25=1,ROUNDDOWN(IF(入力!$C$21=1,ユーザー別卸価格!P75/(100-入力!$C$22)%,ユーザー別卸価格!P75+入力!$C$23),-入力!$C$24),IF(入力!$C$25=2,ROUNDUP(IF(入力!$C$21=1,ユーザー別卸価格!P75/(100-入力!$C$22)%,ユーザー別卸価格!P75+入力!$C$23),-入力!$C$24),ROUND(IF(入力!$C$21=1,ユーザー別卸価格!P75/(100-入力!$C$22)%,ユーザー別卸価格!P75+入力!$C$23),-入力!$C$24))),ユーザー別卸価格!P75))</f>
        <v>20900</v>
      </c>
      <c r="Q75" s="201">
        <f>'6桁'!Q75</f>
        <v>0</v>
      </c>
      <c r="R75" s="5">
        <f>IF(ユーザー別卸価格!R75="","", IF(ISNUMBER(ユーザー別卸価格!R75),IF(入力!$C$25=1,ROUNDDOWN(IF(入力!$C$21=1,ユーザー別卸価格!R75/(100-入力!$C$22)%,ユーザー別卸価格!R75+入力!$C$23),-入力!$C$24),IF(入力!$C$25=2,ROUNDUP(IF(入力!$C$21=1,ユーザー別卸価格!R75/(100-入力!$C$22)%,ユーザー別卸価格!R75+入力!$C$23),-入力!$C$24),ROUND(IF(入力!$C$21=1,ユーザー別卸価格!R75/(100-入力!$C$22)%,ユーザー別卸価格!R75+入力!$C$23),-入力!$C$24))),ユーザー別卸価格!R75))</f>
        <v>19900</v>
      </c>
      <c r="S75" s="201">
        <f>'6桁'!S75</f>
        <v>0</v>
      </c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IF(ユーザー別卸価格!F76="","", IF(ISNUMBER(ユーザー別卸価格!F76),IF(入力!$C$25=1,ROUNDDOWN(IF(入力!$C$21=1,ユーザー別卸価格!F76/(100-入力!$C$22)%,ユーザー別卸価格!F76+入力!$C$23),-入力!$C$24),IF(入力!$C$25=2,ROUNDUP(IF(入力!$C$21=1,ユーザー別卸価格!F76/(100-入力!$C$22)%,ユーザー別卸価格!F76+入力!$C$23),-入力!$C$24),ROUND(IF(入力!$C$21=1,ユーザー別卸価格!F76/(100-入力!$C$22)%,ユーザー別卸価格!F76+入力!$C$23),-入力!$C$24))),ユーザー別卸価格!F76))</f>
        <v/>
      </c>
      <c r="G76" s="62">
        <f>'6桁'!G76</f>
        <v>0</v>
      </c>
      <c r="H76" s="5">
        <f>IF(ユーザー別卸価格!H76="","", IF(ISNUMBER(ユーザー別卸価格!H76),IF(入力!$C$25=1,ROUNDDOWN(IF(入力!$C$21=1,ユーザー別卸価格!H76/(100-入力!$C$22)%,ユーザー別卸価格!H76+入力!$C$23),-入力!$C$24),IF(入力!$C$25=2,ROUNDUP(IF(入力!$C$21=1,ユーザー別卸価格!H76/(100-入力!$C$22)%,ユーザー別卸価格!H76+入力!$C$23),-入力!$C$24),ROUND(IF(入力!$C$21=1,ユーザー別卸価格!H76/(100-入力!$C$22)%,ユーザー別卸価格!H76+入力!$C$23),-入力!$C$24))),ユーザー別卸価格!H76))</f>
        <v>45800</v>
      </c>
      <c r="I76" s="62">
        <f>'6桁'!I76</f>
        <v>0</v>
      </c>
      <c r="J76" s="131"/>
      <c r="K76" s="451"/>
      <c r="L76" s="435" t="s">
        <v>13</v>
      </c>
      <c r="M76" s="436"/>
      <c r="N76" s="435">
        <v>89</v>
      </c>
      <c r="O76" s="436"/>
      <c r="P76" s="5" t="str">
        <f>IF(ユーザー別卸価格!P76="","", IF(ISNUMBER(ユーザー別卸価格!P76),IF(入力!$C$25=1,ROUNDDOWN(IF(入力!$C$21=1,ユーザー別卸価格!P76/(100-入力!$C$22)%,ユーザー別卸価格!P76+入力!$C$23),-入力!$C$24),IF(入力!$C$25=2,ROUNDUP(IF(入力!$C$21=1,ユーザー別卸価格!P76/(100-入力!$C$22)%,ユーザー別卸価格!P76+入力!$C$23),-入力!$C$24),ROUND(IF(入力!$C$21=1,ユーザー別卸価格!P76/(100-入力!$C$22)%,ユーザー別卸価格!P76+入力!$C$23),-入力!$C$24))),ユーザー別卸価格!P76))</f>
        <v/>
      </c>
      <c r="Q76" s="201">
        <f>'6桁'!Q76</f>
        <v>0</v>
      </c>
      <c r="R76" s="5">
        <f>IF(ユーザー別卸価格!R76="","", IF(ISNUMBER(ユーザー別卸価格!R76),IF(入力!$C$25=1,ROUNDDOWN(IF(入力!$C$21=1,ユーザー別卸価格!R76/(100-入力!$C$22)%,ユーザー別卸価格!R76+入力!$C$23),-入力!$C$24),IF(入力!$C$25=2,ROUNDUP(IF(入力!$C$21=1,ユーザー別卸価格!R76/(100-入力!$C$22)%,ユーザー別卸価格!R76+入力!$C$23),-入力!$C$24),ROUND(IF(入力!$C$21=1,ユーザー別卸価格!R76/(100-入力!$C$22)%,ユーザー別卸価格!R76+入力!$C$23),-入力!$C$24))),ユーザー別卸価格!R76))</f>
        <v>22400</v>
      </c>
      <c r="S76" s="201">
        <f>'6桁'!S76</f>
        <v>0</v>
      </c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>
        <f>IF(ユーザー別卸価格!F77="","", IF(ISNUMBER(ユーザー別卸価格!F77),IF(入力!$C$25=1,ROUNDDOWN(IF(入力!$C$21=1,ユーザー別卸価格!F77/(100-入力!$C$22)%,ユーザー別卸価格!F77+入力!$C$23),-入力!$C$24),IF(入力!$C$25=2,ROUNDUP(IF(入力!$C$21=1,ユーザー別卸価格!F77/(100-入力!$C$22)%,ユーザー別卸価格!F77+入力!$C$23),-入力!$C$24),ROUND(IF(入力!$C$21=1,ユーザー別卸価格!F77/(100-入力!$C$22)%,ユーザー別卸価格!F77+入力!$C$23),-入力!$C$24))),ユーザー別卸価格!F77))</f>
        <v>30800</v>
      </c>
      <c r="G77" s="62">
        <f>'6桁'!G77</f>
        <v>0</v>
      </c>
      <c r="H77" s="5">
        <f>IF(ユーザー別卸価格!H77="","", IF(ISNUMBER(ユーザー別卸価格!H77),IF(入力!$C$25=1,ROUNDDOWN(IF(入力!$C$21=1,ユーザー別卸価格!H77/(100-入力!$C$22)%,ユーザー別卸価格!H77+入力!$C$23),-入力!$C$24),IF(入力!$C$25=2,ROUNDUP(IF(入力!$C$21=1,ユーザー別卸価格!H77/(100-入力!$C$22)%,ユーザー別卸価格!H77+入力!$C$23),-入力!$C$24),ROUND(IF(入力!$C$21=1,ユーザー別卸価格!H77/(100-入力!$C$22)%,ユーザー別卸価格!H77+入力!$C$23),-入力!$C$24))),ユーザー別卸価格!H77))</f>
        <v>29000</v>
      </c>
      <c r="I77" s="62">
        <f>'6桁'!I77</f>
        <v>0</v>
      </c>
      <c r="J77" s="131"/>
      <c r="K77" s="451"/>
      <c r="L77" s="435" t="s">
        <v>36</v>
      </c>
      <c r="M77" s="436"/>
      <c r="N77" s="435">
        <v>81</v>
      </c>
      <c r="O77" s="436"/>
      <c r="P77" s="5">
        <f>IF(ユーザー別卸価格!P77="","", IF(ISNUMBER(ユーザー別卸価格!P77),IF(入力!$C$25=1,ROUNDDOWN(IF(入力!$C$21=1,ユーザー別卸価格!P77/(100-入力!$C$22)%,ユーザー別卸価格!P77+入力!$C$23),-入力!$C$24),IF(入力!$C$25=2,ROUNDUP(IF(入力!$C$21=1,ユーザー別卸価格!P77/(100-入力!$C$22)%,ユーザー別卸価格!P77+入力!$C$23),-入力!$C$24),ROUND(IF(入力!$C$21=1,ユーザー別卸価格!P77/(100-入力!$C$22)%,ユーザー別卸価格!P77+入力!$C$23),-入力!$C$24))),ユーザー別卸価格!P77))</f>
        <v>16800</v>
      </c>
      <c r="Q77" s="201">
        <f>'6桁'!Q77</f>
        <v>0</v>
      </c>
      <c r="R77" s="5">
        <f>IF(ユーザー別卸価格!R77="","", IF(ISNUMBER(ユーザー別卸価格!R77),IF(入力!$C$25=1,ROUNDDOWN(IF(入力!$C$21=1,ユーザー別卸価格!R77/(100-入力!$C$22)%,ユーザー別卸価格!R77+入力!$C$23),-入力!$C$24),IF(入力!$C$25=2,ROUNDUP(IF(入力!$C$21=1,ユーザー別卸価格!R77/(100-入力!$C$22)%,ユーザー別卸価格!R77+入力!$C$23),-入力!$C$24),ROUND(IF(入力!$C$21=1,ユーザー別卸価格!R77/(100-入力!$C$22)%,ユーザー別卸価格!R77+入力!$C$23),-入力!$C$24))),ユーザー別卸価格!R77))</f>
        <v>15800</v>
      </c>
      <c r="S77" s="201">
        <f>'6桁'!S77</f>
        <v>0</v>
      </c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>
        <f>IF(ユーザー別卸価格!F78="","", IF(ISNUMBER(ユーザー別卸価格!F78),IF(入力!$C$25=1,ROUNDDOWN(IF(入力!$C$21=1,ユーザー別卸価格!F78/(100-入力!$C$22)%,ユーザー別卸価格!F78+入力!$C$23),-入力!$C$24),IF(入力!$C$25=2,ROUNDUP(IF(入力!$C$21=1,ユーザー別卸価格!F78/(100-入力!$C$22)%,ユーザー別卸価格!F78+入力!$C$23),-入力!$C$24),ROUND(IF(入力!$C$21=1,ユーザー別卸価格!F78/(100-入力!$C$22)%,ユーザー別卸価格!F78+入力!$C$23),-入力!$C$24))),ユーザー別卸価格!F78))</f>
        <v>33000</v>
      </c>
      <c r="G78" s="62">
        <f>'6桁'!G78</f>
        <v>0</v>
      </c>
      <c r="H78" s="5" t="str">
        <f>IF(ユーザー別卸価格!H78="","", IF(ISNUMBER(ユーザー別卸価格!H78),IF(入力!$C$25=1,ROUNDDOWN(IF(入力!$C$21=1,ユーザー別卸価格!H78/(100-入力!$C$22)%,ユーザー別卸価格!H78+入力!$C$23),-入力!$C$24),IF(入力!$C$25=2,ROUNDUP(IF(入力!$C$21=1,ユーザー別卸価格!H78/(100-入力!$C$22)%,ユーザー別卸価格!H78+入力!$C$23),-入力!$C$24),ROUND(IF(入力!$C$21=1,ユーザー別卸価格!H78/(100-入力!$C$22)%,ユーザー別卸価格!H78+入力!$C$23),-入力!$C$24))),ユーザー別卸価格!H78))</f>
        <v/>
      </c>
      <c r="I78" s="62">
        <f>'6桁'!I78</f>
        <v>0</v>
      </c>
      <c r="J78" s="131"/>
      <c r="K78" s="451"/>
      <c r="L78" s="435" t="s">
        <v>37</v>
      </c>
      <c r="M78" s="436"/>
      <c r="N78" s="435">
        <v>84</v>
      </c>
      <c r="O78" s="436"/>
      <c r="P78" s="5">
        <f>IF(ユーザー別卸価格!P78="","", IF(ISNUMBER(ユーザー別卸価格!P78),IF(入力!$C$25=1,ROUNDDOWN(IF(入力!$C$21=1,ユーザー別卸価格!P78/(100-入力!$C$22)%,ユーザー別卸価格!P78+入力!$C$23),-入力!$C$24),IF(入力!$C$25=2,ROUNDUP(IF(入力!$C$21=1,ユーザー別卸価格!P78/(100-入力!$C$22)%,ユーザー別卸価格!P78+入力!$C$23),-入力!$C$24),ROUND(IF(入力!$C$21=1,ユーザー別卸価格!P78/(100-入力!$C$22)%,ユーザー別卸価格!P78+入力!$C$23),-入力!$C$24))),ユーザー別卸価格!P78))</f>
        <v>18200</v>
      </c>
      <c r="Q78" s="201">
        <f>'6桁'!Q78</f>
        <v>0</v>
      </c>
      <c r="R78" s="5">
        <f>IF(ユーザー別卸価格!R78="","", IF(ISNUMBER(ユーザー別卸価格!R78),IF(入力!$C$25=1,ROUNDDOWN(IF(入力!$C$21=1,ユーザー別卸価格!R78/(100-入力!$C$22)%,ユーザー別卸価格!R78+入力!$C$23),-入力!$C$24),IF(入力!$C$25=2,ROUNDUP(IF(入力!$C$21=1,ユーザー別卸価格!R78/(100-入力!$C$22)%,ユーザー別卸価格!R78+入力!$C$23),-入力!$C$24),ROUND(IF(入力!$C$21=1,ユーザー別卸価格!R78/(100-入力!$C$22)%,ユーザー別卸価格!R78+入力!$C$23),-入力!$C$24))),ユーザー別卸価格!R78))</f>
        <v>17200</v>
      </c>
      <c r="S78" s="201">
        <f>'6桁'!S78</f>
        <v>0</v>
      </c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>
        <f>IF(ユーザー別卸価格!F79="","", IF(ISNUMBER(ユーザー別卸価格!F79),IF(入力!$C$25=1,ROUNDDOWN(IF(入力!$C$21=1,ユーザー別卸価格!F79/(100-入力!$C$22)%,ユーザー別卸価格!F79+入力!$C$23),-入力!$C$24),IF(入力!$C$25=2,ROUNDUP(IF(入力!$C$21=1,ユーザー別卸価格!F79/(100-入力!$C$22)%,ユーザー別卸価格!F79+入力!$C$23),-入力!$C$24),ROUND(IF(入力!$C$21=1,ユーザー別卸価格!F79/(100-入力!$C$22)%,ユーザー別卸価格!F79+入力!$C$23),-入力!$C$24))),ユーザー別卸価格!F79))</f>
        <v>34900</v>
      </c>
      <c r="G79" s="62">
        <f>'6桁'!G79</f>
        <v>0</v>
      </c>
      <c r="H79" s="5">
        <f>IF(ユーザー別卸価格!H79="","", IF(ISNUMBER(ユーザー別卸価格!H79),IF(入力!$C$25=1,ROUNDDOWN(IF(入力!$C$21=1,ユーザー別卸価格!H79/(100-入力!$C$22)%,ユーザー別卸価格!H79+入力!$C$23),-入力!$C$24),IF(入力!$C$25=2,ROUNDUP(IF(入力!$C$21=1,ユーザー別卸価格!H79/(100-入力!$C$22)%,ユーザー別卸価格!H79+入力!$C$23),-入力!$C$24),ROUND(IF(入力!$C$21=1,ユーザー別卸価格!H79/(100-入力!$C$22)%,ユーザー別卸価格!H79+入力!$C$23),-入力!$C$24))),ユーザー別卸価格!H79))</f>
        <v>33100</v>
      </c>
      <c r="I79" s="62">
        <f>'6桁'!I79</f>
        <v>0</v>
      </c>
      <c r="J79" s="131"/>
      <c r="K79" s="451"/>
      <c r="L79" s="435" t="s">
        <v>38</v>
      </c>
      <c r="M79" s="436"/>
      <c r="N79" s="435">
        <v>88</v>
      </c>
      <c r="O79" s="436"/>
      <c r="P79" s="5">
        <f>IF(ユーザー別卸価格!P79="","", IF(ISNUMBER(ユーザー別卸価格!P79),IF(入力!$C$25=1,ROUNDDOWN(IF(入力!$C$21=1,ユーザー別卸価格!P79/(100-入力!$C$22)%,ユーザー別卸価格!P79+入力!$C$23),-入力!$C$24),IF(入力!$C$25=2,ROUNDUP(IF(入力!$C$21=1,ユーザー別卸価格!P79/(100-入力!$C$22)%,ユーザー別卸価格!P79+入力!$C$23),-入力!$C$24),ROUND(IF(入力!$C$21=1,ユーザー別卸価格!P79/(100-入力!$C$22)%,ユーザー別卸価格!P79+入力!$C$23),-入力!$C$24))),ユーザー別卸価格!P79))</f>
        <v>20400</v>
      </c>
      <c r="Q79" s="201">
        <f>'6桁'!Q79</f>
        <v>0</v>
      </c>
      <c r="R79" s="5">
        <f>IF(ユーザー別卸価格!R79="","", IF(ISNUMBER(ユーザー別卸価格!R79),IF(入力!$C$25=1,ROUNDDOWN(IF(入力!$C$21=1,ユーザー別卸価格!R79/(100-入力!$C$22)%,ユーザー別卸価格!R79+入力!$C$23),-入力!$C$24),IF(入力!$C$25=2,ROUNDUP(IF(入力!$C$21=1,ユーザー別卸価格!R79/(100-入力!$C$22)%,ユーザー別卸価格!R79+入力!$C$23),-入力!$C$24),ROUND(IF(入力!$C$21=1,ユーザー別卸価格!R79/(100-入力!$C$22)%,ユーザー別卸価格!R79+入力!$C$23),-入力!$C$24))),ユーザー別卸価格!R79))</f>
        <v>19200</v>
      </c>
      <c r="S79" s="201">
        <f>'6桁'!S79</f>
        <v>0</v>
      </c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IF(ユーザー別卸価格!F80="","", IF(ISNUMBER(ユーザー別卸価格!F80),IF(入力!$C$25=1,ROUNDDOWN(IF(入力!$C$21=1,ユーザー別卸価格!F80/(100-入力!$C$22)%,ユーザー別卸価格!F80+入力!$C$23),-入力!$C$24),IF(入力!$C$25=2,ROUNDUP(IF(入力!$C$21=1,ユーザー別卸価格!F80/(100-入力!$C$22)%,ユーザー別卸価格!F80+入力!$C$23),-入力!$C$24),ROUND(IF(入力!$C$21=1,ユーザー別卸価格!F80/(100-入力!$C$22)%,ユーザー別卸価格!F80+入力!$C$23),-入力!$C$24))),ユーザー別卸価格!F80))</f>
        <v/>
      </c>
      <c r="G80" s="62">
        <f>'6桁'!G80</f>
        <v>0</v>
      </c>
      <c r="H80" s="5">
        <f>IF(ユーザー別卸価格!H80="","", IF(ISNUMBER(ユーザー別卸価格!H80),IF(入力!$C$25=1,ROUNDDOWN(IF(入力!$C$21=1,ユーザー別卸価格!H80/(100-入力!$C$22)%,ユーザー別卸価格!H80+入力!$C$23),-入力!$C$24),IF(入力!$C$25=2,ROUNDUP(IF(入力!$C$21=1,ユーザー別卸価格!H80/(100-入力!$C$22)%,ユーザー別卸価格!H80+入力!$C$23),-入力!$C$24),ROUND(IF(入力!$C$21=1,ユーザー別卸価格!H80/(100-入力!$C$22)%,ユーザー別卸価格!H80+入力!$C$23),-入力!$C$24))),ユーザー別卸価格!H80))</f>
        <v>34800</v>
      </c>
      <c r="I80" s="62">
        <f>'6桁'!I80</f>
        <v>0</v>
      </c>
      <c r="J80" s="131"/>
      <c r="K80" s="451"/>
      <c r="L80" s="435" t="s">
        <v>39</v>
      </c>
      <c r="M80" s="436"/>
      <c r="N80" s="435">
        <v>91</v>
      </c>
      <c r="O80" s="436"/>
      <c r="P80" s="5" t="str">
        <f>IF(ユーザー別卸価格!P80="","", IF(ISNUMBER(ユーザー別卸価格!P80),IF(入力!$C$25=1,ROUNDDOWN(IF(入力!$C$21=1,ユーザー別卸価格!P80/(100-入力!$C$22)%,ユーザー別卸価格!P80+入力!$C$23),-入力!$C$24),IF(入力!$C$25=2,ROUNDUP(IF(入力!$C$21=1,ユーザー別卸価格!P80/(100-入力!$C$22)%,ユーザー別卸価格!P80+入力!$C$23),-入力!$C$24),ROUND(IF(入力!$C$21=1,ユーザー別卸価格!P80/(100-入力!$C$22)%,ユーザー別卸価格!P80+入力!$C$23),-入力!$C$24))),ユーザー別卸価格!P80))</f>
        <v/>
      </c>
      <c r="Q80" s="201">
        <f>'6桁'!Q80</f>
        <v>0</v>
      </c>
      <c r="R80" s="5">
        <f>IF(ユーザー別卸価格!R80="","", IF(ISNUMBER(ユーザー別卸価格!R80),IF(入力!$C$25=1,ROUNDDOWN(IF(入力!$C$21=1,ユーザー別卸価格!R80/(100-入力!$C$22)%,ユーザー別卸価格!R80+入力!$C$23),-入力!$C$24),IF(入力!$C$25=2,ROUNDUP(IF(入力!$C$21=1,ユーザー別卸価格!R80/(100-入力!$C$22)%,ユーザー別卸価格!R80+入力!$C$23),-入力!$C$24),ROUND(IF(入力!$C$21=1,ユーザー別卸価格!R80/(100-入力!$C$22)%,ユーザー別卸価格!R80+入力!$C$23),-入力!$C$24))),ユーザー別卸価格!R80))</f>
        <v>21500</v>
      </c>
      <c r="S80" s="201">
        <f>'6桁'!S80</f>
        <v>0</v>
      </c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f>IF(ユーザー別卸価格!F81="","", IF(ISNUMBER(ユーザー別卸価格!F81),IF(入力!$C$25=1,ROUNDDOWN(IF(入力!$C$21=1,ユーザー別卸価格!F81/(100-入力!$C$22)%,ユーザー別卸価格!F81+入力!$C$23),-入力!$C$24),IF(入力!$C$25=2,ROUNDUP(IF(入力!$C$21=1,ユーザー別卸価格!F81/(100-入力!$C$22)%,ユーザー別卸価格!F81+入力!$C$23),-入力!$C$24),ROUND(IF(入力!$C$21=1,ユーザー別卸価格!F81/(100-入力!$C$22)%,ユーザー別卸価格!F81+入力!$C$23),-入力!$C$24))),ユーザー別卸価格!F81))</f>
        <v>36900</v>
      </c>
      <c r="G81" s="62" t="str">
        <f>'6桁'!G81</f>
        <v>★</v>
      </c>
      <c r="H81" s="5" t="str">
        <f>IF(ユーザー別卸価格!H81="","", IF(ISNUMBER(ユーザー別卸価格!H81),IF(入力!$C$25=1,ROUNDDOWN(IF(入力!$C$21=1,ユーザー別卸価格!H81/(100-入力!$C$22)%,ユーザー別卸価格!H81+入力!$C$23),-入力!$C$24),IF(入力!$C$25=2,ROUNDUP(IF(入力!$C$21=1,ユーザー別卸価格!H81/(100-入力!$C$22)%,ユーザー別卸価格!H81+入力!$C$23),-入力!$C$24),ROUND(IF(入力!$C$21=1,ユーザー別卸価格!H81/(100-入力!$C$22)%,ユーザー別卸価格!H81+入力!$C$23),-入力!$C$24))),ユーザー別卸価格!H81))</f>
        <v/>
      </c>
      <c r="I81" s="62">
        <f>'6桁'!I81</f>
        <v>0</v>
      </c>
      <c r="J81" s="131"/>
      <c r="K81" s="451"/>
      <c r="L81" s="435" t="s">
        <v>41</v>
      </c>
      <c r="M81" s="436"/>
      <c r="N81" s="435">
        <v>94</v>
      </c>
      <c r="O81" s="436"/>
      <c r="P81" s="5" t="str">
        <f>IF(ユーザー別卸価格!P81="","", IF(ISNUMBER(ユーザー別卸価格!P81),IF(入力!$C$25=1,ROUNDDOWN(IF(入力!$C$21=1,ユーザー別卸価格!P81/(100-入力!$C$22)%,ユーザー別卸価格!P81+入力!$C$23),-入力!$C$24),IF(入力!$C$25=2,ROUNDUP(IF(入力!$C$21=1,ユーザー別卸価格!P81/(100-入力!$C$22)%,ユーザー別卸価格!P81+入力!$C$23),-入力!$C$24),ROUND(IF(入力!$C$21=1,ユーザー別卸価格!P81/(100-入力!$C$22)%,ユーザー別卸価格!P81+入力!$C$23),-入力!$C$24))),ユーザー別卸価格!P81))</f>
        <v/>
      </c>
      <c r="Q81" s="201">
        <f>'6桁'!Q81</f>
        <v>0</v>
      </c>
      <c r="R81" s="5">
        <f>IF(ユーザー別卸価格!R81="","", IF(ISNUMBER(ユーザー別卸価格!R81),IF(入力!$C$25=1,ROUNDDOWN(IF(入力!$C$21=1,ユーザー別卸価格!R81/(100-入力!$C$22)%,ユーザー別卸価格!R81+入力!$C$23),-入力!$C$24),IF(入力!$C$25=2,ROUNDUP(IF(入力!$C$21=1,ユーザー別卸価格!R81/(100-入力!$C$22)%,ユーザー別卸価格!R81+入力!$C$23),-入力!$C$24),ROUND(IF(入力!$C$21=1,ユーザー別卸価格!R81/(100-入力!$C$22)%,ユーザー別卸価格!R81+入力!$C$23),-入力!$C$24))),ユーザー別卸価格!R81))</f>
        <v>23400</v>
      </c>
      <c r="S81" s="201">
        <f>'6桁'!S81</f>
        <v>0</v>
      </c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>
        <f>IF(ユーザー別卸価格!F82="","", IF(ISNUMBER(ユーザー別卸価格!F82),IF(入力!$C$25=1,ROUNDDOWN(IF(入力!$C$21=1,ユーザー別卸価格!F82/(100-入力!$C$22)%,ユーザー別卸価格!F82+入力!$C$23),-入力!$C$24),IF(入力!$C$25=2,ROUNDUP(IF(入力!$C$21=1,ユーザー別卸価格!F82/(100-入力!$C$22)%,ユーザー別卸価格!F82+入力!$C$23),-入力!$C$24),ROUND(IF(入力!$C$21=1,ユーザー別卸価格!F82/(100-入力!$C$22)%,ユーザー別卸価格!F82+入力!$C$23),-入力!$C$24))),ユーザー別卸価格!F82))</f>
        <v>39200</v>
      </c>
      <c r="G82" s="62">
        <f>'6桁'!G82</f>
        <v>0</v>
      </c>
      <c r="H82" s="5">
        <f>IF(ユーザー別卸価格!H82="","", IF(ISNUMBER(ユーザー別卸価格!H82),IF(入力!$C$25=1,ROUNDDOWN(IF(入力!$C$21=1,ユーザー別卸価格!H82/(100-入力!$C$22)%,ユーザー別卸価格!H82+入力!$C$23),-入力!$C$24),IF(入力!$C$25=2,ROUNDUP(IF(入力!$C$21=1,ユーザー別卸価格!H82/(100-入力!$C$22)%,ユーザー別卸価格!H82+入力!$C$23),-入力!$C$24),ROUND(IF(入力!$C$21=1,ユーザー別卸価格!H82/(100-入力!$C$22)%,ユーザー別卸価格!H82+入力!$C$23),-入力!$C$24))),ユーザー別卸価格!H82))</f>
        <v>36800</v>
      </c>
      <c r="I82" s="62">
        <f>'6桁'!I82</f>
        <v>0</v>
      </c>
      <c r="J82" s="131"/>
      <c r="K82" s="452"/>
      <c r="L82" s="437" t="s">
        <v>227</v>
      </c>
      <c r="M82" s="438"/>
      <c r="N82" s="437">
        <v>88</v>
      </c>
      <c r="O82" s="438"/>
      <c r="P82" s="33">
        <f>IF(ユーザー別卸価格!P82="","", IF(ISNUMBER(ユーザー別卸価格!P82),IF(入力!$C$25=1,ROUNDDOWN(IF(入力!$C$21=1,ユーザー別卸価格!P82/(100-入力!$C$22)%,ユーザー別卸価格!P82+入力!$C$23),-入力!$C$24),IF(入力!$C$25=2,ROUNDUP(IF(入力!$C$21=1,ユーザー別卸価格!P82/(100-入力!$C$22)%,ユーザー別卸価格!P82+入力!$C$23),-入力!$C$24),ROUND(IF(入力!$C$21=1,ユーザー別卸価格!P82/(100-入力!$C$22)%,ユーザー別卸価格!P82+入力!$C$23),-入力!$C$24))),ユーザー別卸価格!P82))</f>
        <v>18300</v>
      </c>
      <c r="Q82" s="202">
        <f>'6桁'!Q82</f>
        <v>0</v>
      </c>
      <c r="R82" s="33">
        <f>IF(ユーザー別卸価格!R82="","", IF(ISNUMBER(ユーザー別卸価格!R82),IF(入力!$C$25=1,ROUNDDOWN(IF(入力!$C$21=1,ユーザー別卸価格!R82/(100-入力!$C$22)%,ユーザー別卸価格!R82+入力!$C$23),-入力!$C$24),IF(入力!$C$25=2,ROUNDUP(IF(入力!$C$21=1,ユーザー別卸価格!R82/(100-入力!$C$22)%,ユーザー別卸価格!R82+入力!$C$23),-入力!$C$24),ROUND(IF(入力!$C$21=1,ユーザー別卸価格!R82/(100-入力!$C$22)%,ユーザー別卸価格!R82+入力!$C$23),-入力!$C$24))),ユーザー別卸価格!R82))</f>
        <v>17100</v>
      </c>
      <c r="S82" s="202">
        <f>'6桁'!S82</f>
        <v>0</v>
      </c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>
        <f>IF(ユーザー別卸価格!F83="","", IF(ISNUMBER(ユーザー別卸価格!F83),IF(入力!$C$25=1,ROUNDDOWN(IF(入力!$C$21=1,ユーザー別卸価格!F83/(100-入力!$C$22)%,ユーザー別卸価格!F83+入力!$C$23),-入力!$C$24),IF(入力!$C$25=2,ROUNDUP(IF(入力!$C$21=1,ユーザー別卸価格!F83/(100-入力!$C$22)%,ユーザー別卸価格!F83+入力!$C$23),-入力!$C$24),ROUND(IF(入力!$C$21=1,ユーザー別卸価格!F83/(100-入力!$C$22)%,ユーザー別卸価格!F83+入力!$C$23),-入力!$C$24))),ユーザー別卸価格!F83))</f>
        <v>41000</v>
      </c>
      <c r="G83" s="62">
        <f>'6桁'!G83</f>
        <v>0</v>
      </c>
      <c r="H83" s="5" t="str">
        <f>IF(ユーザー別卸価格!H83="","", IF(ISNUMBER(ユーザー別卸価格!H83),IF(入力!$C$25=1,ROUNDDOWN(IF(入力!$C$21=1,ユーザー別卸価格!H83/(100-入力!$C$22)%,ユーザー別卸価格!H83+入力!$C$23),-入力!$C$24),IF(入力!$C$25=2,ROUNDUP(IF(入力!$C$21=1,ユーザー別卸価格!H83/(100-入力!$C$22)%,ユーザー別卸価格!H83+入力!$C$23),-入力!$C$24),ROUND(IF(入力!$C$21=1,ユーザー別卸価格!H83/(100-入力!$C$22)%,ユーザー別卸価格!H83+入力!$C$23),-入力!$C$24))),ユーザー別卸価格!H83))</f>
        <v/>
      </c>
      <c r="I83" s="62">
        <f>'6桁'!I83</f>
        <v>0</v>
      </c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f>IF(ユーザー別卸価格!P83="","", IF(ISNUMBER(ユーザー別卸価格!P83),IF(入力!$C$25=1,ROUNDDOWN(IF(入力!$C$21=1,ユーザー別卸価格!P83/(100-入力!$C$22)%,ユーザー別卸価格!P83+入力!$C$23),-入力!$C$24),IF(入力!$C$25=2,ROUNDUP(IF(入力!$C$21=1,ユーザー別卸価格!P83/(100-入力!$C$22)%,ユーザー別卸価格!P83+入力!$C$23),-入力!$C$24),ROUND(IF(入力!$C$21=1,ユーザー別卸価格!P83/(100-入力!$C$22)%,ユーザー別卸価格!P83+入力!$C$23),-入力!$C$24))),ユーザー別卸価格!P83))</f>
        <v>14600</v>
      </c>
      <c r="Q83" s="211">
        <f>'6桁'!Q83</f>
        <v>0</v>
      </c>
      <c r="R83" s="32">
        <f>IF(ユーザー別卸価格!R83="","", IF(ISNUMBER(ユーザー別卸価格!R83),IF(入力!$C$25=1,ROUNDDOWN(IF(入力!$C$21=1,ユーザー別卸価格!R83/(100-入力!$C$22)%,ユーザー別卸価格!R83+入力!$C$23),-入力!$C$24),IF(入力!$C$25=2,ROUNDUP(IF(入力!$C$21=1,ユーザー別卸価格!R83/(100-入力!$C$22)%,ユーザー別卸価格!R83+入力!$C$23),-入力!$C$24),ROUND(IF(入力!$C$21=1,ユーザー別卸価格!R83/(100-入力!$C$22)%,ユーザー別卸価格!R83+入力!$C$23),-入力!$C$24))),ユーザー別卸価格!R83))</f>
        <v>13700</v>
      </c>
      <c r="S83" s="211">
        <f>'6桁'!S83</f>
        <v>0</v>
      </c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>
        <f>IF(ユーザー別卸価格!F84="","", IF(ISNUMBER(ユーザー別卸価格!F84),IF(入力!$C$25=1,ROUNDDOWN(IF(入力!$C$21=1,ユーザー別卸価格!F84/(100-入力!$C$22)%,ユーザー別卸価格!F84+入力!$C$23),-入力!$C$24),IF(入力!$C$25=2,ROUNDUP(IF(入力!$C$21=1,ユーザー別卸価格!F84/(100-入力!$C$22)%,ユーザー別卸価格!F84+入力!$C$23),-入力!$C$24),ROUND(IF(入力!$C$21=1,ユーザー別卸価格!F84/(100-入力!$C$22)%,ユーザー別卸価格!F84+入力!$C$23),-入力!$C$24))),ユーザー別卸価格!F84))</f>
        <v>31200</v>
      </c>
      <c r="G84" s="62">
        <f>'6桁'!G84</f>
        <v>0</v>
      </c>
      <c r="H84" s="5">
        <f>IF(ユーザー別卸価格!H84="","", IF(ISNUMBER(ユーザー別卸価格!H84),IF(入力!$C$25=1,ROUNDDOWN(IF(入力!$C$21=1,ユーザー別卸価格!H84/(100-入力!$C$22)%,ユーザー別卸価格!H84+入力!$C$23),-入力!$C$24),IF(入力!$C$25=2,ROUNDUP(IF(入力!$C$21=1,ユーザー別卸価格!H84/(100-入力!$C$22)%,ユーザー別卸価格!H84+入力!$C$23),-入力!$C$24),ROUND(IF(入力!$C$21=1,ユーザー別卸価格!H84/(100-入力!$C$22)%,ユーザー別卸価格!H84+入力!$C$23),-入力!$C$24))),ユーザー別卸価格!H84))</f>
        <v>29600</v>
      </c>
      <c r="I84" s="62">
        <f>'6桁'!I84</f>
        <v>0</v>
      </c>
      <c r="J84" s="131"/>
      <c r="K84" s="451"/>
      <c r="L84" s="435" t="s">
        <v>4</v>
      </c>
      <c r="M84" s="436"/>
      <c r="N84" s="435">
        <v>77</v>
      </c>
      <c r="O84" s="436"/>
      <c r="P84" s="5">
        <f>IF(ユーザー別卸価格!P84="","", IF(ISNUMBER(ユーザー別卸価格!P84),IF(入力!$C$25=1,ROUNDDOWN(IF(入力!$C$21=1,ユーザー別卸価格!P84/(100-入力!$C$22)%,ユーザー別卸価格!P84+入力!$C$23),-入力!$C$24),IF(入力!$C$25=2,ROUNDUP(IF(入力!$C$21=1,ユーザー別卸価格!P84/(100-入力!$C$22)%,ユーザー別卸価格!P84+入力!$C$23),-入力!$C$24),ROUND(IF(入力!$C$21=1,ユーザー別卸価格!P84/(100-入力!$C$22)%,ユーザー別卸価格!P84+入力!$C$23),-入力!$C$24))),ユーザー別卸価格!P84))</f>
        <v>16300</v>
      </c>
      <c r="Q84" s="201">
        <f>'6桁'!Q84</f>
        <v>0</v>
      </c>
      <c r="R84" s="5">
        <f>IF(ユーザー別卸価格!R84="","", IF(ISNUMBER(ユーザー別卸価格!R84),IF(入力!$C$25=1,ROUNDDOWN(IF(入力!$C$21=1,ユーザー別卸価格!R84/(100-入力!$C$22)%,ユーザー別卸価格!R84+入力!$C$23),-入力!$C$24),IF(入力!$C$25=2,ROUNDUP(IF(入力!$C$21=1,ユーザー別卸価格!R84/(100-入力!$C$22)%,ユーザー別卸価格!R84+入力!$C$23),-入力!$C$24),ROUND(IF(入力!$C$21=1,ユーザー別卸価格!R84/(100-入力!$C$22)%,ユーザー別卸価格!R84+入力!$C$23),-入力!$C$24))),ユーザー別卸価格!R84))</f>
        <v>15300</v>
      </c>
      <c r="S84" s="201">
        <f>'6桁'!S84</f>
        <v>0</v>
      </c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>
        <f>IF(ユーザー別卸価格!F85="","", IF(ISNUMBER(ユーザー別卸価格!F85),IF(入力!$C$25=1,ROUNDDOWN(IF(入力!$C$21=1,ユーザー別卸価格!F85/(100-入力!$C$22)%,ユーザー別卸価格!F85+入力!$C$23),-入力!$C$24),IF(入力!$C$25=2,ROUNDUP(IF(入力!$C$21=1,ユーザー別卸価格!F85/(100-入力!$C$22)%,ユーザー別卸価格!F85+入力!$C$23),-入力!$C$24),ROUND(IF(入力!$C$21=1,ユーザー別卸価格!F85/(100-入力!$C$22)%,ユーザー別卸価格!F85+入力!$C$23),-入力!$C$24))),ユーザー別卸価格!F85))</f>
        <v>31400</v>
      </c>
      <c r="G85" s="62">
        <f>'6桁'!G85</f>
        <v>0</v>
      </c>
      <c r="H85" s="5">
        <f>IF(ユーザー別卸価格!H85="","", IF(ISNUMBER(ユーザー別卸価格!H85),IF(入力!$C$25=1,ROUNDDOWN(IF(入力!$C$21=1,ユーザー別卸価格!H85/(100-入力!$C$22)%,ユーザー別卸価格!H85+入力!$C$23),-入力!$C$24),IF(入力!$C$25=2,ROUNDUP(IF(入力!$C$21=1,ユーザー別卸価格!H85/(100-入力!$C$22)%,ユーザー別卸価格!H85+入力!$C$23),-入力!$C$24),ROUND(IF(入力!$C$21=1,ユーザー別卸価格!H85/(100-入力!$C$22)%,ユーザー別卸価格!H85+入力!$C$23),-入力!$C$24))),ユーザー別卸価格!H85))</f>
        <v>29600</v>
      </c>
      <c r="I85" s="62">
        <f>'6桁'!I85</f>
        <v>0</v>
      </c>
      <c r="J85" s="131"/>
      <c r="K85" s="451"/>
      <c r="L85" s="435" t="s">
        <v>33</v>
      </c>
      <c r="M85" s="436"/>
      <c r="N85" s="435">
        <v>75</v>
      </c>
      <c r="O85" s="436"/>
      <c r="P85" s="5">
        <f>IF(ユーザー別卸価格!P85="","", IF(ISNUMBER(ユーザー別卸価格!P85),IF(入力!$C$25=1,ROUNDDOWN(IF(入力!$C$21=1,ユーザー別卸価格!P85/(100-入力!$C$22)%,ユーザー別卸価格!P85+入力!$C$23),-入力!$C$24),IF(入力!$C$25=2,ROUNDUP(IF(入力!$C$21=1,ユーザー別卸価格!P85/(100-入力!$C$22)%,ユーザー別卸価格!P85+入力!$C$23),-入力!$C$24),ROUND(IF(入力!$C$21=1,ユーザー別卸価格!P85/(100-入力!$C$22)%,ユーザー別卸価格!P85+入力!$C$23),-入力!$C$24))),ユーザー別卸価格!P85))</f>
        <v>14400</v>
      </c>
      <c r="Q85" s="201">
        <f>'6桁'!Q85</f>
        <v>0</v>
      </c>
      <c r="R85" s="5">
        <f>IF(ユーザー別卸価格!R85="","", IF(ISNUMBER(ユーザー別卸価格!R85),IF(入力!$C$25=1,ROUNDDOWN(IF(入力!$C$21=1,ユーザー別卸価格!R85/(100-入力!$C$22)%,ユーザー別卸価格!R85+入力!$C$23),-入力!$C$24),IF(入力!$C$25=2,ROUNDUP(IF(入力!$C$21=1,ユーザー別卸価格!R85/(100-入力!$C$22)%,ユーザー別卸価格!R85+入力!$C$23),-入力!$C$24),ROUND(IF(入力!$C$21=1,ユーザー別卸価格!R85/(100-入力!$C$22)%,ユーザー別卸価格!R85+入力!$C$23),-入力!$C$24))),ユーザー別卸価格!R85))</f>
        <v>13600</v>
      </c>
      <c r="S85" s="201">
        <f>'6桁'!S85</f>
        <v>0</v>
      </c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>
        <f>IF(ユーザー別卸価格!F86="","", IF(ISNUMBER(ユーザー別卸価格!F86),IF(入力!$C$25=1,ROUNDDOWN(IF(入力!$C$21=1,ユーザー別卸価格!F86/(100-入力!$C$22)%,ユーザー別卸価格!F86+入力!$C$23),-入力!$C$24),IF(入力!$C$25=2,ROUNDUP(IF(入力!$C$21=1,ユーザー別卸価格!F86/(100-入力!$C$22)%,ユーザー別卸価格!F86+入力!$C$23),-入力!$C$24),ROUND(IF(入力!$C$21=1,ユーザー別卸価格!F86/(100-入力!$C$22)%,ユーザー別卸価格!F86+入力!$C$23),-入力!$C$24))),ユーザー別卸価格!F86))</f>
        <v>33100</v>
      </c>
      <c r="G86" s="162">
        <f>'6桁'!G86</f>
        <v>0</v>
      </c>
      <c r="H86" s="161">
        <f>IF(ユーザー別卸価格!H86="","", IF(ISNUMBER(ユーザー別卸価格!H86),IF(入力!$C$25=1,ROUNDDOWN(IF(入力!$C$21=1,ユーザー別卸価格!H86/(100-入力!$C$22)%,ユーザー別卸価格!H86+入力!$C$23),-入力!$C$24),IF(入力!$C$25=2,ROUNDUP(IF(入力!$C$21=1,ユーザー別卸価格!H86/(100-入力!$C$22)%,ユーザー別卸価格!H86+入力!$C$23),-入力!$C$24),ROUND(IF(入力!$C$21=1,ユーザー別卸価格!H86/(100-入力!$C$22)%,ユーザー別卸価格!H86+入力!$C$23),-入力!$C$24))),ユーザー別卸価格!H86))</f>
        <v>32600</v>
      </c>
      <c r="I86" s="162">
        <f>'6桁'!I86</f>
        <v>0</v>
      </c>
      <c r="J86" s="131"/>
      <c r="K86" s="451"/>
      <c r="L86" s="435" t="s">
        <v>34</v>
      </c>
      <c r="M86" s="436"/>
      <c r="N86" s="435">
        <v>79</v>
      </c>
      <c r="O86" s="436"/>
      <c r="P86" s="5">
        <f>IF(ユーザー別卸価格!P86="","", IF(ISNUMBER(ユーザー別卸価格!P86),IF(入力!$C$25=1,ROUNDDOWN(IF(入力!$C$21=1,ユーザー別卸価格!P86/(100-入力!$C$22)%,ユーザー別卸価格!P86+入力!$C$23),-入力!$C$24),IF(入力!$C$25=2,ROUNDUP(IF(入力!$C$21=1,ユーザー別卸価格!P86/(100-入力!$C$22)%,ユーザー別卸価格!P86+入力!$C$23),-入力!$C$24),ROUND(IF(入力!$C$21=1,ユーザー別卸価格!P86/(100-入力!$C$22)%,ユーザー別卸価格!P86+入力!$C$23),-入力!$C$24))),ユーザー別卸価格!P86))</f>
        <v>14500</v>
      </c>
      <c r="Q86" s="201">
        <f>'6桁'!Q86</f>
        <v>0</v>
      </c>
      <c r="R86" s="5" t="str">
        <f>IF(ユーザー別卸価格!R86="","", IF(ISNUMBER(ユーザー別卸価格!R86),IF(入力!$C$25=1,ROUNDDOWN(IF(入力!$C$21=1,ユーザー別卸価格!R86/(100-入力!$C$22)%,ユーザー別卸価格!R86+入力!$C$23),-入力!$C$24),IF(入力!$C$25=2,ROUNDUP(IF(入力!$C$21=1,ユーザー別卸価格!R86/(100-入力!$C$22)%,ユーザー別卸価格!R86+入力!$C$23),-入力!$C$24),ROUND(IF(入力!$C$21=1,ユーザー別卸価格!R86/(100-入力!$C$22)%,ユーザー別卸価格!R86+入力!$C$23),-入力!$C$24))),ユーザー別卸価格!R86))</f>
        <v/>
      </c>
      <c r="S86" s="201">
        <f>'6桁'!S86</f>
        <v>0</v>
      </c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>
        <f>IF(ユーザー別卸価格!F87="","", IF(ISNUMBER(ユーザー別卸価格!F87),IF(入力!$C$25=1,ROUNDDOWN(IF(入力!$C$21=1,ユーザー別卸価格!F87/(100-入力!$C$22)%,ユーザー別卸価格!F87+入力!$C$23),-入力!$C$24),IF(入力!$C$25=2,ROUNDUP(IF(入力!$C$21=1,ユーザー別卸価格!F87/(100-入力!$C$22)%,ユーザー別卸価格!F87+入力!$C$23),-入力!$C$24),ROUND(IF(入力!$C$21=1,ユーザー別卸価格!F87/(100-入力!$C$22)%,ユーザー別卸価格!F87+入力!$C$23),-入力!$C$24))),ユーザー別卸価格!F87))</f>
        <v>31400</v>
      </c>
      <c r="G87" s="58">
        <f>'6桁'!G87</f>
        <v>0</v>
      </c>
      <c r="H87" s="33" t="str">
        <f>IF(ユーザー別卸価格!H87="","", IF(ISNUMBER(ユーザー別卸価格!H87),IF(入力!$C$25=1,ROUNDDOWN(IF(入力!$C$21=1,ユーザー別卸価格!H87/(100-入力!$C$22)%,ユーザー別卸価格!H87+入力!$C$23),-入力!$C$24),IF(入力!$C$25=2,ROUNDUP(IF(入力!$C$21=1,ユーザー別卸価格!H87/(100-入力!$C$22)%,ユーザー別卸価格!H87+入力!$C$23),-入力!$C$24),ROUND(IF(入力!$C$21=1,ユーザー別卸価格!H87/(100-入力!$C$22)%,ユーザー別卸価格!H87+入力!$C$23),-入力!$C$24))),ユーザー別卸価格!H87))</f>
        <v/>
      </c>
      <c r="I87" s="58">
        <f>'6桁'!I87</f>
        <v>0</v>
      </c>
      <c r="J87" s="131"/>
      <c r="K87" s="451"/>
      <c r="L87" s="435" t="s">
        <v>35</v>
      </c>
      <c r="M87" s="436"/>
      <c r="N87" s="435">
        <v>82</v>
      </c>
      <c r="O87" s="436"/>
      <c r="P87" s="5">
        <f>IF(ユーザー別卸価格!P87="","", IF(ISNUMBER(ユーザー別卸価格!P87),IF(入力!$C$25=1,ROUNDDOWN(IF(入力!$C$21=1,ユーザー別卸価格!P87/(100-入力!$C$22)%,ユーザー別卸価格!P87+入力!$C$23),-入力!$C$24),IF(入力!$C$25=2,ROUNDUP(IF(入力!$C$21=1,ユーザー別卸価格!P87/(100-入力!$C$22)%,ユーザー別卸価格!P87+入力!$C$23),-入力!$C$24),ROUND(IF(入力!$C$21=1,ユーザー別卸価格!P87/(100-入力!$C$22)%,ユーザー別卸価格!P87+入力!$C$23),-入力!$C$24))),ユーザー別卸価格!P87))</f>
        <v>16800</v>
      </c>
      <c r="Q87" s="201">
        <f>'6桁'!Q87</f>
        <v>0</v>
      </c>
      <c r="R87" s="5" t="str">
        <f>IF(ユーザー別卸価格!R87="","", IF(ISNUMBER(ユーザー別卸価格!R87),IF(入力!$C$25=1,ROUNDDOWN(IF(入力!$C$21=1,ユーザー別卸価格!R87/(100-入力!$C$22)%,ユーザー別卸価格!R87+入力!$C$23),-入力!$C$24),IF(入力!$C$25=2,ROUNDUP(IF(入力!$C$21=1,ユーザー別卸価格!R87/(100-入力!$C$22)%,ユーザー別卸価格!R87+入力!$C$23),-入力!$C$24),ROUND(IF(入力!$C$21=1,ユーザー別卸価格!R87/(100-入力!$C$22)%,ユーザー別卸価格!R87+入力!$C$23),-入力!$C$24))),ユーザー別卸価格!R87))</f>
        <v/>
      </c>
      <c r="S87" s="201">
        <f>'6桁'!S87</f>
        <v>0</v>
      </c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>
        <f>IF(ユーザー別卸価格!F88="","", IF(ISNUMBER(ユーザー別卸価格!F88),IF(入力!$C$25=1,ROUNDDOWN(IF(入力!$C$21=1,ユーザー別卸価格!F88/(100-入力!$C$22)%,ユーザー別卸価格!F88+入力!$C$23),-入力!$C$24),IF(入力!$C$25=2,ROUNDUP(IF(入力!$C$21=1,ユーザー別卸価格!F88/(100-入力!$C$22)%,ユーザー別卸価格!F88+入力!$C$23),-入力!$C$24),ROUND(IF(入力!$C$21=1,ユーザー別卸価格!F88/(100-入力!$C$22)%,ユーザー別卸価格!F88+入力!$C$23),-入力!$C$24))),ユーザー別卸価格!F88))</f>
        <v>29700</v>
      </c>
      <c r="G88" s="70">
        <f>'6桁'!G88</f>
        <v>0</v>
      </c>
      <c r="H88" s="6" t="str">
        <f>IF(ユーザー別卸価格!H88="","", IF(ISNUMBER(ユーザー別卸価格!H88),IF(入力!$C$25=1,ROUNDDOWN(IF(入力!$C$21=1,ユーザー別卸価格!H88/(100-入力!$C$22)%,ユーザー別卸価格!H88+入力!$C$23),-入力!$C$24),IF(入力!$C$25=2,ROUNDUP(IF(入力!$C$21=1,ユーザー別卸価格!H88/(100-入力!$C$22)%,ユーザー別卸価格!H88+入力!$C$23),-入力!$C$24),ROUND(IF(入力!$C$21=1,ユーザー別卸価格!H88/(100-入力!$C$22)%,ユーザー別卸価格!H88+入力!$C$23),-入力!$C$24))),ユーザー別卸価格!H88))</f>
        <v/>
      </c>
      <c r="I88" s="70">
        <f>'6桁'!I88</f>
        <v>0</v>
      </c>
      <c r="J88" s="131"/>
      <c r="K88" s="451"/>
      <c r="L88" s="435" t="s">
        <v>10</v>
      </c>
      <c r="M88" s="436"/>
      <c r="N88" s="435">
        <v>70</v>
      </c>
      <c r="O88" s="436"/>
      <c r="P88" s="5" t="str">
        <f>IF(ユーザー別卸価格!P88="","", IF(ISNUMBER(ユーザー別卸価格!P88),IF(入力!$C$25=1,ROUNDDOWN(IF(入力!$C$21=1,ユーザー別卸価格!P88/(100-入力!$C$22)%,ユーザー別卸価格!P88+入力!$C$23),-入力!$C$24),IF(入力!$C$25=2,ROUNDUP(IF(入力!$C$21=1,ユーザー別卸価格!P88/(100-入力!$C$22)%,ユーザー別卸価格!P88+入力!$C$23),-入力!$C$24),ROUND(IF(入力!$C$21=1,ユーザー別卸価格!P88/(100-入力!$C$22)%,ユーザー別卸価格!P88+入力!$C$23),-入力!$C$24))),ユーザー別卸価格!P88))</f>
        <v/>
      </c>
      <c r="Q88" s="201">
        <f>'6桁'!Q88</f>
        <v>0</v>
      </c>
      <c r="R88" s="5">
        <f>IF(ユーザー別卸価格!R88="","", IF(ISNUMBER(ユーザー別卸価格!R88),IF(入力!$C$25=1,ROUNDDOWN(IF(入力!$C$21=1,ユーザー別卸価格!R88/(100-入力!$C$22)%,ユーザー別卸価格!R88+入力!$C$23),-入力!$C$24),IF(入力!$C$25=2,ROUNDUP(IF(入力!$C$21=1,ユーザー別卸価格!R88/(100-入力!$C$22)%,ユーザー別卸価格!R88+入力!$C$23),-入力!$C$24),ROUND(IF(入力!$C$21=1,ユーザー別卸価格!R88/(100-入力!$C$22)%,ユーザー別卸価格!R88+入力!$C$23),-入力!$C$24))),ユーザー別卸価格!R88))</f>
        <v>10600</v>
      </c>
      <c r="S88" s="201">
        <f>'6桁'!S88</f>
        <v>0</v>
      </c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>
        <f>IF(ユーザー別卸価格!F89="","", IF(ISNUMBER(ユーザー別卸価格!F89),IF(入力!$C$25=1,ROUNDDOWN(IF(入力!$C$21=1,ユーザー別卸価格!F89/(100-入力!$C$22)%,ユーザー別卸価格!F89+入力!$C$23),-入力!$C$24),IF(入力!$C$25=2,ROUNDUP(IF(入力!$C$21=1,ユーザー別卸価格!F89/(100-入力!$C$22)%,ユーザー別卸価格!F89+入力!$C$23),-入力!$C$24),ROUND(IF(入力!$C$21=1,ユーザー別卸価格!F89/(100-入力!$C$22)%,ユーザー別卸価格!F89+入力!$C$23),-入力!$C$24))),ユーザー別卸価格!F89))</f>
        <v>27100</v>
      </c>
      <c r="G89" s="62">
        <f>'6桁'!G89</f>
        <v>0</v>
      </c>
      <c r="H89" s="5">
        <f>IF(ユーザー別卸価格!H89="","", IF(ISNUMBER(ユーザー別卸価格!H89),IF(入力!$C$25=1,ROUNDDOWN(IF(入力!$C$21=1,ユーザー別卸価格!H89/(100-入力!$C$22)%,ユーザー別卸価格!H89+入力!$C$23),-入力!$C$24),IF(入力!$C$25=2,ROUNDUP(IF(入力!$C$21=1,ユーザー別卸価格!H89/(100-入力!$C$22)%,ユーザー別卸価格!H89+入力!$C$23),-入力!$C$24),ROUND(IF(入力!$C$21=1,ユーザー別卸価格!H89/(100-入力!$C$22)%,ユーザー別卸価格!H89+入力!$C$23),-入力!$C$24))),ユーザー別卸価格!H89))</f>
        <v>26100</v>
      </c>
      <c r="I89" s="62">
        <f>'6桁'!I89</f>
        <v>0</v>
      </c>
      <c r="J89" s="131"/>
      <c r="K89" s="451"/>
      <c r="L89" s="435" t="s">
        <v>12</v>
      </c>
      <c r="M89" s="436"/>
      <c r="N89" s="435">
        <v>75</v>
      </c>
      <c r="O89" s="436"/>
      <c r="P89" s="5">
        <f>IF(ユーザー別卸価格!P89="","", IF(ISNUMBER(ユーザー別卸価格!P89),IF(入力!$C$25=1,ROUNDDOWN(IF(入力!$C$21=1,ユーザー別卸価格!P89/(100-入力!$C$22)%,ユーザー別卸価格!P89+入力!$C$23),-入力!$C$24),IF(入力!$C$25=2,ROUNDUP(IF(入力!$C$21=1,ユーザー別卸価格!P89/(100-入力!$C$22)%,ユーザー別卸価格!P89+入力!$C$23),-入力!$C$24),ROUND(IF(入力!$C$21=1,ユーザー別卸価格!P89/(100-入力!$C$22)%,ユーザー別卸価格!P89+入力!$C$23),-入力!$C$24))),ユーザー別卸価格!P89))</f>
        <v>11200</v>
      </c>
      <c r="Q89" s="201">
        <f>'6桁'!Q89</f>
        <v>0</v>
      </c>
      <c r="R89" s="5">
        <f>IF(ユーザー別卸価格!R89="","", IF(ISNUMBER(ユーザー別卸価格!R89),IF(入力!$C$25=1,ROUNDDOWN(IF(入力!$C$21=1,ユーザー別卸価格!R89/(100-入力!$C$22)%,ユーザー別卸価格!R89+入力!$C$23),-入力!$C$24),IF(入力!$C$25=2,ROUNDUP(IF(入力!$C$21=1,ユーザー別卸価格!R89/(100-入力!$C$22)%,ユーザー別卸価格!R89+入力!$C$23),-入力!$C$24),ROUND(IF(入力!$C$21=1,ユーザー別卸価格!R89/(100-入力!$C$22)%,ユーザー別卸価格!R89+入力!$C$23),-入力!$C$24))),ユーザー別卸価格!R89))</f>
        <v>11000</v>
      </c>
      <c r="S89" s="201">
        <f>'6桁'!S89</f>
        <v>0</v>
      </c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>
        <f>IF(ユーザー別卸価格!F90="","", IF(ISNUMBER(ユーザー別卸価格!F90),IF(入力!$C$25=1,ROUNDDOWN(IF(入力!$C$21=1,ユーザー別卸価格!F90/(100-入力!$C$22)%,ユーザー別卸価格!F90+入力!$C$23),-入力!$C$24),IF(入力!$C$25=2,ROUNDUP(IF(入力!$C$21=1,ユーザー別卸価格!F90/(100-入力!$C$22)%,ユーザー別卸価格!F90+入力!$C$23),-入力!$C$24),ROUND(IF(入力!$C$21=1,ユーザー別卸価格!F90/(100-入力!$C$22)%,ユーザー別卸価格!F90+入力!$C$23),-入力!$C$24))),ユーザー別卸価格!F90))</f>
        <v>31300</v>
      </c>
      <c r="G90" s="62">
        <f>'6桁'!G90</f>
        <v>0</v>
      </c>
      <c r="H90" s="5" t="str">
        <f>IF(ユーザー別卸価格!H90="","", IF(ISNUMBER(ユーザー別卸価格!H90),IF(入力!$C$25=1,ROUNDDOWN(IF(入力!$C$21=1,ユーザー別卸価格!H90/(100-入力!$C$22)%,ユーザー別卸価格!H90+入力!$C$23),-入力!$C$24),IF(入力!$C$25=2,ROUNDUP(IF(入力!$C$21=1,ユーザー別卸価格!H90/(100-入力!$C$22)%,ユーザー別卸価格!H90+入力!$C$23),-入力!$C$24),ROUND(IF(入力!$C$21=1,ユーザー別卸価格!H90/(100-入力!$C$22)%,ユーザー別卸価格!H90+入力!$C$23),-入力!$C$24))),ユーザー別卸価格!H90))</f>
        <v/>
      </c>
      <c r="I90" s="62">
        <f>'6桁'!I90</f>
        <v>0</v>
      </c>
      <c r="J90" s="131"/>
      <c r="K90" s="451"/>
      <c r="L90" s="435" t="s">
        <v>14</v>
      </c>
      <c r="M90" s="436"/>
      <c r="N90" s="435">
        <v>79</v>
      </c>
      <c r="O90" s="436"/>
      <c r="P90" s="5">
        <f>IF(ユーザー別卸価格!P90="","", IF(ISNUMBER(ユーザー別卸価格!P90),IF(入力!$C$25=1,ROUNDDOWN(IF(入力!$C$21=1,ユーザー別卸価格!P90/(100-入力!$C$22)%,ユーザー別卸価格!P90+入力!$C$23),-入力!$C$24),IF(入力!$C$25=2,ROUNDUP(IF(入力!$C$21=1,ユーザー別卸価格!P90/(100-入力!$C$22)%,ユーザー別卸価格!P90+入力!$C$23),-入力!$C$24),ROUND(IF(入力!$C$21=1,ユーザー別卸価格!P90/(100-入力!$C$22)%,ユーザー別卸価格!P90+入力!$C$23),-入力!$C$24))),ユーザー別卸価格!P90))</f>
        <v>13300</v>
      </c>
      <c r="Q90" s="201">
        <f>'6桁'!Q90</f>
        <v>0</v>
      </c>
      <c r="R90" s="5">
        <f>IF(ユーザー別卸価格!R90="","", IF(ISNUMBER(ユーザー別卸価格!R90),IF(入力!$C$25=1,ROUNDDOWN(IF(入力!$C$21=1,ユーザー別卸価格!R90/(100-入力!$C$22)%,ユーザー別卸価格!R90+入力!$C$23),-入力!$C$24),IF(入力!$C$25=2,ROUNDUP(IF(入力!$C$21=1,ユーザー別卸価格!R90/(100-入力!$C$22)%,ユーザー別卸価格!R90+入力!$C$23),-入力!$C$24),ROUND(IF(入力!$C$21=1,ユーザー別卸価格!R90/(100-入力!$C$22)%,ユーザー別卸価格!R90+入力!$C$23),-入力!$C$24))),ユーザー別卸価格!R90))</f>
        <v>12700</v>
      </c>
      <c r="S90" s="201">
        <f>'6桁'!S90</f>
        <v>0</v>
      </c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>
        <f>IF(ユーザー別卸価格!F91="","", IF(ISNUMBER(ユーザー別卸価格!F91),IF(入力!$C$25=1,ROUNDDOWN(IF(入力!$C$21=1,ユーザー別卸価格!F91/(100-入力!$C$22)%,ユーザー別卸価格!F91+入力!$C$23),-入力!$C$24),IF(入力!$C$25=2,ROUNDUP(IF(入力!$C$21=1,ユーザー別卸価格!F91/(100-入力!$C$22)%,ユーザー別卸価格!F91+入力!$C$23),-入力!$C$24),ROUND(IF(入力!$C$21=1,ユーザー別卸価格!F91/(100-入力!$C$22)%,ユーザー別卸価格!F91+入力!$C$23),-入力!$C$24))),ユーザー別卸価格!F91))</f>
        <v>32600</v>
      </c>
      <c r="G91" s="62">
        <f>'6桁'!G91</f>
        <v>0</v>
      </c>
      <c r="H91" s="5">
        <f>IF(ユーザー別卸価格!H91="","", IF(ISNUMBER(ユーザー別卸価格!H91),IF(入力!$C$25=1,ROUNDDOWN(IF(入力!$C$21=1,ユーザー別卸価格!H91/(100-入力!$C$22)%,ユーザー別卸価格!H91+入力!$C$23),-入力!$C$24),IF(入力!$C$25=2,ROUNDUP(IF(入力!$C$21=1,ユーザー別卸価格!H91/(100-入力!$C$22)%,ユーザー別卸価格!H91+入力!$C$23),-入力!$C$24),ROUND(IF(入力!$C$21=1,ユーザー別卸価格!H91/(100-入力!$C$22)%,ユーザー別卸価格!H91+入力!$C$23),-入力!$C$24))),ユーザー別卸価格!H91))</f>
        <v>30600</v>
      </c>
      <c r="I91" s="62">
        <f>'6桁'!I91</f>
        <v>0</v>
      </c>
      <c r="J91" s="131"/>
      <c r="K91" s="452"/>
      <c r="L91" s="437" t="s">
        <v>15</v>
      </c>
      <c r="M91" s="438"/>
      <c r="N91" s="437">
        <v>83</v>
      </c>
      <c r="O91" s="438"/>
      <c r="P91" s="33">
        <f>IF(ユーザー別卸価格!P91="","", IF(ISNUMBER(ユーザー別卸価格!P91),IF(入力!$C$25=1,ROUNDDOWN(IF(入力!$C$21=1,ユーザー別卸価格!P91/(100-入力!$C$22)%,ユーザー別卸価格!P91+入力!$C$23),-入力!$C$24),IF(入力!$C$25=2,ROUNDUP(IF(入力!$C$21=1,ユーザー別卸価格!P91/(100-入力!$C$22)%,ユーザー別卸価格!P91+入力!$C$23),-入力!$C$24),ROUND(IF(入力!$C$21=1,ユーザー別卸価格!P91/(100-入力!$C$22)%,ユーザー別卸価格!P91+入力!$C$23),-入力!$C$24))),ユーザー別卸価格!P91))</f>
        <v>14600</v>
      </c>
      <c r="Q91" s="202">
        <f>'6桁'!Q91</f>
        <v>0</v>
      </c>
      <c r="R91" s="33">
        <f>IF(ユーザー別卸価格!R91="","", IF(ISNUMBER(ユーザー別卸価格!R91),IF(入力!$C$25=1,ROUNDDOWN(IF(入力!$C$21=1,ユーザー別卸価格!R91/(100-入力!$C$22)%,ユーザー別卸価格!R91+入力!$C$23),-入力!$C$24),IF(入力!$C$25=2,ROUNDUP(IF(入力!$C$21=1,ユーザー別卸価格!R91/(100-入力!$C$22)%,ユーザー別卸価格!R91+入力!$C$23),-入力!$C$24),ROUND(IF(入力!$C$21=1,ユーザー別卸価格!R91/(100-入力!$C$22)%,ユーザー別卸価格!R91+入力!$C$23),-入力!$C$24))),ユーザー別卸価格!R91))</f>
        <v>13600</v>
      </c>
      <c r="S91" s="202">
        <f>'6桁'!S91</f>
        <v>0</v>
      </c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>
        <f>IF(ユーザー別卸価格!F92="","", IF(ISNUMBER(ユーザー別卸価格!F92),IF(入力!$C$25=1,ROUNDDOWN(IF(入力!$C$21=1,ユーザー別卸価格!F92/(100-入力!$C$22)%,ユーザー別卸価格!F92+入力!$C$23),-入力!$C$24),IF(入力!$C$25=2,ROUNDUP(IF(入力!$C$21=1,ユーザー別卸価格!F92/(100-入力!$C$22)%,ユーザー別卸価格!F92+入力!$C$23),-入力!$C$24),ROUND(IF(入力!$C$21=1,ユーザー別卸価格!F92/(100-入力!$C$22)%,ユーザー別卸価格!F92+入力!$C$23),-入力!$C$24))),ユーザー別卸価格!F92))</f>
        <v>33200</v>
      </c>
      <c r="G92" s="62">
        <f>'6桁'!G92</f>
        <v>0</v>
      </c>
      <c r="H92" s="5" t="str">
        <f>IF(ユーザー別卸価格!H92="","", IF(ISNUMBER(ユーザー別卸価格!H92),IF(入力!$C$25=1,ROUNDDOWN(IF(入力!$C$21=1,ユーザー別卸価格!H92/(100-入力!$C$22)%,ユーザー別卸価格!H92+入力!$C$23),-入力!$C$24),IF(入力!$C$25=2,ROUNDUP(IF(入力!$C$21=1,ユーザー別卸価格!H92/(100-入力!$C$22)%,ユーザー別卸価格!H92+入力!$C$23),-入力!$C$24),ROUND(IF(入力!$C$21=1,ユーザー別卸価格!H92/(100-入力!$C$22)%,ユーザー別卸価格!H92+入力!$C$23),-入力!$C$24))),ユーザー別卸価格!H92))</f>
        <v/>
      </c>
      <c r="I92" s="62">
        <f>'6桁'!I92</f>
        <v>0</v>
      </c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IF(ユーザー別卸価格!P92="","", IF(ISNUMBER(ユーザー別卸価格!P92),IF(入力!$C$25=1,ROUNDDOWN(IF(入力!$C$21=1,ユーザー別卸価格!P92/(100-入力!$C$22)%,ユーザー別卸価格!P92+入力!$C$23),-入力!$C$24),IF(入力!$C$25=2,ROUNDUP(IF(入力!$C$21=1,ユーザー別卸価格!P92/(100-入力!$C$22)%,ユーザー別卸価格!P92+入力!$C$23),-入力!$C$24),ROUND(IF(入力!$C$21=1,ユーザー別卸価格!P92/(100-入力!$C$22)%,ユーザー別卸価格!P92+入力!$C$23),-入力!$C$24))),ユーザー別卸価格!P92))</f>
        <v/>
      </c>
      <c r="Q92" s="212">
        <f>'6桁'!Q92</f>
        <v>0</v>
      </c>
      <c r="R92" s="6">
        <f>IF(ユーザー別卸価格!R92="","", IF(ISNUMBER(ユーザー別卸価格!R92),IF(入力!$C$25=1,ROUNDDOWN(IF(入力!$C$21=1,ユーザー別卸価格!R92/(100-入力!$C$22)%,ユーザー別卸価格!R92+入力!$C$23),-入力!$C$24),IF(入力!$C$25=2,ROUNDUP(IF(入力!$C$21=1,ユーザー別卸価格!R92/(100-入力!$C$22)%,ユーザー別卸価格!R92+入力!$C$23),-入力!$C$24),ROUND(IF(入力!$C$21=1,ユーザー別卸価格!R92/(100-入力!$C$22)%,ユーザー別卸価格!R92+入力!$C$23),-入力!$C$24))),ユーザー別卸価格!R92))</f>
        <v>9800</v>
      </c>
      <c r="S92" s="212">
        <f>'6桁'!S92</f>
        <v>0</v>
      </c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>
        <f>IF(ユーザー別卸価格!F93="","", IF(ISNUMBER(ユーザー別卸価格!F93),IF(入力!$C$25=1,ROUNDDOWN(IF(入力!$C$21=1,ユーザー別卸価格!F93/(100-入力!$C$22)%,ユーザー別卸価格!F93+入力!$C$23),-入力!$C$24),IF(入力!$C$25=2,ROUNDUP(IF(入力!$C$21=1,ユーザー別卸価格!F93/(100-入力!$C$22)%,ユーザー別卸価格!F93+入力!$C$23),-入力!$C$24),ROUND(IF(入力!$C$21=1,ユーザー別卸価格!F93/(100-入力!$C$22)%,ユーザー別卸価格!F93+入力!$C$23),-入力!$C$24))),ユーザー別卸価格!F93))</f>
        <v>25700</v>
      </c>
      <c r="G93" s="62">
        <f>'6桁'!G93</f>
        <v>0</v>
      </c>
      <c r="H93" s="5">
        <f>IF(ユーザー別卸価格!H93="","", IF(ISNUMBER(ユーザー別卸価格!H93),IF(入力!$C$25=1,ROUNDDOWN(IF(入力!$C$21=1,ユーザー別卸価格!H93/(100-入力!$C$22)%,ユーザー別卸価格!H93+入力!$C$23),-入力!$C$24),IF(入力!$C$25=2,ROUNDUP(IF(入力!$C$21=1,ユーザー別卸価格!H93/(100-入力!$C$22)%,ユーザー別卸価格!H93+入力!$C$23),-入力!$C$24),ROUND(IF(入力!$C$21=1,ユーザー別卸価格!H93/(100-入力!$C$22)%,ユーザー別卸価格!H93+入力!$C$23),-入力!$C$24))),ユーザー別卸価格!H93))</f>
        <v>24100</v>
      </c>
      <c r="I93" s="62">
        <f>'6桁'!I93</f>
        <v>0</v>
      </c>
      <c r="J93" s="131"/>
      <c r="K93" s="451"/>
      <c r="L93" s="435" t="s">
        <v>30</v>
      </c>
      <c r="M93" s="436"/>
      <c r="N93" s="435">
        <v>73</v>
      </c>
      <c r="O93" s="436"/>
      <c r="P93" s="5" t="str">
        <f>IF(ユーザー別卸価格!P93="","", IF(ISNUMBER(ユーザー別卸価格!P93),IF(入力!$C$25=1,ROUNDDOWN(IF(入力!$C$21=1,ユーザー別卸価格!P93/(100-入力!$C$22)%,ユーザー別卸価格!P93+入力!$C$23),-入力!$C$24),IF(入力!$C$25=2,ROUNDUP(IF(入力!$C$21=1,ユーザー別卸価格!P93/(100-入力!$C$22)%,ユーザー別卸価格!P93+入力!$C$23),-入力!$C$24),ROUND(IF(入力!$C$21=1,ユーザー別卸価格!P93/(100-入力!$C$22)%,ユーザー別卸価格!P93+入力!$C$23),-入力!$C$24))),ユーザー別卸価格!P93))</f>
        <v/>
      </c>
      <c r="Q93" s="201">
        <f>'6桁'!Q93</f>
        <v>0</v>
      </c>
      <c r="R93" s="5">
        <f>IF(ユーザー別卸価格!R93="","", IF(ISNUMBER(ユーザー別卸価格!R93),IF(入力!$C$25=1,ROUNDDOWN(IF(入力!$C$21=1,ユーザー別卸価格!R93/(100-入力!$C$22)%,ユーザー別卸価格!R93+入力!$C$23),-入力!$C$24),IF(入力!$C$25=2,ROUNDUP(IF(入力!$C$21=1,ユーザー別卸価格!R93/(100-入力!$C$22)%,ユーザー別卸価格!R93+入力!$C$23),-入力!$C$24),ROUND(IF(入力!$C$21=1,ユーザー別卸価格!R93/(100-入力!$C$22)%,ユーザー別卸価格!R93+入力!$C$23),-入力!$C$24))),ユーザー別卸価格!R93))</f>
        <v>10900</v>
      </c>
      <c r="S93" s="201">
        <f>'6桁'!S93</f>
        <v>0</v>
      </c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IF(ユーザー別卸価格!F94="","", IF(ISNUMBER(ユーザー別卸価格!F94),IF(入力!$C$25=1,ROUNDDOWN(IF(入力!$C$21=1,ユーザー別卸価格!F94/(100-入力!$C$22)%,ユーザー別卸価格!F94+入力!$C$23),-入力!$C$24),IF(入力!$C$25=2,ROUNDUP(IF(入力!$C$21=1,ユーザー別卸価格!F94/(100-入力!$C$22)%,ユーザー別卸価格!F94+入力!$C$23),-入力!$C$24),ROUND(IF(入力!$C$21=1,ユーザー別卸価格!F94/(100-入力!$C$22)%,ユーザー別卸価格!F94+入力!$C$23),-入力!$C$24))),ユーザー別卸価格!F94))</f>
        <v/>
      </c>
      <c r="G94" s="62">
        <f>'6桁'!G94</f>
        <v>0</v>
      </c>
      <c r="H94" s="5">
        <f>IF(ユーザー別卸価格!H94="","", IF(ISNUMBER(ユーザー別卸価格!H94),IF(入力!$C$25=1,ROUNDDOWN(IF(入力!$C$21=1,ユーザー別卸価格!H94/(100-入力!$C$22)%,ユーザー別卸価格!H94+入力!$C$23),-入力!$C$24),IF(入力!$C$25=2,ROUNDUP(IF(入力!$C$21=1,ユーザー別卸価格!H94/(100-入力!$C$22)%,ユーザー別卸価格!H94+入力!$C$23),-入力!$C$24),ROUND(IF(入力!$C$21=1,ユーザー別卸価格!H94/(100-入力!$C$22)%,ユーザー別卸価格!H94+入力!$C$23),-入力!$C$24))),ユーザー別卸価格!H94))</f>
        <v>26200</v>
      </c>
      <c r="I94" s="62">
        <f>'6桁'!I94</f>
        <v>0</v>
      </c>
      <c r="J94" s="131"/>
      <c r="K94" s="451"/>
      <c r="L94" s="435" t="s">
        <v>2</v>
      </c>
      <c r="M94" s="436"/>
      <c r="N94" s="435">
        <v>68</v>
      </c>
      <c r="O94" s="436"/>
      <c r="P94" s="5" t="str">
        <f>IF(ユーザー別卸価格!P94="","", IF(ISNUMBER(ユーザー別卸価格!P94),IF(入力!$C$25=1,ROUNDDOWN(IF(入力!$C$21=1,ユーザー別卸価格!P94/(100-入力!$C$22)%,ユーザー別卸価格!P94+入力!$C$23),-入力!$C$24),IF(入力!$C$25=2,ROUNDUP(IF(入力!$C$21=1,ユーザー別卸価格!P94/(100-入力!$C$22)%,ユーザー別卸価格!P94+入力!$C$23),-入力!$C$24),ROUND(IF(入力!$C$21=1,ユーザー別卸価格!P94/(100-入力!$C$22)%,ユーザー別卸価格!P94+入力!$C$23),-入力!$C$24))),ユーザー別卸価格!P94))</f>
        <v/>
      </c>
      <c r="Q94" s="201">
        <f>'6桁'!Q94</f>
        <v>0</v>
      </c>
      <c r="R94" s="5">
        <f>IF(ユーザー別卸価格!R94="","", IF(ISNUMBER(ユーザー別卸価格!R94),IF(入力!$C$25=1,ROUNDDOWN(IF(入力!$C$21=1,ユーザー別卸価格!R94/(100-入力!$C$22)%,ユーザー別卸価格!R94+入力!$C$23),-入力!$C$24),IF(入力!$C$25=2,ROUNDUP(IF(入力!$C$21=1,ユーザー別卸価格!R94/(100-入力!$C$22)%,ユーザー別卸価格!R94+入力!$C$23),-入力!$C$24),ROUND(IF(入力!$C$21=1,ユーザー別卸価格!R94/(100-入力!$C$22)%,ユーザー別卸価格!R94+入力!$C$23),-入力!$C$24))),ユーザー別卸価格!R94))</f>
        <v>8700</v>
      </c>
      <c r="S94" s="201">
        <f>'6桁'!S94</f>
        <v>0</v>
      </c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>
        <f>IF(ユーザー別卸価格!F95="","", IF(ISNUMBER(ユーザー別卸価格!F95),IF(入力!$C$25=1,ROUNDDOWN(IF(入力!$C$21=1,ユーザー別卸価格!F95/(100-入力!$C$22)%,ユーザー別卸価格!F95+入力!$C$23),-入力!$C$24),IF(入力!$C$25=2,ROUNDUP(IF(入力!$C$21=1,ユーザー別卸価格!F95/(100-入力!$C$22)%,ユーザー別卸価格!F95+入力!$C$23),-入力!$C$24),ROUND(IF(入力!$C$21=1,ユーザー別卸価格!F95/(100-入力!$C$22)%,ユーザー別卸価格!F95+入力!$C$23),-入力!$C$24))),ユーザー別卸価格!F95))</f>
        <v>29800</v>
      </c>
      <c r="G95" s="62">
        <f>'6桁'!G95</f>
        <v>0</v>
      </c>
      <c r="H95" s="5">
        <f>IF(ユーザー別卸価格!H95="","", IF(ISNUMBER(ユーザー別卸価格!H95),IF(入力!$C$25=1,ROUNDDOWN(IF(入力!$C$21=1,ユーザー別卸価格!H95/(100-入力!$C$22)%,ユーザー別卸価格!H95+入力!$C$23),-入力!$C$24),IF(入力!$C$25=2,ROUNDUP(IF(入力!$C$21=1,ユーザー別卸価格!H95/(100-入力!$C$22)%,ユーザー別卸価格!H95+入力!$C$23),-入力!$C$24),ROUND(IF(入力!$C$21=1,ユーザー別卸価格!H95/(100-入力!$C$22)%,ユーザー別卸価格!H95+入力!$C$23),-入力!$C$24))),ユーザー別卸価格!H95))</f>
        <v>28100</v>
      </c>
      <c r="I95" s="62">
        <f>'6桁'!I95</f>
        <v>0</v>
      </c>
      <c r="J95" s="131"/>
      <c r="K95" s="453"/>
      <c r="L95" s="456" t="s">
        <v>5</v>
      </c>
      <c r="M95" s="457"/>
      <c r="N95" s="456">
        <v>74</v>
      </c>
      <c r="O95" s="457"/>
      <c r="P95" s="16" t="str">
        <f>IF(ユーザー別卸価格!P95="","", IF(ISNUMBER(ユーザー別卸価格!P95),IF(入力!$C$25=1,ROUNDDOWN(IF(入力!$C$21=1,ユーザー別卸価格!P95/(100-入力!$C$22)%,ユーザー別卸価格!P95+入力!$C$23),-入力!$C$24),IF(入力!$C$25=2,ROUNDUP(IF(入力!$C$21=1,ユーザー別卸価格!P95/(100-入力!$C$22)%,ユーザー別卸価格!P95+入力!$C$23),-入力!$C$24),ROUND(IF(入力!$C$21=1,ユーザー別卸価格!P95/(100-入力!$C$22)%,ユーザー別卸価格!P95+入力!$C$23),-入力!$C$24))),ユーザー別卸価格!P95))</f>
        <v/>
      </c>
      <c r="Q95" s="207">
        <f>'6桁'!Q95</f>
        <v>0</v>
      </c>
      <c r="R95" s="16">
        <f>IF(ユーザー別卸価格!R95="","", IF(ISNUMBER(ユーザー別卸価格!R95),IF(入力!$C$25=1,ROUNDDOWN(IF(入力!$C$21=1,ユーザー別卸価格!R95/(100-入力!$C$22)%,ユーザー別卸価格!R95+入力!$C$23),-入力!$C$24),IF(入力!$C$25=2,ROUNDUP(IF(入力!$C$21=1,ユーザー別卸価格!R95/(100-入力!$C$22)%,ユーザー別卸価格!R95+入力!$C$23),-入力!$C$24),ROUND(IF(入力!$C$21=1,ユーザー別卸価格!R95/(100-入力!$C$22)%,ユーザー別卸価格!R95+入力!$C$23),-入力!$C$24))),ユーザー別卸価格!R95))</f>
        <v>9700</v>
      </c>
      <c r="S95" s="207">
        <f>'6桁'!S95</f>
        <v>0</v>
      </c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>
        <f>IF(ユーザー別卸価格!F96="","", IF(ISNUMBER(ユーザー別卸価格!F96),IF(入力!$C$25=1,ROUNDDOWN(IF(入力!$C$21=1,ユーザー別卸価格!F96/(100-入力!$C$22)%,ユーザー別卸価格!F96+入力!$C$23),-入力!$C$24),IF(入力!$C$25=2,ROUNDUP(IF(入力!$C$21=1,ユーザー別卸価格!F96/(100-入力!$C$22)%,ユーザー別卸価格!F96+入力!$C$23),-入力!$C$24),ROUND(IF(入力!$C$21=1,ユーザー別卸価格!F96/(100-入力!$C$22)%,ユーザー別卸価格!F96+入力!$C$23),-入力!$C$24))),ユーザー別卸価格!F96))</f>
        <v>31800</v>
      </c>
      <c r="G96" s="62">
        <f>'6桁'!G96</f>
        <v>0</v>
      </c>
      <c r="H96" s="5" t="str">
        <f>IF(ユーザー別卸価格!H96="","", IF(ISNUMBER(ユーザー別卸価格!H96),IF(入力!$C$25=1,ROUNDDOWN(IF(入力!$C$21=1,ユーザー別卸価格!H96/(100-入力!$C$22)%,ユーザー別卸価格!H96+入力!$C$23),-入力!$C$24),IF(入力!$C$25=2,ROUNDUP(IF(入力!$C$21=1,ユーザー別卸価格!H96/(100-入力!$C$22)%,ユーザー別卸価格!H96+入力!$C$23),-入力!$C$24),ROUND(IF(入力!$C$21=1,ユーザー別卸価格!H96/(100-入力!$C$22)%,ユーザー別卸価格!H96+入力!$C$23),-入力!$C$24))),ユーザー別卸価格!H96))</f>
        <v/>
      </c>
      <c r="I96" s="62">
        <f>'6桁'!I96</f>
        <v>0</v>
      </c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IF(ユーザー別卸価格!F97="","", IF(ISNUMBER(ユーザー別卸価格!F97),IF(入力!$C$25=1,ROUNDDOWN(IF(入力!$C$21=1,ユーザー別卸価格!F97/(100-入力!$C$22)%,ユーザー別卸価格!F97+入力!$C$23),-入力!$C$24),IF(入力!$C$25=2,ROUNDUP(IF(入力!$C$21=1,ユーザー別卸価格!F97/(100-入力!$C$22)%,ユーザー別卸価格!F97+入力!$C$23),-入力!$C$24),ROUND(IF(入力!$C$21=1,ユーザー別卸価格!F97/(100-入力!$C$22)%,ユーザー別卸価格!F97+入力!$C$23),-入力!$C$24))),ユーザー別卸価格!F97))</f>
        <v/>
      </c>
      <c r="G97" s="62">
        <f>'6桁'!G97</f>
        <v>0</v>
      </c>
      <c r="H97" s="5">
        <f>IF(ユーザー別卸価格!H97="","", IF(ISNUMBER(ユーザー別卸価格!H97),IF(入力!$C$25=1,ROUNDDOWN(IF(入力!$C$21=1,ユーザー別卸価格!H97/(100-入力!$C$22)%,ユーザー別卸価格!H97+入力!$C$23),-入力!$C$24),IF(入力!$C$25=2,ROUNDUP(IF(入力!$C$21=1,ユーザー別卸価格!H97/(100-入力!$C$22)%,ユーザー別卸価格!H97+入力!$C$23),-入力!$C$24),ROUND(IF(入力!$C$21=1,ユーザー別卸価格!H97/(100-入力!$C$22)%,ユーザー別卸価格!H97+入力!$C$23),-入力!$C$24))),ユーザー別卸価格!H97))</f>
        <v>32100</v>
      </c>
      <c r="I97" s="62">
        <f>'6桁'!I97</f>
        <v>0</v>
      </c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>
        <f>IF(ユーザー別卸価格!F98="","", IF(ISNUMBER(ユーザー別卸価格!F98),IF(入力!$C$25=1,ROUNDDOWN(IF(入力!$C$21=1,ユーザー別卸価格!F98/(100-入力!$C$22)%,ユーザー別卸価格!F98+入力!$C$23),-入力!$C$24),IF(入力!$C$25=2,ROUNDUP(IF(入力!$C$21=1,ユーザー別卸価格!F98/(100-入力!$C$22)%,ユーザー別卸価格!F98+入力!$C$23),-入力!$C$24),ROUND(IF(入力!$C$21=1,ユーザー別卸価格!F98/(100-入力!$C$22)%,ユーザー別卸価格!F98+入力!$C$23),-入力!$C$24))),ユーザー別卸価格!F98))</f>
        <v>13700</v>
      </c>
      <c r="G98" s="62">
        <f>'6桁'!G98</f>
        <v>0</v>
      </c>
      <c r="H98" s="5" t="str">
        <f>IF(ユーザー別卸価格!H98="","", IF(ISNUMBER(ユーザー別卸価格!H98),IF(入力!$C$25=1,ROUNDDOWN(IF(入力!$C$21=1,ユーザー別卸価格!H98/(100-入力!$C$22)%,ユーザー別卸価格!H98+入力!$C$23),-入力!$C$24),IF(入力!$C$25=2,ROUNDUP(IF(入力!$C$21=1,ユーザー別卸価格!H98/(100-入力!$C$22)%,ユーザー別卸価格!H98+入力!$C$23),-入力!$C$24),ROUND(IF(入力!$C$21=1,ユーザー別卸価格!H98/(100-入力!$C$22)%,ユーザー別卸価格!H98+入力!$C$23),-入力!$C$24))),ユーザー別卸価格!H98))</f>
        <v/>
      </c>
      <c r="I98" s="62">
        <f>'6桁'!I98</f>
        <v>0</v>
      </c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>
        <f>IF(ユーザー別卸価格!F99="","", IF(ISNUMBER(ユーザー別卸価格!F99),IF(入力!$C$25=1,ROUNDDOWN(IF(入力!$C$21=1,ユーザー別卸価格!F99/(100-入力!$C$22)%,ユーザー別卸価格!F99+入力!$C$23),-入力!$C$24),IF(入力!$C$25=2,ROUNDUP(IF(入力!$C$21=1,ユーザー別卸価格!F99/(100-入力!$C$22)%,ユーザー別卸価格!F99+入力!$C$23),-入力!$C$24),ROUND(IF(入力!$C$21=1,ユーザー別卸価格!F99/(100-入力!$C$22)%,ユーザー別卸価格!F99+入力!$C$23),-入力!$C$24))),ユーザー別卸価格!F99))</f>
        <v>19300</v>
      </c>
      <c r="G99" s="62">
        <f>'6桁'!G99</f>
        <v>0</v>
      </c>
      <c r="H99" s="5">
        <f>IF(ユーザー別卸価格!H99="","", IF(ISNUMBER(ユーザー別卸価格!H99),IF(入力!$C$25=1,ROUNDDOWN(IF(入力!$C$21=1,ユーザー別卸価格!H99/(100-入力!$C$22)%,ユーザー別卸価格!H99+入力!$C$23),-入力!$C$24),IF(入力!$C$25=2,ROUNDUP(IF(入力!$C$21=1,ユーザー別卸価格!H99/(100-入力!$C$22)%,ユーザー別卸価格!H99+入力!$C$23),-入力!$C$24),ROUND(IF(入力!$C$21=1,ユーザー別卸価格!H99/(100-入力!$C$22)%,ユーザー別卸価格!H99+入力!$C$23),-入力!$C$24))),ユーザー別卸価格!H99))</f>
        <v>18300</v>
      </c>
      <c r="I99" s="62">
        <f>'6桁'!I99</f>
        <v>0</v>
      </c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f>IF(ユーザー別卸価格!F100="","", IF(ISNUMBER(ユーザー別卸価格!F100),IF(入力!$C$25=1,ROUNDDOWN(IF(入力!$C$21=1,ユーザー別卸価格!F100/(100-入力!$C$22)%,ユーザー別卸価格!F100+入力!$C$23),-入力!$C$24),IF(入力!$C$25=2,ROUNDUP(IF(入力!$C$21=1,ユーザー別卸価格!F100/(100-入力!$C$22)%,ユーザー別卸価格!F100+入力!$C$23),-入力!$C$24),ROUND(IF(入力!$C$21=1,ユーザー別卸価格!F100/(100-入力!$C$22)%,ユーザー別卸価格!F100+入力!$C$23),-入力!$C$24))),ユーザー別卸価格!F100))</f>
        <v>21000</v>
      </c>
      <c r="G100" s="62" t="str">
        <f>'6桁'!G100</f>
        <v>★</v>
      </c>
      <c r="H100" s="5" t="str">
        <f>IF(ユーザー別卸価格!H100="","", IF(ISNUMBER(ユーザー別卸価格!H100),IF(入力!$C$25=1,ROUNDDOWN(IF(入力!$C$21=1,ユーザー別卸価格!H100/(100-入力!$C$22)%,ユーザー別卸価格!H100+入力!$C$23),-入力!$C$24),IF(入力!$C$25=2,ROUNDUP(IF(入力!$C$21=1,ユーザー別卸価格!H100/(100-入力!$C$22)%,ユーザー別卸価格!H100+入力!$C$23),-入力!$C$24),ROUND(IF(入力!$C$21=1,ユーザー別卸価格!H100/(100-入力!$C$22)%,ユーザー別卸価格!H100+入力!$C$23),-入力!$C$24))),ユーザー別卸価格!H100))</f>
        <v/>
      </c>
      <c r="I100" s="62">
        <f>'6桁'!I100</f>
        <v>0</v>
      </c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f>IF(ユーザー別卸価格!F101="","", IF(ISNUMBER(ユーザー別卸価格!F101),IF(入力!$C$25=1,ROUNDDOWN(IF(入力!$C$21=1,ユーザー別卸価格!F101/(100-入力!$C$22)%,ユーザー別卸価格!F101+入力!$C$23),-入力!$C$24),IF(入力!$C$25=2,ROUNDUP(IF(入力!$C$21=1,ユーザー別卸価格!F101/(100-入力!$C$22)%,ユーザー別卸価格!F101+入力!$C$23),-入力!$C$24),ROUND(IF(入力!$C$21=1,ユーザー別卸価格!F101/(100-入力!$C$22)%,ユーザー別卸価格!F101+入力!$C$23),-入力!$C$24))),ユーザー別卸価格!F101))</f>
        <v>20900</v>
      </c>
      <c r="G101" s="62">
        <f>'6桁'!G101</f>
        <v>0</v>
      </c>
      <c r="H101" s="5">
        <f>IF(ユーザー別卸価格!H101="","", IF(ISNUMBER(ユーザー別卸価格!H101),IF(入力!$C$25=1,ROUNDDOWN(IF(入力!$C$21=1,ユーザー別卸価格!H101/(100-入力!$C$22)%,ユーザー別卸価格!H101+入力!$C$23),-入力!$C$24),IF(入力!$C$25=2,ROUNDUP(IF(入力!$C$21=1,ユーザー別卸価格!H101/(100-入力!$C$22)%,ユーザー別卸価格!H101+入力!$C$23),-入力!$C$24),ROUND(IF(入力!$C$21=1,ユーザー別卸価格!H101/(100-入力!$C$22)%,ユーザー別卸価格!H101+入力!$C$23),-入力!$C$24))),ユーザー別卸価格!H101))</f>
        <v>19900</v>
      </c>
      <c r="I101" s="62">
        <f>'6桁'!I101</f>
        <v>0</v>
      </c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f>IF(ユーザー別卸価格!F102="","", IF(ISNUMBER(ユーザー別卸価格!F102),IF(入力!$C$25=1,ROUNDDOWN(IF(入力!$C$21=1,ユーザー別卸価格!F102/(100-入力!$C$22)%,ユーザー別卸価格!F102+入力!$C$23),-入力!$C$24),IF(入力!$C$25=2,ROUNDUP(IF(入力!$C$21=1,ユーザー別卸価格!F102/(100-入力!$C$22)%,ユーザー別卸価格!F102+入力!$C$23),-入力!$C$24),ROUND(IF(入力!$C$21=1,ユーザー別卸価格!F102/(100-入力!$C$22)%,ユーザー別卸価格!F102+入力!$C$23),-入力!$C$24))),ユーザー別卸価格!F102))</f>
        <v>23600</v>
      </c>
      <c r="G102" s="62">
        <f>'6桁'!G102</f>
        <v>0</v>
      </c>
      <c r="H102" s="5">
        <f>IF(ユーザー別卸価格!H102="","", IF(ISNUMBER(ユーザー別卸価格!H102),IF(入力!$C$25=1,ROUNDDOWN(IF(入力!$C$21=1,ユーザー別卸価格!H102/(100-入力!$C$22)%,ユーザー別卸価格!H102+入力!$C$23),-入力!$C$24),IF(入力!$C$25=2,ROUNDUP(IF(入力!$C$21=1,ユーザー別卸価格!H102/(100-入力!$C$22)%,ユーザー別卸価格!H102+入力!$C$23),-入力!$C$24),ROUND(IF(入力!$C$21=1,ユーザー別卸価格!H102/(100-入力!$C$22)%,ユーザー別卸価格!H102+入力!$C$23),-入力!$C$24))),ユーザー別卸価格!H102))</f>
        <v>22500</v>
      </c>
      <c r="I102" s="62">
        <f>'6桁'!I102</f>
        <v>0</v>
      </c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IF(ユーザー別卸価格!F103="","", IF(ISNUMBER(ユーザー別卸価格!F103),IF(入力!$C$25=1,ROUNDDOWN(IF(入力!$C$21=1,ユーザー別卸価格!F103/(100-入力!$C$22)%,ユーザー別卸価格!F103+入力!$C$23),-入力!$C$24),IF(入力!$C$25=2,ROUNDUP(IF(入力!$C$21=1,ユーザー別卸価格!F103/(100-入力!$C$22)%,ユーザー別卸価格!F103+入力!$C$23),-入力!$C$24),ROUND(IF(入力!$C$21=1,ユーザー別卸価格!F103/(100-入力!$C$22)%,ユーザー別卸価格!F103+入力!$C$23),-入力!$C$24))),ユーザー別卸価格!F103))</f>
        <v/>
      </c>
      <c r="G103" s="62">
        <f>'6桁'!G103</f>
        <v>0</v>
      </c>
      <c r="H103" s="5">
        <f>IF(ユーザー別卸価格!H103="","", IF(ISNUMBER(ユーザー別卸価格!H103),IF(入力!$C$25=1,ROUNDDOWN(IF(入力!$C$21=1,ユーザー別卸価格!H103/(100-入力!$C$22)%,ユーザー別卸価格!H103+入力!$C$23),-入力!$C$24),IF(入力!$C$25=2,ROUNDUP(IF(入力!$C$21=1,ユーザー別卸価格!H103/(100-入力!$C$22)%,ユーザー別卸価格!H103+入力!$C$23),-入力!$C$24),ROUND(IF(入力!$C$21=1,ユーザー別卸価格!H103/(100-入力!$C$22)%,ユーザー別卸価格!H103+入力!$C$23),-入力!$C$24))),ユーザー別卸価格!H103))</f>
        <v>23800</v>
      </c>
      <c r="I103" s="62" t="str">
        <f>'6桁'!I103</f>
        <v>★</v>
      </c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>
        <f>IF(ユーザー別卸価格!F104="","", IF(ISNUMBER(ユーザー別卸価格!F104),IF(入力!$C$25=1,ROUNDDOWN(IF(入力!$C$21=1,ユーザー別卸価格!F104/(100-入力!$C$22)%,ユーザー別卸価格!F104+入力!$C$23),-入力!$C$24),IF(入力!$C$25=2,ROUNDUP(IF(入力!$C$21=1,ユーザー別卸価格!F104/(100-入力!$C$22)%,ユーザー別卸価格!F104+入力!$C$23),-入力!$C$24),ROUND(IF(入力!$C$21=1,ユーザー別卸価格!F104/(100-入力!$C$22)%,ユーザー別卸価格!F104+入力!$C$23),-入力!$C$24))),ユーザー別卸価格!F104))</f>
        <v>26200</v>
      </c>
      <c r="G104" s="62">
        <f>'6桁'!G104</f>
        <v>0</v>
      </c>
      <c r="H104" s="5">
        <f>IF(ユーザー別卸価格!H104="","", IF(ISNUMBER(ユーザー別卸価格!H104),IF(入力!$C$25=1,ROUNDDOWN(IF(入力!$C$21=1,ユーザー別卸価格!H104/(100-入力!$C$22)%,ユーザー別卸価格!H104+入力!$C$23),-入力!$C$24),IF(入力!$C$25=2,ROUNDUP(IF(入力!$C$21=1,ユーザー別卸価格!H104/(100-入力!$C$22)%,ユーザー別卸価格!H104+入力!$C$23),-入力!$C$24),ROUND(IF(入力!$C$21=1,ユーザー別卸価格!H104/(100-入力!$C$22)%,ユーザー別卸価格!H104+入力!$C$23),-入力!$C$24))),ユーザー別卸価格!H104))</f>
        <v>24600</v>
      </c>
      <c r="I104" s="62">
        <f>'6桁'!I104</f>
        <v>0</v>
      </c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>
        <f>IF(ユーザー別卸価格!F105="","", IF(ISNUMBER(ユーザー別卸価格!F105),IF(入力!$C$25=1,ROUNDDOWN(IF(入力!$C$21=1,ユーザー別卸価格!F105/(100-入力!$C$22)%,ユーザー別卸価格!F105+入力!$C$23),-入力!$C$24),IF(入力!$C$25=2,ROUNDUP(IF(入力!$C$21=1,ユーザー別卸価格!F105/(100-入力!$C$22)%,ユーザー別卸価格!F105+入力!$C$23),-入力!$C$24),ROUND(IF(入力!$C$21=1,ユーザー別卸価格!F105/(100-入力!$C$22)%,ユーザー別卸価格!F105+入力!$C$23),-入力!$C$24))),ユーザー別卸価格!F105))</f>
        <v>28700</v>
      </c>
      <c r="G105" s="62">
        <f>'6桁'!G105</f>
        <v>0</v>
      </c>
      <c r="H105" s="5">
        <f>IF(ユーザー別卸価格!H105="","", IF(ISNUMBER(ユーザー別卸価格!H105),IF(入力!$C$25=1,ROUNDDOWN(IF(入力!$C$21=1,ユーザー別卸価格!H105/(100-入力!$C$22)%,ユーザー別卸価格!H105+入力!$C$23),-入力!$C$24),IF(入力!$C$25=2,ROUNDUP(IF(入力!$C$21=1,ユーザー別卸価格!H105/(100-入力!$C$22)%,ユーザー別卸価格!H105+入力!$C$23),-入力!$C$24),ROUND(IF(入力!$C$21=1,ユーザー別卸価格!H105/(100-入力!$C$22)%,ユーザー別卸価格!H105+入力!$C$23),-入力!$C$24))),ユーザー別卸価格!H105))</f>
        <v>27400</v>
      </c>
      <c r="I105" s="62">
        <f>'6桁'!I105</f>
        <v>0</v>
      </c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>
        <f>IF(ユーザー別卸価格!F106="","", IF(ISNUMBER(ユーザー別卸価格!F106),IF(入力!$C$25=1,ROUNDDOWN(IF(入力!$C$21=1,ユーザー別卸価格!F106/(100-入力!$C$22)%,ユーザー別卸価格!F106+入力!$C$23),-入力!$C$24),IF(入力!$C$25=2,ROUNDUP(IF(入力!$C$21=1,ユーザー別卸価格!F106/(100-入力!$C$22)%,ユーザー別卸価格!F106+入力!$C$23),-入力!$C$24),ROUND(IF(入力!$C$21=1,ユーザー別卸価格!F106/(100-入力!$C$22)%,ユーザー別卸価格!F106+入力!$C$23),-入力!$C$24))),ユーザー別卸価格!F106))</f>
        <v>31200</v>
      </c>
      <c r="G106" s="62">
        <f>'6桁'!G106</f>
        <v>0</v>
      </c>
      <c r="H106" s="5" t="str">
        <f>IF(ユーザー別卸価格!H106="","", IF(ISNUMBER(ユーザー別卸価格!H106),IF(入力!$C$25=1,ROUNDDOWN(IF(入力!$C$21=1,ユーザー別卸価格!H106/(100-入力!$C$22)%,ユーザー別卸価格!H106+入力!$C$23),-入力!$C$24),IF(入力!$C$25=2,ROUNDUP(IF(入力!$C$21=1,ユーザー別卸価格!H106/(100-入力!$C$22)%,ユーザー別卸価格!H106+入力!$C$23),-入力!$C$24),ROUND(IF(入力!$C$21=1,ユーザー別卸価格!H106/(100-入力!$C$22)%,ユーザー別卸価格!H106+入力!$C$23),-入力!$C$24))),ユーザー別卸価格!H106))</f>
        <v/>
      </c>
      <c r="I106" s="62">
        <f>'6桁'!I106</f>
        <v>0</v>
      </c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IF(ユーザー別卸価格!F107="","", IF(ISNUMBER(ユーザー別卸価格!F107),IF(入力!$C$25=1,ROUNDDOWN(IF(入力!$C$21=1,ユーザー別卸価格!F107/(100-入力!$C$22)%,ユーザー別卸価格!F107+入力!$C$23),-入力!$C$24),IF(入力!$C$25=2,ROUNDUP(IF(入力!$C$21=1,ユーザー別卸価格!F107/(100-入力!$C$22)%,ユーザー別卸価格!F107+入力!$C$23),-入力!$C$24),ROUND(IF(入力!$C$21=1,ユーザー別卸価格!F107/(100-入力!$C$22)%,ユーザー別卸価格!F107+入力!$C$23),-入力!$C$24))),ユーザー別卸価格!F107))</f>
        <v/>
      </c>
      <c r="G107" s="62">
        <f>'6桁'!G107</f>
        <v>0</v>
      </c>
      <c r="H107" s="5">
        <f>IF(ユーザー別卸価格!H107="","", IF(ISNUMBER(ユーザー別卸価格!H107),IF(入力!$C$25=1,ROUNDDOWN(IF(入力!$C$21=1,ユーザー別卸価格!H107/(100-入力!$C$22)%,ユーザー別卸価格!H107+入力!$C$23),-入力!$C$24),IF(入力!$C$25=2,ROUNDUP(IF(入力!$C$21=1,ユーザー別卸価格!H107/(100-入力!$C$22)%,ユーザー別卸価格!H107+入力!$C$23),-入力!$C$24),ROUND(IF(入力!$C$21=1,ユーザー別卸価格!H107/(100-入力!$C$22)%,ユーザー別卸価格!H107+入力!$C$23),-入力!$C$24))),ユーザー別卸価格!H107))</f>
        <v>23500</v>
      </c>
      <c r="I107" s="62">
        <f>'6桁'!I107</f>
        <v>0</v>
      </c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>
        <f>IF(ユーザー別卸価格!F108="","", IF(ISNUMBER(ユーザー別卸価格!F108),IF(入力!$C$25=1,ROUNDDOWN(IF(入力!$C$21=1,ユーザー別卸価格!F108/(100-入力!$C$22)%,ユーザー別卸価格!F108+入力!$C$23),-入力!$C$24),IF(入力!$C$25=2,ROUNDUP(IF(入力!$C$21=1,ユーザー別卸価格!F108/(100-入力!$C$22)%,ユーザー別卸価格!F108+入力!$C$23),-入力!$C$24),ROUND(IF(入力!$C$21=1,ユーザー別卸価格!F108/(100-入力!$C$22)%,ユーザー別卸価格!F108+入力!$C$23),-入力!$C$24))),ユーザー別卸価格!F108))</f>
        <v>26700</v>
      </c>
      <c r="G108" s="68">
        <f>'6桁'!G108</f>
        <v>0</v>
      </c>
      <c r="H108" s="16" t="str">
        <f>IF(ユーザー別卸価格!H108="","", IF(ISNUMBER(ユーザー別卸価格!H108),IF(入力!$C$25=1,ROUNDDOWN(IF(入力!$C$21=1,ユーザー別卸価格!H108/(100-入力!$C$22)%,ユーザー別卸価格!H108+入力!$C$23),-入力!$C$24),IF(入力!$C$25=2,ROUNDUP(IF(入力!$C$21=1,ユーザー別卸価格!H108/(100-入力!$C$22)%,ユーザー別卸価格!H108+入力!$C$23),-入力!$C$24),ROUND(IF(入力!$C$21=1,ユーザー別卸価格!H108/(100-入力!$C$22)%,ユーザー別卸価格!H108+入力!$C$23),-入力!$C$24))),ユーザー別卸価格!H108))</f>
        <v/>
      </c>
      <c r="I108" s="68">
        <f>'6桁'!I108</f>
        <v>0</v>
      </c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125</v>
      </c>
      <c r="M117" s="487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IF(ユーザー別卸価格!F118="","", IF(ISNUMBER(ユーザー別卸価格!F118),IF(入力!$C$25=1,ROUNDDOWN(IF(入力!$C$21=1,ユーザー別卸価格!F118/(100-入力!$C$22)%,ユーザー別卸価格!F118+入力!$C$23),-入力!$C$24),IF(入力!$C$25=2,ROUNDUP(IF(入力!$C$21=1,ユーザー別卸価格!F118/(100-入力!$C$22)%,ユーザー別卸価格!F118+入力!$C$23),-入力!$C$24),ROUND(IF(入力!$C$21=1,ユーザー別卸価格!F118/(100-入力!$C$22)%,ユーザー別卸価格!F118+入力!$C$23),-入力!$C$24))),ユーザー別卸価格!F118))</f>
        <v/>
      </c>
      <c r="G118" s="61">
        <f>'6桁'!G118</f>
        <v>0</v>
      </c>
      <c r="H118" s="4">
        <f>IF(ユーザー別卸価格!H118="","", IF(ISNUMBER(ユーザー別卸価格!H118),IF(入力!$C$25=1,ROUNDDOWN(IF(入力!$C$21=1,ユーザー別卸価格!H118/(100-入力!$C$22)%,ユーザー別卸価格!H118+入力!$C$23),-入力!$C$24),IF(入力!$C$25=2,ROUNDUP(IF(入力!$C$21=1,ユーザー別卸価格!H118/(100-入力!$C$22)%,ユーザー別卸価格!H118+入力!$C$23),-入力!$C$24),ROUND(IF(入力!$C$21=1,ユーザー別卸価格!H118/(100-入力!$C$22)%,ユーザー別卸価格!H118+入力!$C$23),-入力!$C$24))),ユーザー別卸価格!H118))</f>
        <v>152400</v>
      </c>
      <c r="I118" s="61" t="str">
        <f>'6桁'!I118</f>
        <v>※</v>
      </c>
      <c r="J118" s="4" t="str">
        <f>IF(ユーザー別卸価格!J118="","", IF(ISNUMBER(ユーザー別卸価格!J118),IF(入力!$C$25=1,ROUNDDOWN(IF(入力!$C$21=1,ユーザー別卸価格!J118/(100-入力!$C$22)%,ユーザー別卸価格!J118+入力!$C$23),-入力!$C$24),IF(入力!$C$25=2,ROUNDUP(IF(入力!$C$21=1,ユーザー別卸価格!J118/(100-入力!$C$22)%,ユーザー別卸価格!J118+入力!$C$23),-入力!$C$24),ROUND(IF(入力!$C$21=1,ユーザー別卸価格!J118/(100-入力!$C$22)%,ユーザー別卸価格!J118+入力!$C$23),-入力!$C$24))),ユーザー別卸価格!J118))</f>
        <v/>
      </c>
      <c r="K118" s="61">
        <f>'6桁'!K118</f>
        <v>0</v>
      </c>
      <c r="L118" s="4" t="str">
        <f>IF(ユーザー別卸価格!L118="","", IF(ISNUMBER(ユーザー別卸価格!L118),IF(入力!$C$25=1,ROUNDDOWN(IF(入力!$C$21=1,ユーザー別卸価格!L118/(100-入力!$C$22)%,ユーザー別卸価格!L118+入力!$C$23),-入力!$C$24),IF(入力!$C$25=2,ROUNDUP(IF(入力!$C$21=1,ユーザー別卸価格!L118/(100-入力!$C$22)%,ユーザー別卸価格!L118+入力!$C$23),-入力!$C$24),ROUND(IF(入力!$C$21=1,ユーザー別卸価格!L118/(100-入力!$C$22)%,ユーザー別卸価格!L118+入力!$C$23),-入力!$C$24))),ユーザー別卸価格!L118))</f>
        <v/>
      </c>
      <c r="M118" s="61">
        <f>'6桁'!M118</f>
        <v>0</v>
      </c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IF(ユーザー別卸価格!F119="","", IF(ISNUMBER(ユーザー別卸価格!F119),IF(入力!$C$25=1,ROUNDDOWN(IF(入力!$C$21=1,ユーザー別卸価格!F119/(100-入力!$C$22)%,ユーザー別卸価格!F119+入力!$C$23),-入力!$C$24),IF(入力!$C$25=2,ROUNDUP(IF(入力!$C$21=1,ユーザー別卸価格!F119/(100-入力!$C$22)%,ユーザー別卸価格!F119+入力!$C$23),-入力!$C$24),ROUND(IF(入力!$C$21=1,ユーザー別卸価格!F119/(100-入力!$C$22)%,ユーザー別卸価格!F119+入力!$C$23),-入力!$C$24))),ユーザー別卸価格!F119))</f>
        <v/>
      </c>
      <c r="G119" s="58">
        <f>'6桁'!G119</f>
        <v>0</v>
      </c>
      <c r="H119" s="33">
        <f>IF(ユーザー別卸価格!H119="","", IF(ISNUMBER(ユーザー別卸価格!H119),IF(入力!$C$25=1,ROUNDDOWN(IF(入力!$C$21=1,ユーザー別卸価格!H119/(100-入力!$C$22)%,ユーザー別卸価格!H119+入力!$C$23),-入力!$C$24),IF(入力!$C$25=2,ROUNDUP(IF(入力!$C$21=1,ユーザー別卸価格!H119/(100-入力!$C$22)%,ユーザー別卸価格!H119+入力!$C$23),-入力!$C$24),ROUND(IF(入力!$C$21=1,ユーザー別卸価格!H119/(100-入力!$C$22)%,ユーザー別卸価格!H119+入力!$C$23),-入力!$C$24))),ユーザー別卸価格!H119))</f>
        <v>124400</v>
      </c>
      <c r="I119" s="58" t="str">
        <f>'6桁'!I119</f>
        <v>※</v>
      </c>
      <c r="J119" s="33" t="str">
        <f>IF(ユーザー別卸価格!J119="","", IF(ISNUMBER(ユーザー別卸価格!J119),IF(入力!$C$25=1,ROUNDDOWN(IF(入力!$C$21=1,ユーザー別卸価格!J119/(100-入力!$C$22)%,ユーザー別卸価格!J119+入力!$C$23),-入力!$C$24),IF(入力!$C$25=2,ROUNDUP(IF(入力!$C$21=1,ユーザー別卸価格!J119/(100-入力!$C$22)%,ユーザー別卸価格!J119+入力!$C$23),-入力!$C$24),ROUND(IF(入力!$C$21=1,ユーザー別卸価格!J119/(100-入力!$C$22)%,ユーザー別卸価格!J119+入力!$C$23),-入力!$C$24))),ユーザー別卸価格!J119))</f>
        <v/>
      </c>
      <c r="K119" s="58">
        <f>'6桁'!K119</f>
        <v>0</v>
      </c>
      <c r="L119" s="33" t="str">
        <f>IF(ユーザー別卸価格!L119="","", IF(ISNUMBER(ユーザー別卸価格!L119),IF(入力!$C$25=1,ROUNDDOWN(IF(入力!$C$21=1,ユーザー別卸価格!L119/(100-入力!$C$22)%,ユーザー別卸価格!L119+入力!$C$23),-入力!$C$24),IF(入力!$C$25=2,ROUNDUP(IF(入力!$C$21=1,ユーザー別卸価格!L119/(100-入力!$C$22)%,ユーザー別卸価格!L119+入力!$C$23),-入力!$C$24),ROUND(IF(入力!$C$21=1,ユーザー別卸価格!L119/(100-入力!$C$22)%,ユーザー別卸価格!L119+入力!$C$23),-入力!$C$24))),ユーザー別卸価格!L119))</f>
        <v/>
      </c>
      <c r="M119" s="58">
        <f>'6桁'!M119</f>
        <v>0</v>
      </c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IF(ユーザー別卸価格!F120="","", IF(ISNUMBER(ユーザー別卸価格!F120),IF(入力!$C$25=1,ROUNDDOWN(IF(入力!$C$21=1,ユーザー別卸価格!F120/(100-入力!$C$22)%,ユーザー別卸価格!F120+入力!$C$23),-入力!$C$24),IF(入力!$C$25=2,ROUNDUP(IF(入力!$C$21=1,ユーザー別卸価格!F120/(100-入力!$C$22)%,ユーザー別卸価格!F120+入力!$C$23),-入力!$C$24),ROUND(IF(入力!$C$21=1,ユーザー別卸価格!F120/(100-入力!$C$22)%,ユーザー別卸価格!F120+入力!$C$23),-入力!$C$24))),ユーザー別卸価格!F120))</f>
        <v/>
      </c>
      <c r="G120" s="67">
        <f>'6桁'!G120</f>
        <v>0</v>
      </c>
      <c r="H120" s="32" t="str">
        <f>IF(ユーザー別卸価格!H120="","", IF(ISNUMBER(ユーザー別卸価格!H120),IF(入力!$C$25=1,ROUNDDOWN(IF(入力!$C$21=1,ユーザー別卸価格!H120/(100-入力!$C$22)%,ユーザー別卸価格!H120+入力!$C$23),-入力!$C$24),IF(入力!$C$25=2,ROUNDUP(IF(入力!$C$21=1,ユーザー別卸価格!H120/(100-入力!$C$22)%,ユーザー別卸価格!H120+入力!$C$23),-入力!$C$24),ROUND(IF(入力!$C$21=1,ユーザー別卸価格!H120/(100-入力!$C$22)%,ユーザー別卸価格!H120+入力!$C$23),-入力!$C$24))),ユーザー別卸価格!H120))</f>
        <v/>
      </c>
      <c r="I120" s="67">
        <f>'6桁'!I120</f>
        <v>0</v>
      </c>
      <c r="J120" s="32" t="str">
        <f>IF(ユーザー別卸価格!J120="","", IF(ISNUMBER(ユーザー別卸価格!J120),IF(入力!$C$25=1,ROUNDDOWN(IF(入力!$C$21=1,ユーザー別卸価格!J120/(100-入力!$C$22)%,ユーザー別卸価格!J120+入力!$C$23),-入力!$C$24),IF(入力!$C$25=2,ROUNDUP(IF(入力!$C$21=1,ユーザー別卸価格!J120/(100-入力!$C$22)%,ユーザー別卸価格!J120+入力!$C$23),-入力!$C$24),ROUND(IF(入力!$C$21=1,ユーザー別卸価格!J120/(100-入力!$C$22)%,ユーザー別卸価格!J120+入力!$C$23),-入力!$C$24))),ユーザー別卸価格!J120))</f>
        <v/>
      </c>
      <c r="K120" s="67">
        <f>'6桁'!K120</f>
        <v>0</v>
      </c>
      <c r="L120" s="32">
        <f>IF(ユーザー別卸価格!L120="","", IF(ISNUMBER(ユーザー別卸価格!L120),IF(入力!$C$25=1,ROUNDDOWN(IF(入力!$C$21=1,ユーザー別卸価格!L120/(100-入力!$C$22)%,ユーザー別卸価格!L120+入力!$C$23),-入力!$C$24),IF(入力!$C$25=2,ROUNDUP(IF(入力!$C$21=1,ユーザー別卸価格!L120/(100-入力!$C$22)%,ユーザー別卸価格!L120+入力!$C$23),-入力!$C$24),ROUND(IF(入力!$C$21=1,ユーザー別卸価格!L120/(100-入力!$C$22)%,ユーザー別卸価格!L120+入力!$C$23),-入力!$C$24))),ユーザー別卸価格!L120))</f>
        <v>148700</v>
      </c>
      <c r="M120" s="67">
        <f>'6桁'!M120</f>
        <v>0</v>
      </c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IF(ユーザー別卸価格!F121="","", IF(ISNUMBER(ユーザー別卸価格!F121),IF(入力!$C$25=1,ROUNDDOWN(IF(入力!$C$21=1,ユーザー別卸価格!F121/(100-入力!$C$22)%,ユーザー別卸価格!F121+入力!$C$23),-入力!$C$24),IF(入力!$C$25=2,ROUNDUP(IF(入力!$C$21=1,ユーザー別卸価格!F121/(100-入力!$C$22)%,ユーザー別卸価格!F121+入力!$C$23),-入力!$C$24),ROUND(IF(入力!$C$21=1,ユーザー別卸価格!F121/(100-入力!$C$22)%,ユーザー別卸価格!F121+入力!$C$23),-入力!$C$24))),ユーザー別卸価格!F121))</f>
        <v/>
      </c>
      <c r="G121" s="62">
        <f>'6桁'!G121</f>
        <v>0</v>
      </c>
      <c r="H121" s="5" t="str">
        <f>IF(ユーザー別卸価格!H121="","", IF(ISNUMBER(ユーザー別卸価格!H121),IF(入力!$C$25=1,ROUNDDOWN(IF(入力!$C$21=1,ユーザー別卸価格!H121/(100-入力!$C$22)%,ユーザー別卸価格!H121+入力!$C$23),-入力!$C$24),IF(入力!$C$25=2,ROUNDUP(IF(入力!$C$21=1,ユーザー別卸価格!H121/(100-入力!$C$22)%,ユーザー別卸価格!H121+入力!$C$23),-入力!$C$24),ROUND(IF(入力!$C$21=1,ユーザー別卸価格!H121/(100-入力!$C$22)%,ユーザー別卸価格!H121+入力!$C$23),-入力!$C$24))),ユーザー別卸価格!H121))</f>
        <v/>
      </c>
      <c r="I121" s="62">
        <f>'6桁'!I121</f>
        <v>0</v>
      </c>
      <c r="J121" s="5" t="str">
        <f>IF(ユーザー別卸価格!J121="","", IF(ISNUMBER(ユーザー別卸価格!J121),IF(入力!$C$25=1,ROUNDDOWN(IF(入力!$C$21=1,ユーザー別卸価格!J121/(100-入力!$C$22)%,ユーザー別卸価格!J121+入力!$C$23),-入力!$C$24),IF(入力!$C$25=2,ROUNDUP(IF(入力!$C$21=1,ユーザー別卸価格!J121/(100-入力!$C$22)%,ユーザー別卸価格!J121+入力!$C$23),-入力!$C$24),ROUND(IF(入力!$C$21=1,ユーザー別卸価格!J121/(100-入力!$C$22)%,ユーザー別卸価格!J121+入力!$C$23),-入力!$C$24))),ユーザー別卸価格!J121))</f>
        <v/>
      </c>
      <c r="K121" s="62">
        <f>'6桁'!K121</f>
        <v>0</v>
      </c>
      <c r="L121" s="5">
        <f>IF(ユーザー別卸価格!L121="","", IF(ISNUMBER(ユーザー別卸価格!L121),IF(入力!$C$25=1,ROUNDDOWN(IF(入力!$C$21=1,ユーザー別卸価格!L121/(100-入力!$C$22)%,ユーザー別卸価格!L121+入力!$C$23),-入力!$C$24),IF(入力!$C$25=2,ROUNDUP(IF(入力!$C$21=1,ユーザー別卸価格!L121/(100-入力!$C$22)%,ユーザー別卸価格!L121+入力!$C$23),-入力!$C$24),ROUND(IF(入力!$C$21=1,ユーザー別卸価格!L121/(100-入力!$C$22)%,ユーザー別卸価格!L121+入力!$C$23),-入力!$C$24))),ユーザー別卸価格!L121))</f>
        <v>121300</v>
      </c>
      <c r="M121" s="62">
        <f>'6桁'!M121</f>
        <v>0</v>
      </c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IF(ユーザー別卸価格!F122="","", IF(ISNUMBER(ユーザー別卸価格!F122),IF(入力!$C$25=1,ROUNDDOWN(IF(入力!$C$21=1,ユーザー別卸価格!F122/(100-入力!$C$22)%,ユーザー別卸価格!F122+入力!$C$23),-入力!$C$24),IF(入力!$C$25=2,ROUNDUP(IF(入力!$C$21=1,ユーザー別卸価格!F122/(100-入力!$C$22)%,ユーザー別卸価格!F122+入力!$C$23),-入力!$C$24),ROUND(IF(入力!$C$21=1,ユーザー別卸価格!F122/(100-入力!$C$22)%,ユーザー別卸価格!F122+入力!$C$23),-入力!$C$24))),ユーザー別卸価格!F122))</f>
        <v/>
      </c>
      <c r="G122" s="62">
        <f>'6桁'!G122</f>
        <v>0</v>
      </c>
      <c r="H122" s="5">
        <f>IF(ユーザー別卸価格!H122="","", IF(ISNUMBER(ユーザー別卸価格!H122),IF(入力!$C$25=1,ROUNDDOWN(IF(入力!$C$21=1,ユーザー別卸価格!H122/(100-入力!$C$22)%,ユーザー別卸価格!H122+入力!$C$23),-入力!$C$24),IF(入力!$C$25=2,ROUNDUP(IF(入力!$C$21=1,ユーザー別卸価格!H122/(100-入力!$C$22)%,ユーザー別卸価格!H122+入力!$C$23),-入力!$C$24),ROUND(IF(入力!$C$21=1,ユーザー別卸価格!H122/(100-入力!$C$22)%,ユーザー別卸価格!H122+入力!$C$23),-入力!$C$24))),ユーザー別卸価格!H122))</f>
        <v>110200</v>
      </c>
      <c r="I122" s="62">
        <f>'6桁'!I122</f>
        <v>0</v>
      </c>
      <c r="J122" s="5" t="str">
        <f>IF(ユーザー別卸価格!J122="","", IF(ISNUMBER(ユーザー別卸価格!J122),IF(入力!$C$25=1,ROUNDDOWN(IF(入力!$C$21=1,ユーザー別卸価格!J122/(100-入力!$C$22)%,ユーザー別卸価格!J122+入力!$C$23),-入力!$C$24),IF(入力!$C$25=2,ROUNDUP(IF(入力!$C$21=1,ユーザー別卸価格!J122/(100-入力!$C$22)%,ユーザー別卸価格!J122+入力!$C$23),-入力!$C$24),ROUND(IF(入力!$C$21=1,ユーザー別卸価格!J122/(100-入力!$C$22)%,ユーザー別卸価格!J122+入力!$C$23),-入力!$C$24))),ユーザー別卸価格!J122))</f>
        <v/>
      </c>
      <c r="K122" s="62">
        <f>'6桁'!K122</f>
        <v>0</v>
      </c>
      <c r="L122" s="5" t="str">
        <f>IF(ユーザー別卸価格!L122="","", IF(ISNUMBER(ユーザー別卸価格!L122),IF(入力!$C$25=1,ROUNDDOWN(IF(入力!$C$21=1,ユーザー別卸価格!L122/(100-入力!$C$22)%,ユーザー別卸価格!L122+入力!$C$23),-入力!$C$24),IF(入力!$C$25=2,ROUNDUP(IF(入力!$C$21=1,ユーザー別卸価格!L122/(100-入力!$C$22)%,ユーザー別卸価格!L122+入力!$C$23),-入力!$C$24),ROUND(IF(入力!$C$21=1,ユーザー別卸価格!L122/(100-入力!$C$22)%,ユーザー別卸価格!L122+入力!$C$23),-入力!$C$24))),ユーザー別卸価格!L122))</f>
        <v/>
      </c>
      <c r="M122" s="62">
        <f>'6桁'!M122</f>
        <v>0</v>
      </c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IF(ユーザー別卸価格!F123="","", IF(ISNUMBER(ユーザー別卸価格!F123),IF(入力!$C$25=1,ROUNDDOWN(IF(入力!$C$21=1,ユーザー別卸価格!F123/(100-入力!$C$22)%,ユーザー別卸価格!F123+入力!$C$23),-入力!$C$24),IF(入力!$C$25=2,ROUNDUP(IF(入力!$C$21=1,ユーザー別卸価格!F123/(100-入力!$C$22)%,ユーザー別卸価格!F123+入力!$C$23),-入力!$C$24),ROUND(IF(入力!$C$21=1,ユーザー別卸価格!F123/(100-入力!$C$22)%,ユーザー別卸価格!F123+入力!$C$23),-入力!$C$24))),ユーザー別卸価格!F123))</f>
        <v/>
      </c>
      <c r="G123" s="58">
        <f>'6桁'!G123</f>
        <v>0</v>
      </c>
      <c r="H123" s="33">
        <f>IF(ユーザー別卸価格!H123="","", IF(ISNUMBER(ユーザー別卸価格!H123),IF(入力!$C$25=1,ROUNDDOWN(IF(入力!$C$21=1,ユーザー別卸価格!H123/(100-入力!$C$22)%,ユーザー別卸価格!H123+入力!$C$23),-入力!$C$24),IF(入力!$C$25=2,ROUNDUP(IF(入力!$C$21=1,ユーザー別卸価格!H123/(100-入力!$C$22)%,ユーザー別卸価格!H123+入力!$C$23),-入力!$C$24),ROUND(IF(入力!$C$21=1,ユーザー別卸価格!H123/(100-入力!$C$22)%,ユーザー別卸価格!H123+入力!$C$23),-入力!$C$24))),ユーザー別卸価格!H123))</f>
        <v>80000</v>
      </c>
      <c r="I123" s="58">
        <f>'6桁'!I123</f>
        <v>0</v>
      </c>
      <c r="J123" s="33" t="str">
        <f>IF(ユーザー別卸価格!J123="","", IF(ISNUMBER(ユーザー別卸価格!J123),IF(入力!$C$25=1,ROUNDDOWN(IF(入力!$C$21=1,ユーザー別卸価格!J123/(100-入力!$C$22)%,ユーザー別卸価格!J123+入力!$C$23),-入力!$C$24),IF(入力!$C$25=2,ROUNDUP(IF(入力!$C$21=1,ユーザー別卸価格!J123/(100-入力!$C$22)%,ユーザー別卸価格!J123+入力!$C$23),-入力!$C$24),ROUND(IF(入力!$C$21=1,ユーザー別卸価格!J123/(100-入力!$C$22)%,ユーザー別卸価格!J123+入力!$C$23),-入力!$C$24))),ユーザー別卸価格!J123))</f>
        <v/>
      </c>
      <c r="K123" s="58">
        <f>'6桁'!K123</f>
        <v>0</v>
      </c>
      <c r="L123" s="33" t="str">
        <f>IF(ユーザー別卸価格!L123="","", IF(ISNUMBER(ユーザー別卸価格!L123),IF(入力!$C$25=1,ROUNDDOWN(IF(入力!$C$21=1,ユーザー別卸価格!L123/(100-入力!$C$22)%,ユーザー別卸価格!L123+入力!$C$23),-入力!$C$24),IF(入力!$C$25=2,ROUNDUP(IF(入力!$C$21=1,ユーザー別卸価格!L123/(100-入力!$C$22)%,ユーザー別卸価格!L123+入力!$C$23),-入力!$C$24),ROUND(IF(入力!$C$21=1,ユーザー別卸価格!L123/(100-入力!$C$22)%,ユーザー別卸価格!L123+入力!$C$23),-入力!$C$24))),ユーザー別卸価格!L123))</f>
        <v/>
      </c>
      <c r="M123" s="58">
        <f>'6桁'!M123</f>
        <v>0</v>
      </c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IF(ユーザー別卸価格!F124="","", IF(ISNUMBER(ユーザー別卸価格!F124),IF(入力!$C$25=1,ROUNDDOWN(IF(入力!$C$21=1,ユーザー別卸価格!F124/(100-入力!$C$22)%,ユーザー別卸価格!F124+入力!$C$23),-入力!$C$24),IF(入力!$C$25=2,ROUNDUP(IF(入力!$C$21=1,ユーザー別卸価格!F124/(100-入力!$C$22)%,ユーザー別卸価格!F124+入力!$C$23),-入力!$C$24),ROUND(IF(入力!$C$21=1,ユーザー別卸価格!F124/(100-入力!$C$22)%,ユーザー別卸価格!F124+入力!$C$23),-入力!$C$24))),ユーザー別卸価格!F124))</f>
        <v/>
      </c>
      <c r="G124" s="67">
        <f>'6桁'!G124</f>
        <v>0</v>
      </c>
      <c r="H124" s="32">
        <f>IF(ユーザー別卸価格!H124="","", IF(ISNUMBER(ユーザー別卸価格!H124),IF(入力!$C$25=1,ROUNDDOWN(IF(入力!$C$21=1,ユーザー別卸価格!H124/(100-入力!$C$22)%,ユーザー別卸価格!H124+入力!$C$23),-入力!$C$24),IF(入力!$C$25=2,ROUNDUP(IF(入力!$C$21=1,ユーザー別卸価格!H124/(100-入力!$C$22)%,ユーザー別卸価格!H124+入力!$C$23),-入力!$C$24),ROUND(IF(入力!$C$21=1,ユーザー別卸価格!H124/(100-入力!$C$22)%,ユーザー別卸価格!H124+入力!$C$23),-入力!$C$24))),ユーザー別卸価格!H124))</f>
        <v>87300</v>
      </c>
      <c r="I124" s="67">
        <f>'6桁'!I124</f>
        <v>0</v>
      </c>
      <c r="J124" s="32" t="str">
        <f>IF(ユーザー別卸価格!J124="","", IF(ISNUMBER(ユーザー別卸価格!J124),IF(入力!$C$25=1,ROUNDDOWN(IF(入力!$C$21=1,ユーザー別卸価格!J124/(100-入力!$C$22)%,ユーザー別卸価格!J124+入力!$C$23),-入力!$C$24),IF(入力!$C$25=2,ROUNDUP(IF(入力!$C$21=1,ユーザー別卸価格!J124/(100-入力!$C$22)%,ユーザー別卸価格!J124+入力!$C$23),-入力!$C$24),ROUND(IF(入力!$C$21=1,ユーザー別卸価格!J124/(100-入力!$C$22)%,ユーザー別卸価格!J124+入力!$C$23),-入力!$C$24))),ユーザー別卸価格!J124))</f>
        <v/>
      </c>
      <c r="K124" s="67">
        <f>'6桁'!K124</f>
        <v>0</v>
      </c>
      <c r="L124" s="32" t="str">
        <f>IF(ユーザー別卸価格!L124="","", IF(ISNUMBER(ユーザー別卸価格!L124),IF(入力!$C$25=1,ROUNDDOWN(IF(入力!$C$21=1,ユーザー別卸価格!L124/(100-入力!$C$22)%,ユーザー別卸価格!L124+入力!$C$23),-入力!$C$24),IF(入力!$C$25=2,ROUNDUP(IF(入力!$C$21=1,ユーザー別卸価格!L124/(100-入力!$C$22)%,ユーザー別卸価格!L124+入力!$C$23),-入力!$C$24),ROUND(IF(入力!$C$21=1,ユーザー別卸価格!L124/(100-入力!$C$22)%,ユーザー別卸価格!L124+入力!$C$23),-入力!$C$24))),ユーザー別卸価格!L124))</f>
        <v/>
      </c>
      <c r="M124" s="67">
        <f>'6桁'!M124</f>
        <v>0</v>
      </c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IF(ユーザー別卸価格!F125="","", IF(ISNUMBER(ユーザー別卸価格!F125),IF(入力!$C$25=1,ROUNDDOWN(IF(入力!$C$21=1,ユーザー別卸価格!F125/(100-入力!$C$22)%,ユーザー別卸価格!F125+入力!$C$23),-入力!$C$24),IF(入力!$C$25=2,ROUNDUP(IF(入力!$C$21=1,ユーザー別卸価格!F125/(100-入力!$C$22)%,ユーザー別卸価格!F125+入力!$C$23),-入力!$C$24),ROUND(IF(入力!$C$21=1,ユーザー別卸価格!F125/(100-入力!$C$22)%,ユーザー別卸価格!F125+入力!$C$23),-入力!$C$24))),ユーザー別卸価格!F125))</f>
        <v/>
      </c>
      <c r="G125" s="62">
        <f>'6桁'!G125</f>
        <v>0</v>
      </c>
      <c r="H125" s="5">
        <f>IF(ユーザー別卸価格!H125="","", IF(ISNUMBER(ユーザー別卸価格!H125),IF(入力!$C$25=1,ROUNDDOWN(IF(入力!$C$21=1,ユーザー別卸価格!H125/(100-入力!$C$22)%,ユーザー別卸価格!H125+入力!$C$23),-入力!$C$24),IF(入力!$C$25=2,ROUNDUP(IF(入力!$C$21=1,ユーザー別卸価格!H125/(100-入力!$C$22)%,ユーザー別卸価格!H125+入力!$C$23),-入力!$C$24),ROUND(IF(入力!$C$21=1,ユーザー別卸価格!H125/(100-入力!$C$22)%,ユーザー別卸価格!H125+入力!$C$23),-入力!$C$24))),ユーザー別卸価格!H125))</f>
        <v>76400</v>
      </c>
      <c r="I125" s="62" t="str">
        <f>'6桁'!I125</f>
        <v>※</v>
      </c>
      <c r="J125" s="5" t="str">
        <f>IF(ユーザー別卸価格!J125="","", IF(ISNUMBER(ユーザー別卸価格!J125),IF(入力!$C$25=1,ROUNDDOWN(IF(入力!$C$21=1,ユーザー別卸価格!J125/(100-入力!$C$22)%,ユーザー別卸価格!J125+入力!$C$23),-入力!$C$24),IF(入力!$C$25=2,ROUNDUP(IF(入力!$C$21=1,ユーザー別卸価格!J125/(100-入力!$C$22)%,ユーザー別卸価格!J125+入力!$C$23),-入力!$C$24),ROUND(IF(入力!$C$21=1,ユーザー別卸価格!J125/(100-入力!$C$22)%,ユーザー別卸価格!J125+入力!$C$23),-入力!$C$24))),ユーザー別卸価格!J125))</f>
        <v/>
      </c>
      <c r="K125" s="62">
        <f>'6桁'!K125</f>
        <v>0</v>
      </c>
      <c r="L125" s="5" t="str">
        <f>IF(ユーザー別卸価格!L125="","", IF(ISNUMBER(ユーザー別卸価格!L125),IF(入力!$C$25=1,ROUNDDOWN(IF(入力!$C$21=1,ユーザー別卸価格!L125/(100-入力!$C$22)%,ユーザー別卸価格!L125+入力!$C$23),-入力!$C$24),IF(入力!$C$25=2,ROUNDUP(IF(入力!$C$21=1,ユーザー別卸価格!L125/(100-入力!$C$22)%,ユーザー別卸価格!L125+入力!$C$23),-入力!$C$24),ROUND(IF(入力!$C$21=1,ユーザー別卸価格!L125/(100-入力!$C$22)%,ユーザー別卸価格!L125+入力!$C$23),-入力!$C$24))),ユーザー別卸価格!L125))</f>
        <v/>
      </c>
      <c r="M125" s="62">
        <f>'6桁'!M125</f>
        <v>0</v>
      </c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>
        <f>IF(ユーザー別卸価格!F126="","", IF(ISNUMBER(ユーザー別卸価格!F126),IF(入力!$C$25=1,ROUNDDOWN(IF(入力!$C$21=1,ユーザー別卸価格!F126/(100-入力!$C$22)%,ユーザー別卸価格!F126+入力!$C$23),-入力!$C$24),IF(入力!$C$25=2,ROUNDUP(IF(入力!$C$21=1,ユーザー別卸価格!F126/(100-入力!$C$22)%,ユーザー別卸価格!F126+入力!$C$23),-入力!$C$24),ROUND(IF(入力!$C$21=1,ユーザー別卸価格!F126/(100-入力!$C$22)%,ユーザー別卸価格!F126+入力!$C$23),-入力!$C$24))),ユーザー別卸価格!F126))</f>
        <v>72400</v>
      </c>
      <c r="G126" s="58">
        <f>'6桁'!G126</f>
        <v>0</v>
      </c>
      <c r="H126" s="33" t="str">
        <f>IF(ユーザー別卸価格!H126="","", IF(ISNUMBER(ユーザー別卸価格!H126),IF(入力!$C$25=1,ROUNDDOWN(IF(入力!$C$21=1,ユーザー別卸価格!H126/(100-入力!$C$22)%,ユーザー別卸価格!H126+入力!$C$23),-入力!$C$24),IF(入力!$C$25=2,ROUNDUP(IF(入力!$C$21=1,ユーザー別卸価格!H126/(100-入力!$C$22)%,ユーザー別卸価格!H126+入力!$C$23),-入力!$C$24),ROUND(IF(入力!$C$21=1,ユーザー別卸価格!H126/(100-入力!$C$22)%,ユーザー別卸価格!H126+入力!$C$23),-入力!$C$24))),ユーザー別卸価格!H126))</f>
        <v/>
      </c>
      <c r="I126" s="58">
        <f>'6桁'!I126</f>
        <v>0</v>
      </c>
      <c r="J126" s="33" t="str">
        <f>IF(ユーザー別卸価格!J126="","", IF(ISNUMBER(ユーザー別卸価格!J126),IF(入力!$C$25=1,ROUNDDOWN(IF(入力!$C$21=1,ユーザー別卸価格!J126/(100-入力!$C$22)%,ユーザー別卸価格!J126+入力!$C$23),-入力!$C$24),IF(入力!$C$25=2,ROUNDUP(IF(入力!$C$21=1,ユーザー別卸価格!J126/(100-入力!$C$22)%,ユーザー別卸価格!J126+入力!$C$23),-入力!$C$24),ROUND(IF(入力!$C$21=1,ユーザー別卸価格!J126/(100-入力!$C$22)%,ユーザー別卸価格!J126+入力!$C$23),-入力!$C$24))),ユーザー別卸価格!J126))</f>
        <v/>
      </c>
      <c r="K126" s="58">
        <f>'6桁'!K126</f>
        <v>0</v>
      </c>
      <c r="L126" s="33" t="str">
        <f>IF(ユーザー別卸価格!L126="","", IF(ISNUMBER(ユーザー別卸価格!L126),IF(入力!$C$25=1,ROUNDDOWN(IF(入力!$C$21=1,ユーザー別卸価格!L126/(100-入力!$C$22)%,ユーザー別卸価格!L126+入力!$C$23),-入力!$C$24),IF(入力!$C$25=2,ROUNDUP(IF(入力!$C$21=1,ユーザー別卸価格!L126/(100-入力!$C$22)%,ユーザー別卸価格!L126+入力!$C$23),-入力!$C$24),ROUND(IF(入力!$C$21=1,ユーザー別卸価格!L126/(100-入力!$C$22)%,ユーザー別卸価格!L126+入力!$C$23),-入力!$C$24))),ユーザー別卸価格!L126))</f>
        <v/>
      </c>
      <c r="M126" s="58">
        <f>'6桁'!M126</f>
        <v>0</v>
      </c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IF(ユーザー別卸価格!F127="","", IF(ISNUMBER(ユーザー別卸価格!F127),IF(入力!$C$25=1,ROUNDDOWN(IF(入力!$C$21=1,ユーザー別卸価格!F127/(100-入力!$C$22)%,ユーザー別卸価格!F127+入力!$C$23),-入力!$C$24),IF(入力!$C$25=2,ROUNDUP(IF(入力!$C$21=1,ユーザー別卸価格!F127/(100-入力!$C$22)%,ユーザー別卸価格!F127+入力!$C$23),-入力!$C$24),ROUND(IF(入力!$C$21=1,ユーザー別卸価格!F127/(100-入力!$C$22)%,ユーザー別卸価格!F127+入力!$C$23),-入力!$C$24))),ユーザー別卸価格!F127))</f>
        <v/>
      </c>
      <c r="G127" s="67">
        <f>'6桁'!G127</f>
        <v>0</v>
      </c>
      <c r="H127" s="32" t="str">
        <f>IF(ユーザー別卸価格!H127="","", IF(ISNUMBER(ユーザー別卸価格!H127),IF(入力!$C$25=1,ROUNDDOWN(IF(入力!$C$21=1,ユーザー別卸価格!H127/(100-入力!$C$22)%,ユーザー別卸価格!H127+入力!$C$23),-入力!$C$24),IF(入力!$C$25=2,ROUNDUP(IF(入力!$C$21=1,ユーザー別卸価格!H127/(100-入力!$C$22)%,ユーザー別卸価格!H127+入力!$C$23),-入力!$C$24),ROUND(IF(入力!$C$21=1,ユーザー別卸価格!H127/(100-入力!$C$22)%,ユーザー別卸価格!H127+入力!$C$23),-入力!$C$24))),ユーザー別卸価格!H127))</f>
        <v/>
      </c>
      <c r="I127" s="67">
        <f>'6桁'!I127</f>
        <v>0</v>
      </c>
      <c r="J127" s="32">
        <f>IF(ユーザー別卸価格!J127="","", IF(ISNUMBER(ユーザー別卸価格!J127),IF(入力!$C$25=1,ROUNDDOWN(IF(入力!$C$21=1,ユーザー別卸価格!J127/(100-入力!$C$22)%,ユーザー別卸価格!J127+入力!$C$23),-入力!$C$24),IF(入力!$C$25=2,ROUNDUP(IF(入力!$C$21=1,ユーザー別卸価格!J127/(100-入力!$C$22)%,ユーザー別卸価格!J127+入力!$C$23),-入力!$C$24),ROUND(IF(入力!$C$21=1,ユーザー別卸価格!J127/(100-入力!$C$22)%,ユーザー別卸価格!J127+入力!$C$23),-入力!$C$24))),ユーザー別卸価格!J127))</f>
        <v>79000</v>
      </c>
      <c r="K127" s="62" t="str">
        <f>'6桁'!K127</f>
        <v>※</v>
      </c>
      <c r="L127" s="32" t="str">
        <f>IF(ユーザー別卸価格!L127="","", IF(ISNUMBER(ユーザー別卸価格!L127),IF(入力!$C$25=1,ROUNDDOWN(IF(入力!$C$21=1,ユーザー別卸価格!L127/(100-入力!$C$22)%,ユーザー別卸価格!L127+入力!$C$23),-入力!$C$24),IF(入力!$C$25=2,ROUNDUP(IF(入力!$C$21=1,ユーザー別卸価格!L127/(100-入力!$C$22)%,ユーザー別卸価格!L127+入力!$C$23),-入力!$C$24),ROUND(IF(入力!$C$21=1,ユーザー別卸価格!L127/(100-入力!$C$22)%,ユーザー別卸価格!L127+入力!$C$23),-入力!$C$24))),ユーザー別卸価格!L127))</f>
        <v/>
      </c>
      <c r="M127" s="67">
        <f>'6桁'!M127</f>
        <v>0</v>
      </c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IF(ユーザー別卸価格!F128="","", IF(ISNUMBER(ユーザー別卸価格!F128),IF(入力!$C$25=1,ROUNDDOWN(IF(入力!$C$21=1,ユーザー別卸価格!F128/(100-入力!$C$22)%,ユーザー別卸価格!F128+入力!$C$23),-入力!$C$24),IF(入力!$C$25=2,ROUNDUP(IF(入力!$C$21=1,ユーザー別卸価格!F128/(100-入力!$C$22)%,ユーザー別卸価格!F128+入力!$C$23),-入力!$C$24),ROUND(IF(入力!$C$21=1,ユーザー別卸価格!F128/(100-入力!$C$22)%,ユーザー別卸価格!F128+入力!$C$23),-入力!$C$24))),ユーザー別卸価格!F128))</f>
        <v/>
      </c>
      <c r="G128" s="62">
        <f>'6桁'!G128</f>
        <v>0</v>
      </c>
      <c r="H128" s="5">
        <f>IF(ユーザー別卸価格!H128="","", IF(ISNUMBER(ユーザー別卸価格!H128),IF(入力!$C$25=1,ROUNDDOWN(IF(入力!$C$21=1,ユーザー別卸価格!H128/(100-入力!$C$22)%,ユーザー別卸価格!H128+入力!$C$23),-入力!$C$24),IF(入力!$C$25=2,ROUNDUP(IF(入力!$C$21=1,ユーザー別卸価格!H128/(100-入力!$C$22)%,ユーザー別卸価格!H128+入力!$C$23),-入力!$C$24),ROUND(IF(入力!$C$21=1,ユーザー別卸価格!H128/(100-入力!$C$22)%,ユーザー別卸価格!H128+入力!$C$23),-入力!$C$24))),ユーザー別卸価格!H128))</f>
        <v>69500</v>
      </c>
      <c r="I128" s="62" t="str">
        <f>'6桁'!I128</f>
        <v>※</v>
      </c>
      <c r="J128" s="5" t="str">
        <f>IF(ユーザー別卸価格!J128="","", IF(ISNUMBER(ユーザー別卸価格!J128),IF(入力!$C$25=1,ROUNDDOWN(IF(入力!$C$21=1,ユーザー別卸価格!J128/(100-入力!$C$22)%,ユーザー別卸価格!J128+入力!$C$23),-入力!$C$24),IF(入力!$C$25=2,ROUNDUP(IF(入力!$C$21=1,ユーザー別卸価格!J128/(100-入力!$C$22)%,ユーザー別卸価格!J128+入力!$C$23),-入力!$C$24),ROUND(IF(入力!$C$21=1,ユーザー別卸価格!J128/(100-入力!$C$22)%,ユーザー別卸価格!J128+入力!$C$23),-入力!$C$24))),ユーザー別卸価格!J128))</f>
        <v/>
      </c>
      <c r="K128" s="62">
        <f>'6桁'!K128</f>
        <v>0</v>
      </c>
      <c r="L128" s="5" t="str">
        <f>IF(ユーザー別卸価格!L128="","", IF(ISNUMBER(ユーザー別卸価格!L128),IF(入力!$C$25=1,ROUNDDOWN(IF(入力!$C$21=1,ユーザー別卸価格!L128/(100-入力!$C$22)%,ユーザー別卸価格!L128+入力!$C$23),-入力!$C$24),IF(入力!$C$25=2,ROUNDUP(IF(入力!$C$21=1,ユーザー別卸価格!L128/(100-入力!$C$22)%,ユーザー別卸価格!L128+入力!$C$23),-入力!$C$24),ROUND(IF(入力!$C$21=1,ユーザー別卸価格!L128/(100-入力!$C$22)%,ユーザー別卸価格!L128+入力!$C$23),-入力!$C$24))),ユーザー別卸価格!L128))</f>
        <v/>
      </c>
      <c r="M128" s="62">
        <f>'6桁'!M128</f>
        <v>0</v>
      </c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>
        <f>IF(ユーザー別卸価格!F129="","", IF(ISNUMBER(ユーザー別卸価格!F129),IF(入力!$C$25=1,ROUNDDOWN(IF(入力!$C$21=1,ユーザー別卸価格!F129/(100-入力!$C$22)%,ユーザー別卸価格!F129+入力!$C$23),-入力!$C$24),IF(入力!$C$25=2,ROUNDUP(IF(入力!$C$21=1,ユーザー別卸価格!F129/(100-入力!$C$22)%,ユーザー別卸価格!F129+入力!$C$23),-入力!$C$24),ROUND(IF(入力!$C$21=1,ユーザー別卸価格!F129/(100-入力!$C$22)%,ユーザー別卸価格!F129+入力!$C$23),-入力!$C$24))),ユーザー別卸価格!F129))</f>
        <v>61200</v>
      </c>
      <c r="G129" s="62">
        <f>'6桁'!G129</f>
        <v>0</v>
      </c>
      <c r="H129" s="5" t="str">
        <f>IF(ユーザー別卸価格!H129="","", IF(ISNUMBER(ユーザー別卸価格!H129),IF(入力!$C$25=1,ROUNDDOWN(IF(入力!$C$21=1,ユーザー別卸価格!H129/(100-入力!$C$22)%,ユーザー別卸価格!H129+入力!$C$23),-入力!$C$24),IF(入力!$C$25=2,ROUNDUP(IF(入力!$C$21=1,ユーザー別卸価格!H129/(100-入力!$C$22)%,ユーザー別卸価格!H129+入力!$C$23),-入力!$C$24),ROUND(IF(入力!$C$21=1,ユーザー別卸価格!H129/(100-入力!$C$22)%,ユーザー別卸価格!H129+入力!$C$23),-入力!$C$24))),ユーザー別卸価格!H129))</f>
        <v/>
      </c>
      <c r="I129" s="62">
        <f>'6桁'!I129</f>
        <v>0</v>
      </c>
      <c r="J129" s="5" t="str">
        <f>IF(ユーザー別卸価格!J129="","", IF(ISNUMBER(ユーザー別卸価格!J129),IF(入力!$C$25=1,ROUNDDOWN(IF(入力!$C$21=1,ユーザー別卸価格!J129/(100-入力!$C$22)%,ユーザー別卸価格!J129+入力!$C$23),-入力!$C$24),IF(入力!$C$25=2,ROUNDUP(IF(入力!$C$21=1,ユーザー別卸価格!J129/(100-入力!$C$22)%,ユーザー別卸価格!J129+入力!$C$23),-入力!$C$24),ROUND(IF(入力!$C$21=1,ユーザー別卸価格!J129/(100-入力!$C$22)%,ユーザー別卸価格!J129+入力!$C$23),-入力!$C$24))),ユーザー別卸価格!J129))</f>
        <v/>
      </c>
      <c r="K129" s="62">
        <f>'6桁'!K129</f>
        <v>0</v>
      </c>
      <c r="L129" s="5" t="str">
        <f>IF(ユーザー別卸価格!L129="","", IF(ISNUMBER(ユーザー別卸価格!L129),IF(入力!$C$25=1,ROUNDDOWN(IF(入力!$C$21=1,ユーザー別卸価格!L129/(100-入力!$C$22)%,ユーザー別卸価格!L129+入力!$C$23),-入力!$C$24),IF(入力!$C$25=2,ROUNDUP(IF(入力!$C$21=1,ユーザー別卸価格!L129/(100-入力!$C$22)%,ユーザー別卸価格!L129+入力!$C$23),-入力!$C$24),ROUND(IF(入力!$C$21=1,ユーザー別卸価格!L129/(100-入力!$C$22)%,ユーザー別卸価格!L129+入力!$C$23),-入力!$C$24))),ユーザー別卸価格!L129))</f>
        <v/>
      </c>
      <c r="M129" s="62">
        <f>'6桁'!M129</f>
        <v>0</v>
      </c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IF(ユーザー別卸価格!F130="","", IF(ISNUMBER(ユーザー別卸価格!F130),IF(入力!$C$25=1,ROUNDDOWN(IF(入力!$C$21=1,ユーザー別卸価格!F130/(100-入力!$C$22)%,ユーザー別卸価格!F130+入力!$C$23),-入力!$C$24),IF(入力!$C$25=2,ROUNDUP(IF(入力!$C$21=1,ユーザー別卸価格!F130/(100-入力!$C$22)%,ユーザー別卸価格!F130+入力!$C$23),-入力!$C$24),ROUND(IF(入力!$C$21=1,ユーザー別卸価格!F130/(100-入力!$C$22)%,ユーザー別卸価格!F130+入力!$C$23),-入力!$C$24))),ユーザー別卸価格!F130))</f>
        <v/>
      </c>
      <c r="G130" s="62">
        <f>'6桁'!G130</f>
        <v>0</v>
      </c>
      <c r="H130" s="5">
        <f>IF(ユーザー別卸価格!H130="","", IF(ISNUMBER(ユーザー別卸価格!H130),IF(入力!$C$25=1,ROUNDDOWN(IF(入力!$C$21=1,ユーザー別卸価格!H130/(100-入力!$C$22)%,ユーザー別卸価格!H130+入力!$C$23),-入力!$C$24),IF(入力!$C$25=2,ROUNDUP(IF(入力!$C$21=1,ユーザー別卸価格!H130/(100-入力!$C$22)%,ユーザー別卸価格!H130+入力!$C$23),-入力!$C$24),ROUND(IF(入力!$C$21=1,ユーザー別卸価格!H130/(100-入力!$C$22)%,ユーザー別卸価格!H130+入力!$C$23),-入力!$C$24))),ユーザー別卸価格!H130))</f>
        <v>66900</v>
      </c>
      <c r="I130" s="62" t="str">
        <f>'6桁'!I130</f>
        <v>※</v>
      </c>
      <c r="J130" s="5" t="str">
        <f>IF(ユーザー別卸価格!J130="","", IF(ISNUMBER(ユーザー別卸価格!J130),IF(入力!$C$25=1,ROUNDDOWN(IF(入力!$C$21=1,ユーザー別卸価格!J130/(100-入力!$C$22)%,ユーザー別卸価格!J130+入力!$C$23),-入力!$C$24),IF(入力!$C$25=2,ROUNDUP(IF(入力!$C$21=1,ユーザー別卸価格!J130/(100-入力!$C$22)%,ユーザー別卸価格!J130+入力!$C$23),-入力!$C$24),ROUND(IF(入力!$C$21=1,ユーザー別卸価格!J130/(100-入力!$C$22)%,ユーザー別卸価格!J130+入力!$C$23),-入力!$C$24))),ユーザー別卸価格!J130))</f>
        <v/>
      </c>
      <c r="K130" s="62">
        <f>'6桁'!K130</f>
        <v>0</v>
      </c>
      <c r="L130" s="5" t="str">
        <f>IF(ユーザー別卸価格!L130="","", IF(ISNUMBER(ユーザー別卸価格!L130),IF(入力!$C$25=1,ROUNDDOWN(IF(入力!$C$21=1,ユーザー別卸価格!L130/(100-入力!$C$22)%,ユーザー別卸価格!L130+入力!$C$23),-入力!$C$24),IF(入力!$C$25=2,ROUNDUP(IF(入力!$C$21=1,ユーザー別卸価格!L130/(100-入力!$C$22)%,ユーザー別卸価格!L130+入力!$C$23),-入力!$C$24),ROUND(IF(入力!$C$21=1,ユーザー別卸価格!L130/(100-入力!$C$22)%,ユーザー別卸価格!L130+入力!$C$23),-入力!$C$24))),ユーザー別卸価格!L130))</f>
        <v/>
      </c>
      <c r="M130" s="62">
        <f>'6桁'!M130</f>
        <v>0</v>
      </c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IF(ユーザー別卸価格!F131="","", IF(ISNUMBER(ユーザー別卸価格!F131),IF(入力!$C$25=1,ROUNDDOWN(IF(入力!$C$21=1,ユーザー別卸価格!F131/(100-入力!$C$22)%,ユーザー別卸価格!F131+入力!$C$23),-入力!$C$24),IF(入力!$C$25=2,ROUNDUP(IF(入力!$C$21=1,ユーザー別卸価格!F131/(100-入力!$C$22)%,ユーザー別卸価格!F131+入力!$C$23),-入力!$C$24),ROUND(IF(入力!$C$21=1,ユーザー別卸価格!F131/(100-入力!$C$22)%,ユーザー別卸価格!F131+入力!$C$23),-入力!$C$24))),ユーザー別卸価格!F131))</f>
        <v/>
      </c>
      <c r="G131" s="58">
        <f>'6桁'!G131</f>
        <v>0</v>
      </c>
      <c r="H131" s="33">
        <f>IF(ユーザー別卸価格!H131="","", IF(ISNUMBER(ユーザー別卸価格!H131),IF(入力!$C$25=1,ROUNDDOWN(IF(入力!$C$21=1,ユーザー別卸価格!H131/(100-入力!$C$22)%,ユーザー別卸価格!H131+入力!$C$23),-入力!$C$24),IF(入力!$C$25=2,ROUNDUP(IF(入力!$C$21=1,ユーザー別卸価格!H131/(100-入力!$C$22)%,ユーザー別卸価格!H131+入力!$C$23),-入力!$C$24),ROUND(IF(入力!$C$21=1,ユーザー別卸価格!H131/(100-入力!$C$22)%,ユーザー別卸価格!H131+入力!$C$23),-入力!$C$24))),ユーザー別卸価格!H131))</f>
        <v>68500</v>
      </c>
      <c r="I131" s="58" t="str">
        <f>'6桁'!I131</f>
        <v>※</v>
      </c>
      <c r="J131" s="33" t="str">
        <f>IF(ユーザー別卸価格!J131="","", IF(ISNUMBER(ユーザー別卸価格!J131),IF(入力!$C$25=1,ROUNDDOWN(IF(入力!$C$21=1,ユーザー別卸価格!J131/(100-入力!$C$22)%,ユーザー別卸価格!J131+入力!$C$23),-入力!$C$24),IF(入力!$C$25=2,ROUNDUP(IF(入力!$C$21=1,ユーザー別卸価格!J131/(100-入力!$C$22)%,ユーザー別卸価格!J131+入力!$C$23),-入力!$C$24),ROUND(IF(入力!$C$21=1,ユーザー別卸価格!J131/(100-入力!$C$22)%,ユーザー別卸価格!J131+入力!$C$23),-入力!$C$24))),ユーザー別卸価格!J131))</f>
        <v/>
      </c>
      <c r="K131" s="58">
        <f>'6桁'!K131</f>
        <v>0</v>
      </c>
      <c r="L131" s="33" t="str">
        <f>IF(ユーザー別卸価格!L131="","", IF(ISNUMBER(ユーザー別卸価格!L131),IF(入力!$C$25=1,ROUNDDOWN(IF(入力!$C$21=1,ユーザー別卸価格!L131/(100-入力!$C$22)%,ユーザー別卸価格!L131+入力!$C$23),-入力!$C$24),IF(入力!$C$25=2,ROUNDUP(IF(入力!$C$21=1,ユーザー別卸価格!L131/(100-入力!$C$22)%,ユーザー別卸価格!L131+入力!$C$23),-入力!$C$24),ROUND(IF(入力!$C$21=1,ユーザー別卸価格!L131/(100-入力!$C$22)%,ユーザー別卸価格!L131+入力!$C$23),-入力!$C$24))),ユーザー別卸価格!L131))</f>
        <v/>
      </c>
      <c r="M131" s="58">
        <f>'6桁'!M131</f>
        <v>0</v>
      </c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IF(ユーザー別卸価格!F132="","", IF(ISNUMBER(ユーザー別卸価格!F132),IF(入力!$C$25=1,ROUNDDOWN(IF(入力!$C$21=1,ユーザー別卸価格!F132/(100-入力!$C$22)%,ユーザー別卸価格!F132+入力!$C$23),-入力!$C$24),IF(入力!$C$25=2,ROUNDUP(IF(入力!$C$21=1,ユーザー別卸価格!F132/(100-入力!$C$22)%,ユーザー別卸価格!F132+入力!$C$23),-入力!$C$24),ROUND(IF(入力!$C$21=1,ユーザー別卸価格!F132/(100-入力!$C$22)%,ユーザー別卸価格!F132+入力!$C$23),-入力!$C$24))),ユーザー別卸価格!F132))</f>
        <v/>
      </c>
      <c r="G132" s="67">
        <f>'6桁'!G132</f>
        <v>0</v>
      </c>
      <c r="H132" s="32">
        <f>IF(ユーザー別卸価格!H132="","", IF(ISNUMBER(ユーザー別卸価格!H132),IF(入力!$C$25=1,ROUNDDOWN(IF(入力!$C$21=1,ユーザー別卸価格!H132/(100-入力!$C$22)%,ユーザー別卸価格!H132+入力!$C$23),-入力!$C$24),IF(入力!$C$25=2,ROUNDUP(IF(入力!$C$21=1,ユーザー別卸価格!H132/(100-入力!$C$22)%,ユーザー別卸価格!H132+入力!$C$23),-入力!$C$24),ROUND(IF(入力!$C$21=1,ユーザー別卸価格!H132/(100-入力!$C$22)%,ユーザー別卸価格!H132+入力!$C$23),-入力!$C$24))),ユーザー別卸価格!H132))</f>
        <v>58900</v>
      </c>
      <c r="I132" s="67" t="str">
        <f>'6桁'!I132</f>
        <v>※</v>
      </c>
      <c r="J132" s="32" t="str">
        <f>IF(ユーザー別卸価格!J132="","", IF(ISNUMBER(ユーザー別卸価格!J132),IF(入力!$C$25=1,ROUNDDOWN(IF(入力!$C$21=1,ユーザー別卸価格!J132/(100-入力!$C$22)%,ユーザー別卸価格!J132+入力!$C$23),-入力!$C$24),IF(入力!$C$25=2,ROUNDUP(IF(入力!$C$21=1,ユーザー別卸価格!J132/(100-入力!$C$22)%,ユーザー別卸価格!J132+入力!$C$23),-入力!$C$24),ROUND(IF(入力!$C$21=1,ユーザー別卸価格!J132/(100-入力!$C$22)%,ユーザー別卸価格!J132+入力!$C$23),-入力!$C$24))),ユーザー別卸価格!J132))</f>
        <v/>
      </c>
      <c r="K132" s="67">
        <f>'6桁'!K132</f>
        <v>0</v>
      </c>
      <c r="L132" s="32" t="str">
        <f>IF(ユーザー別卸価格!L132="","", IF(ISNUMBER(ユーザー別卸価格!L132),IF(入力!$C$25=1,ROUNDDOWN(IF(入力!$C$21=1,ユーザー別卸価格!L132/(100-入力!$C$22)%,ユーザー別卸価格!L132+入力!$C$23),-入力!$C$24),IF(入力!$C$25=2,ROUNDUP(IF(入力!$C$21=1,ユーザー別卸価格!L132/(100-入力!$C$22)%,ユーザー別卸価格!L132+入力!$C$23),-入力!$C$24),ROUND(IF(入力!$C$21=1,ユーザー別卸価格!L132/(100-入力!$C$22)%,ユーザー別卸価格!L132+入力!$C$23),-入力!$C$24))),ユーザー別卸価格!L132))</f>
        <v/>
      </c>
      <c r="M132" s="67">
        <f>'6桁'!M132</f>
        <v>0</v>
      </c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IF(ユーザー別卸価格!F133="","", IF(ISNUMBER(ユーザー別卸価格!F133),IF(入力!$C$25=1,ROUNDDOWN(IF(入力!$C$21=1,ユーザー別卸価格!F133/(100-入力!$C$22)%,ユーザー別卸価格!F133+入力!$C$23),-入力!$C$24),IF(入力!$C$25=2,ROUNDUP(IF(入力!$C$21=1,ユーザー別卸価格!F133/(100-入力!$C$22)%,ユーザー別卸価格!F133+入力!$C$23),-入力!$C$24),ROUND(IF(入力!$C$21=1,ユーザー別卸価格!F133/(100-入力!$C$22)%,ユーザー別卸価格!F133+入力!$C$23),-入力!$C$24))),ユーザー別卸価格!F133))</f>
        <v/>
      </c>
      <c r="G133" s="70">
        <f>'6桁'!G133</f>
        <v>0</v>
      </c>
      <c r="H133" s="6">
        <f>IF(ユーザー別卸価格!H133="","", IF(ISNUMBER(ユーザー別卸価格!H133),IF(入力!$C$25=1,ROUNDDOWN(IF(入力!$C$21=1,ユーザー別卸価格!H133/(100-入力!$C$22)%,ユーザー別卸価格!H133+入力!$C$23),-入力!$C$24),IF(入力!$C$25=2,ROUNDUP(IF(入力!$C$21=1,ユーザー別卸価格!H133/(100-入力!$C$22)%,ユーザー別卸価格!H133+入力!$C$23),-入力!$C$24),ROUND(IF(入力!$C$21=1,ユーザー別卸価格!H133/(100-入力!$C$22)%,ユーザー別卸価格!H133+入力!$C$23),-入力!$C$24))),ユーザー別卸価格!H133))</f>
        <v>61800</v>
      </c>
      <c r="I133" s="70" t="str">
        <f>'6桁'!I133</f>
        <v>※★</v>
      </c>
      <c r="J133" s="6" t="str">
        <f>IF(ユーザー別卸価格!J133="","", IF(ISNUMBER(ユーザー別卸価格!J133),IF(入力!$C$25=1,ROUNDDOWN(IF(入力!$C$21=1,ユーザー別卸価格!J133/(100-入力!$C$22)%,ユーザー別卸価格!J133+入力!$C$23),-入力!$C$24),IF(入力!$C$25=2,ROUNDUP(IF(入力!$C$21=1,ユーザー別卸価格!J133/(100-入力!$C$22)%,ユーザー別卸価格!J133+入力!$C$23),-入力!$C$24),ROUND(IF(入力!$C$21=1,ユーザー別卸価格!J133/(100-入力!$C$22)%,ユーザー別卸価格!J133+入力!$C$23),-入力!$C$24))),ユーザー別卸価格!J133))</f>
        <v/>
      </c>
      <c r="K133" s="70">
        <f>'6桁'!K133</f>
        <v>0</v>
      </c>
      <c r="L133" s="6" t="str">
        <f>IF(ユーザー別卸価格!L133="","", IF(ISNUMBER(ユーザー別卸価格!L133),IF(入力!$C$25=1,ROUNDDOWN(IF(入力!$C$21=1,ユーザー別卸価格!L133/(100-入力!$C$22)%,ユーザー別卸価格!L133+入力!$C$23),-入力!$C$24),IF(入力!$C$25=2,ROUNDUP(IF(入力!$C$21=1,ユーザー別卸価格!L133/(100-入力!$C$22)%,ユーザー別卸価格!L133+入力!$C$23),-入力!$C$24),ROUND(IF(入力!$C$21=1,ユーザー別卸価格!L133/(100-入力!$C$22)%,ユーザー別卸価格!L133+入力!$C$23),-入力!$C$24))),ユーザー別卸価格!L133))</f>
        <v/>
      </c>
      <c r="M133" s="70">
        <f>'6桁'!M133</f>
        <v>0</v>
      </c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IF(ユーザー別卸価格!F134="","", IF(ISNUMBER(ユーザー別卸価格!F134),IF(入力!$C$25=1,ROUNDDOWN(IF(入力!$C$21=1,ユーザー別卸価格!F134/(100-入力!$C$22)%,ユーザー別卸価格!F134+入力!$C$23),-入力!$C$24),IF(入力!$C$25=2,ROUNDUP(IF(入力!$C$21=1,ユーザー別卸価格!F134/(100-入力!$C$22)%,ユーザー別卸価格!F134+入力!$C$23),-入力!$C$24),ROUND(IF(入力!$C$21=1,ユーザー別卸価格!F134/(100-入力!$C$22)%,ユーザー別卸価格!F134+入力!$C$23),-入力!$C$24))),ユーザー別卸価格!F134))</f>
        <v/>
      </c>
      <c r="G134" s="62">
        <f>'6桁'!G134</f>
        <v>0</v>
      </c>
      <c r="H134" s="5">
        <f>IF(ユーザー別卸価格!H134="","", IF(ISNUMBER(ユーザー別卸価格!H134),IF(入力!$C$25=1,ROUNDDOWN(IF(入力!$C$21=1,ユーザー別卸価格!H134/(100-入力!$C$22)%,ユーザー別卸価格!H134+入力!$C$23),-入力!$C$24),IF(入力!$C$25=2,ROUNDUP(IF(入力!$C$21=1,ユーザー別卸価格!H134/(100-入力!$C$22)%,ユーザー別卸価格!H134+入力!$C$23),-入力!$C$24),ROUND(IF(入力!$C$21=1,ユーザー別卸価格!H134/(100-入力!$C$22)%,ユーザー別卸価格!H134+入力!$C$23),-入力!$C$24))),ユーザー別卸価格!H134))</f>
        <v>59100</v>
      </c>
      <c r="I134" s="62">
        <f>'6桁'!I134</f>
        <v>0</v>
      </c>
      <c r="J134" s="5" t="str">
        <f>IF(ユーザー別卸価格!J134="","", IF(ISNUMBER(ユーザー別卸価格!J134),IF(入力!$C$25=1,ROUNDDOWN(IF(入力!$C$21=1,ユーザー別卸価格!J134/(100-入力!$C$22)%,ユーザー別卸価格!J134+入力!$C$23),-入力!$C$24),IF(入力!$C$25=2,ROUNDUP(IF(入力!$C$21=1,ユーザー別卸価格!J134/(100-入力!$C$22)%,ユーザー別卸価格!J134+入力!$C$23),-入力!$C$24),ROUND(IF(入力!$C$21=1,ユーザー別卸価格!J134/(100-入力!$C$22)%,ユーザー別卸価格!J134+入力!$C$23),-入力!$C$24))),ユーザー別卸価格!J134))</f>
        <v/>
      </c>
      <c r="K134" s="62">
        <f>'6桁'!K134</f>
        <v>0</v>
      </c>
      <c r="L134" s="5" t="str">
        <f>IF(ユーザー別卸価格!L134="","", IF(ISNUMBER(ユーザー別卸価格!L134),IF(入力!$C$25=1,ROUNDDOWN(IF(入力!$C$21=1,ユーザー別卸価格!L134/(100-入力!$C$22)%,ユーザー別卸価格!L134+入力!$C$23),-入力!$C$24),IF(入力!$C$25=2,ROUNDUP(IF(入力!$C$21=1,ユーザー別卸価格!L134/(100-入力!$C$22)%,ユーザー別卸価格!L134+入力!$C$23),-入力!$C$24),ROUND(IF(入力!$C$21=1,ユーザー別卸価格!L134/(100-入力!$C$22)%,ユーザー別卸価格!L134+入力!$C$23),-入力!$C$24))),ユーザー別卸価格!L134))</f>
        <v/>
      </c>
      <c r="M134" s="62">
        <f>'6桁'!M134</f>
        <v>0</v>
      </c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IF(ユーザー別卸価格!F135="","", IF(ISNUMBER(ユーザー別卸価格!F135),IF(入力!$C$25=1,ROUNDDOWN(IF(入力!$C$21=1,ユーザー別卸価格!F135/(100-入力!$C$22)%,ユーザー別卸価格!F135+入力!$C$23),-入力!$C$24),IF(入力!$C$25=2,ROUNDUP(IF(入力!$C$21=1,ユーザー別卸価格!F135/(100-入力!$C$22)%,ユーザー別卸価格!F135+入力!$C$23),-入力!$C$24),ROUND(IF(入力!$C$21=1,ユーザー別卸価格!F135/(100-入力!$C$22)%,ユーザー別卸価格!F135+入力!$C$23),-入力!$C$24))),ユーザー別卸価格!F135))</f>
        <v/>
      </c>
      <c r="G135" s="58">
        <f>'6桁'!G135</f>
        <v>0</v>
      </c>
      <c r="H135" s="33">
        <f>IF(ユーザー別卸価格!H135="","", IF(ISNUMBER(ユーザー別卸価格!H135),IF(入力!$C$25=1,ROUNDDOWN(IF(入力!$C$21=1,ユーザー別卸価格!H135/(100-入力!$C$22)%,ユーザー別卸価格!H135+入力!$C$23),-入力!$C$24),IF(入力!$C$25=2,ROUNDUP(IF(入力!$C$21=1,ユーザー別卸価格!H135/(100-入力!$C$22)%,ユーザー別卸価格!H135+入力!$C$23),-入力!$C$24),ROUND(IF(入力!$C$21=1,ユーザー別卸価格!H135/(100-入力!$C$22)%,ユーザー別卸価格!H135+入力!$C$23),-入力!$C$24))),ユーザー別卸価格!H135))</f>
        <v>56800</v>
      </c>
      <c r="I135" s="58">
        <f>'6桁'!I135</f>
        <v>0</v>
      </c>
      <c r="J135" s="33" t="str">
        <f>IF(ユーザー別卸価格!J135="","", IF(ISNUMBER(ユーザー別卸価格!J135),IF(入力!$C$25=1,ROUNDDOWN(IF(入力!$C$21=1,ユーザー別卸価格!J135/(100-入力!$C$22)%,ユーザー別卸価格!J135+入力!$C$23),-入力!$C$24),IF(入力!$C$25=2,ROUNDUP(IF(入力!$C$21=1,ユーザー別卸価格!J135/(100-入力!$C$22)%,ユーザー別卸価格!J135+入力!$C$23),-入力!$C$24),ROUND(IF(入力!$C$21=1,ユーザー別卸価格!J135/(100-入力!$C$22)%,ユーザー別卸価格!J135+入力!$C$23),-入力!$C$24))),ユーザー別卸価格!J135))</f>
        <v/>
      </c>
      <c r="K135" s="58">
        <f>'6桁'!K135</f>
        <v>0</v>
      </c>
      <c r="L135" s="33" t="str">
        <f>IF(ユーザー別卸価格!L135="","", IF(ISNUMBER(ユーザー別卸価格!L135),IF(入力!$C$25=1,ROUNDDOWN(IF(入力!$C$21=1,ユーザー別卸価格!L135/(100-入力!$C$22)%,ユーザー別卸価格!L135+入力!$C$23),-入力!$C$24),IF(入力!$C$25=2,ROUNDUP(IF(入力!$C$21=1,ユーザー別卸価格!L135/(100-入力!$C$22)%,ユーザー別卸価格!L135+入力!$C$23),-入力!$C$24),ROUND(IF(入力!$C$21=1,ユーザー別卸価格!L135/(100-入力!$C$22)%,ユーザー別卸価格!L135+入力!$C$23),-入力!$C$24))),ユーザー別卸価格!L135))</f>
        <v/>
      </c>
      <c r="M135" s="58">
        <f>'6桁'!M135</f>
        <v>0</v>
      </c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IF(ユーザー別卸価格!F136="","", IF(ISNUMBER(ユーザー別卸価格!F136),IF(入力!$C$25=1,ROUNDDOWN(IF(入力!$C$21=1,ユーザー別卸価格!F136/(100-入力!$C$22)%,ユーザー別卸価格!F136+入力!$C$23),-入力!$C$24),IF(入力!$C$25=2,ROUNDUP(IF(入力!$C$21=1,ユーザー別卸価格!F136/(100-入力!$C$22)%,ユーザー別卸価格!F136+入力!$C$23),-入力!$C$24),ROUND(IF(入力!$C$21=1,ユーザー別卸価格!F136/(100-入力!$C$22)%,ユーザー別卸価格!F136+入力!$C$23),-入力!$C$24))),ユーザー別卸価格!F136))</f>
        <v/>
      </c>
      <c r="G136" s="67">
        <f>'6桁'!G136</f>
        <v>0</v>
      </c>
      <c r="H136" s="32">
        <f>IF(ユーザー別卸価格!H136="","", IF(ISNUMBER(ユーザー別卸価格!H136),IF(入力!$C$25=1,ROUNDDOWN(IF(入力!$C$21=1,ユーザー別卸価格!H136/(100-入力!$C$22)%,ユーザー別卸価格!H136+入力!$C$23),-入力!$C$24),IF(入力!$C$25=2,ROUNDUP(IF(入力!$C$21=1,ユーザー別卸価格!H136/(100-入力!$C$22)%,ユーザー別卸価格!H136+入力!$C$23),-入力!$C$24),ROUND(IF(入力!$C$21=1,ユーザー別卸価格!H136/(100-入力!$C$22)%,ユーザー別卸価格!H136+入力!$C$23),-入力!$C$24))),ユーザー別卸価格!H136))</f>
        <v>45400</v>
      </c>
      <c r="I136" s="67" t="str">
        <f>'6桁'!I136</f>
        <v>※</v>
      </c>
      <c r="J136" s="32" t="str">
        <f>IF(ユーザー別卸価格!J136="","", IF(ISNUMBER(ユーザー別卸価格!J136),IF(入力!$C$25=1,ROUNDDOWN(IF(入力!$C$21=1,ユーザー別卸価格!J136/(100-入力!$C$22)%,ユーザー別卸価格!J136+入力!$C$23),-入力!$C$24),IF(入力!$C$25=2,ROUNDUP(IF(入力!$C$21=1,ユーザー別卸価格!J136/(100-入力!$C$22)%,ユーザー別卸価格!J136+入力!$C$23),-入力!$C$24),ROUND(IF(入力!$C$21=1,ユーザー別卸価格!J136/(100-入力!$C$22)%,ユーザー別卸価格!J136+入力!$C$23),-入力!$C$24))),ユーザー別卸価格!J136))</f>
        <v/>
      </c>
      <c r="K136" s="67">
        <f>'6桁'!K136</f>
        <v>0</v>
      </c>
      <c r="L136" s="32" t="str">
        <f>IF(ユーザー別卸価格!L136="","", IF(ISNUMBER(ユーザー別卸価格!L136),IF(入力!$C$25=1,ROUNDDOWN(IF(入力!$C$21=1,ユーザー別卸価格!L136/(100-入力!$C$22)%,ユーザー別卸価格!L136+入力!$C$23),-入力!$C$24),IF(入力!$C$25=2,ROUNDUP(IF(入力!$C$21=1,ユーザー別卸価格!L136/(100-入力!$C$22)%,ユーザー別卸価格!L136+入力!$C$23),-入力!$C$24),ROUND(IF(入力!$C$21=1,ユーザー別卸価格!L136/(100-入力!$C$22)%,ユーザー別卸価格!L136+入力!$C$23),-入力!$C$24))),ユーザー別卸価格!L136))</f>
        <v/>
      </c>
      <c r="M136" s="67">
        <f>'6桁'!M136</f>
        <v>0</v>
      </c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IF(ユーザー別卸価格!F137="","", IF(ISNUMBER(ユーザー別卸価格!F137),IF(入力!$C$25=1,ROUNDDOWN(IF(入力!$C$21=1,ユーザー別卸価格!F137/(100-入力!$C$22)%,ユーザー別卸価格!F137+入力!$C$23),-入力!$C$24),IF(入力!$C$25=2,ROUNDUP(IF(入力!$C$21=1,ユーザー別卸価格!F137/(100-入力!$C$22)%,ユーザー別卸価格!F137+入力!$C$23),-入力!$C$24),ROUND(IF(入力!$C$21=1,ユーザー別卸価格!F137/(100-入力!$C$22)%,ユーザー別卸価格!F137+入力!$C$23),-入力!$C$24))),ユーザー別卸価格!F137))</f>
        <v/>
      </c>
      <c r="G137" s="68">
        <f>'6桁'!G137</f>
        <v>0</v>
      </c>
      <c r="H137" s="16">
        <f>IF(ユーザー別卸価格!H137="","", IF(ISNUMBER(ユーザー別卸価格!H137),IF(入力!$C$25=1,ROUNDDOWN(IF(入力!$C$21=1,ユーザー別卸価格!H137/(100-入力!$C$22)%,ユーザー別卸価格!H137+入力!$C$23),-入力!$C$24),IF(入力!$C$25=2,ROUNDUP(IF(入力!$C$21=1,ユーザー別卸価格!H137/(100-入力!$C$22)%,ユーザー別卸価格!H137+入力!$C$23),-入力!$C$24),ROUND(IF(入力!$C$21=1,ユーザー別卸価格!H137/(100-入力!$C$22)%,ユーザー別卸価格!H137+入力!$C$23),-入力!$C$24))),ユーザー別卸価格!H137))</f>
        <v>47400</v>
      </c>
      <c r="I137" s="68" t="str">
        <f>'6桁'!I137</f>
        <v>※</v>
      </c>
      <c r="J137" s="16" t="str">
        <f>IF(ユーザー別卸価格!J137="","", IF(ISNUMBER(ユーザー別卸価格!J137),IF(入力!$C$25=1,ROUNDDOWN(IF(入力!$C$21=1,ユーザー別卸価格!J137/(100-入力!$C$22)%,ユーザー別卸価格!J137+入力!$C$23),-入力!$C$24),IF(入力!$C$25=2,ROUNDUP(IF(入力!$C$21=1,ユーザー別卸価格!J137/(100-入力!$C$22)%,ユーザー別卸価格!J137+入力!$C$23),-入力!$C$24),ROUND(IF(入力!$C$21=1,ユーザー別卸価格!J137/(100-入力!$C$22)%,ユーザー別卸価格!J137+入力!$C$23),-入力!$C$24))),ユーザー別卸価格!J137))</f>
        <v/>
      </c>
      <c r="K137" s="68">
        <f>'6桁'!K137</f>
        <v>0</v>
      </c>
      <c r="L137" s="16" t="str">
        <f>IF(ユーザー別卸価格!L137="","", IF(ISNUMBER(ユーザー別卸価格!L137),IF(入力!$C$25=1,ROUNDDOWN(IF(入力!$C$21=1,ユーザー別卸価格!L137/(100-入力!$C$22)%,ユーザー別卸価格!L137+入力!$C$23),-入力!$C$24),IF(入力!$C$25=2,ROUNDUP(IF(入力!$C$21=1,ユーザー別卸価格!L137/(100-入力!$C$22)%,ユーザー別卸価格!L137+入力!$C$23),-入力!$C$24),ROUND(IF(入力!$C$21=1,ユーザー別卸価格!L137/(100-入力!$C$22)%,ユーザー別卸価格!L137+入力!$C$23),-入力!$C$24))),ユーザー別卸価格!L137))</f>
        <v/>
      </c>
      <c r="M137" s="68">
        <f>'6桁'!M137</f>
        <v>0</v>
      </c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871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>
        <f>IF(ユーザー別卸価格!F146="","", IF(ISNUMBER(ユーザー別卸価格!F146),IF(入力!$C$25=1,ROUNDDOWN(IF(入力!$C$21=1,ユーザー別卸価格!F146/(100-入力!$C$22)%,ユーザー別卸価格!F146+入力!$C$23),-入力!$C$24),IF(入力!$C$25=2,ROUNDUP(IF(入力!$C$21=1,ユーザー別卸価格!F146/(100-入力!$C$22)%,ユーザー別卸価格!F146+入力!$C$23),-入力!$C$24),ROUND(IF(入力!$C$21=1,ユーザー別卸価格!F146/(100-入力!$C$22)%,ユーザー別卸価格!F146+入力!$C$23),-入力!$C$24))),ユーザー別卸価格!F146))</f>
        <v>59900</v>
      </c>
      <c r="G146" s="75" t="str">
        <f>'6桁'!G146</f>
        <v>▽Q</v>
      </c>
      <c r="H146" s="4" t="str">
        <f>IF(ユーザー別卸価格!H146="","", IF(ISNUMBER(ユーザー別卸価格!H146),IF(入力!$C$25=1,ROUNDDOWN(IF(入力!$C$21=1,ユーザー別卸価格!H146/(100-入力!$C$22)%,ユーザー別卸価格!H146+入力!$C$23),-入力!$C$24),IF(入力!$C$25=2,ROUNDUP(IF(入力!$C$21=1,ユーザー別卸価格!H146/(100-入力!$C$22)%,ユーザー別卸価格!H146+入力!$C$23),-入力!$C$24),ROUND(IF(入力!$C$21=1,ユーザー別卸価格!H146/(100-入力!$C$22)%,ユーザー別卸価格!H146+入力!$C$23),-入力!$C$24))),ユーザー別卸価格!H146))</f>
        <v/>
      </c>
      <c r="I146" s="75">
        <f>'6桁'!I146</f>
        <v>0</v>
      </c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>
        <f>IF(ユーザー別卸価格!T146="","", IF(ISNUMBER(ユーザー別卸価格!T146),IF(入力!$C$25=1,ROUNDDOWN(IF(入力!$C$21=1,ユーザー別卸価格!T146/(100-入力!$C$22)%,ユーザー別卸価格!T146+入力!$C$23),-入力!$C$24),IF(入力!$C$25=2,ROUNDUP(IF(入力!$C$21=1,ユーザー別卸価格!T146/(100-入力!$C$22)%,ユーザー別卸価格!T146+入力!$C$23),-入力!$C$24),ROUND(IF(入力!$C$21=1,ユーザー別卸価格!T146/(100-入力!$C$22)%,ユーザー別卸価格!T146+入力!$C$23),-入力!$C$24))),ユーザー別卸価格!T146))</f>
        <v>66800</v>
      </c>
      <c r="U146" s="219" t="str">
        <f>'6桁'!U146</f>
        <v>▽★</v>
      </c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IF(ユーザー別卸価格!F147="","", IF(ISNUMBER(ユーザー別卸価格!F147),IF(入力!$C$25=1,ROUNDDOWN(IF(入力!$C$21=1,ユーザー別卸価格!F147/(100-入力!$C$22)%,ユーザー別卸価格!F147+入力!$C$23),-入力!$C$24),IF(入力!$C$25=2,ROUNDUP(IF(入力!$C$21=1,ユーザー別卸価格!F147/(100-入力!$C$22)%,ユーザー別卸価格!F147+入力!$C$23),-入力!$C$24),ROUND(IF(入力!$C$21=1,ユーザー別卸価格!F147/(100-入力!$C$22)%,ユーザー別卸価格!F147+入力!$C$23),-入力!$C$24))),ユーザー別卸価格!F147))</f>
        <v/>
      </c>
      <c r="G147" s="259">
        <f>'6桁'!G147</f>
        <v>0</v>
      </c>
      <c r="H147" s="33">
        <f>IF(ユーザー別卸価格!H147="","", IF(ISNUMBER(ユーザー別卸価格!H147),IF(入力!$C$25=1,ROUNDDOWN(IF(入力!$C$21=1,ユーザー別卸価格!H147/(100-入力!$C$22)%,ユーザー別卸価格!H147+入力!$C$23),-入力!$C$24),IF(入力!$C$25=2,ROUNDUP(IF(入力!$C$21=1,ユーザー別卸価格!H147/(100-入力!$C$22)%,ユーザー別卸価格!H147+入力!$C$23),-入力!$C$24),ROUND(IF(入力!$C$21=1,ユーザー別卸価格!H147/(100-入力!$C$22)%,ユーザー別卸価格!H147+入力!$C$23),-入力!$C$24))),ユーザー別卸価格!H147))</f>
        <v>35500</v>
      </c>
      <c r="I147" s="259">
        <f>'6桁'!I147</f>
        <v>0</v>
      </c>
      <c r="J147" s="397"/>
      <c r="O147" s="451"/>
      <c r="P147" s="435" t="s">
        <v>51</v>
      </c>
      <c r="Q147" s="436"/>
      <c r="R147" s="501">
        <v>97</v>
      </c>
      <c r="S147" s="502"/>
      <c r="T147" s="5">
        <f>IF(ユーザー別卸価格!T147="","", IF(ISNUMBER(ユーザー別卸価格!T147),IF(入力!$C$25=1,ROUNDDOWN(IF(入力!$C$21=1,ユーザー別卸価格!T147/(100-入力!$C$22)%,ユーザー別卸価格!T147+入力!$C$23),-入力!$C$24),IF(入力!$C$25=2,ROUNDUP(IF(入力!$C$21=1,ユーザー別卸価格!T147/(100-入力!$C$22)%,ユーザー別卸価格!T147+入力!$C$23),-入力!$C$24),ROUND(IF(入力!$C$21=1,ユーザー別卸価格!T147/(100-入力!$C$22)%,ユーザー別卸価格!T147+入力!$C$23),-入力!$C$24))),ユーザー別卸価格!T147))</f>
        <v>74500</v>
      </c>
      <c r="U147" s="220" t="str">
        <f>'6桁'!U147</f>
        <v>▽★</v>
      </c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>
        <f>IF(ユーザー別卸価格!F148="","", IF(ISNUMBER(ユーザー別卸価格!F148),IF(入力!$C$25=1,ROUNDDOWN(IF(入力!$C$21=1,ユーザー別卸価格!F148/(100-入力!$C$22)%,ユーザー別卸価格!F148+入力!$C$23),-入力!$C$24),IF(入力!$C$25=2,ROUNDUP(IF(入力!$C$21=1,ユーザー別卸価格!F148/(100-入力!$C$22)%,ユーザー別卸価格!F148+入力!$C$23),-入力!$C$24),ROUND(IF(入力!$C$21=1,ユーザー別卸価格!F148/(100-入力!$C$22)%,ユーザー別卸価格!F148+入力!$C$23),-入力!$C$24))),ユーザー別卸価格!F148))</f>
        <v>50000</v>
      </c>
      <c r="G148" s="260" t="str">
        <f>'6桁'!G148</f>
        <v>▽T★</v>
      </c>
      <c r="H148" s="32" t="str">
        <f>IF(ユーザー別卸価格!H148="","", IF(ISNUMBER(ユーザー別卸価格!H148),IF(入力!$C$25=1,ROUNDDOWN(IF(入力!$C$21=1,ユーザー別卸価格!H148/(100-入力!$C$22)%,ユーザー別卸価格!H148+入力!$C$23),-入力!$C$24),IF(入力!$C$25=2,ROUNDUP(IF(入力!$C$21=1,ユーザー別卸価格!H148/(100-入力!$C$22)%,ユーザー別卸価格!H148+入力!$C$23),-入力!$C$24),ROUND(IF(入力!$C$21=1,ユーザー別卸価格!H148/(100-入力!$C$22)%,ユーザー別卸価格!H148+入力!$C$23),-入力!$C$24))),ユーザー別卸価格!H148))</f>
        <v/>
      </c>
      <c r="I148" s="260">
        <f>'6桁'!I148</f>
        <v>0</v>
      </c>
      <c r="J148" s="397"/>
      <c r="O148" s="451"/>
      <c r="P148" s="435" t="s">
        <v>93</v>
      </c>
      <c r="Q148" s="436"/>
      <c r="R148" s="501">
        <v>95</v>
      </c>
      <c r="S148" s="502"/>
      <c r="T148" s="5">
        <f>IF(ユーザー別卸価格!T148="","", IF(ISNUMBER(ユーザー別卸価格!T148),IF(入力!$C$25=1,ROUNDDOWN(IF(入力!$C$21=1,ユーザー別卸価格!T148/(100-入力!$C$22)%,ユーザー別卸価格!T148+入力!$C$23),-入力!$C$24),IF(入力!$C$25=2,ROUNDUP(IF(入力!$C$21=1,ユーザー別卸価格!T148/(100-入力!$C$22)%,ユーザー別卸価格!T148+入力!$C$23),-入力!$C$24),ROUND(IF(入力!$C$21=1,ユーザー別卸価格!T148/(100-入力!$C$22)%,ユーザー別卸価格!T148+入力!$C$23),-入力!$C$24))),ユーザー別卸価格!T148))</f>
        <v>57500</v>
      </c>
      <c r="U148" s="221" t="str">
        <f>'6桁'!U148</f>
        <v>▽★</v>
      </c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>
        <f>IF(ユーザー別卸価格!F149="","", IF(ISNUMBER(ユーザー別卸価格!F149),IF(入力!$C$25=1,ROUNDDOWN(IF(入力!$C$21=1,ユーザー別卸価格!F149/(100-入力!$C$22)%,ユーザー別卸価格!F149+入力!$C$23),-入力!$C$24),IF(入力!$C$25=2,ROUNDUP(IF(入力!$C$21=1,ユーザー別卸価格!F149/(100-入力!$C$22)%,ユーザー別卸価格!F149+入力!$C$23),-入力!$C$24),ROUND(IF(入力!$C$21=1,ユーザー別卸価格!F149/(100-入力!$C$22)%,ユーザー別卸価格!F149+入力!$C$23),-入力!$C$24))),ユーザー別卸価格!F149))</f>
        <v>41200</v>
      </c>
      <c r="G149" s="126" t="str">
        <f>'6桁'!G149</f>
        <v>▽T</v>
      </c>
      <c r="H149" s="5" t="str">
        <f>IF(ユーザー別卸価格!H149="","", IF(ISNUMBER(ユーザー別卸価格!H149),IF(入力!$C$25=1,ROUNDDOWN(IF(入力!$C$21=1,ユーザー別卸価格!H149/(100-入力!$C$22)%,ユーザー別卸価格!H149+入力!$C$23),-入力!$C$24),IF(入力!$C$25=2,ROUNDUP(IF(入力!$C$21=1,ユーザー別卸価格!H149/(100-入力!$C$22)%,ユーザー別卸価格!H149+入力!$C$23),-入力!$C$24),ROUND(IF(入力!$C$21=1,ユーザー別卸価格!H149/(100-入力!$C$22)%,ユーザー別卸価格!H149+入力!$C$23),-入力!$C$24))),ユーザー別卸価格!H149))</f>
        <v/>
      </c>
      <c r="I149" s="126">
        <f>'6桁'!I149</f>
        <v>0</v>
      </c>
      <c r="J149" s="397"/>
      <c r="O149" s="452"/>
      <c r="P149" s="437" t="s">
        <v>95</v>
      </c>
      <c r="Q149" s="438"/>
      <c r="R149" s="503">
        <v>100</v>
      </c>
      <c r="S149" s="504"/>
      <c r="T149" s="33">
        <f>IF(ユーザー別卸価格!T149="","", IF(ISNUMBER(ユーザー別卸価格!T149),IF(入力!$C$25=1,ROUNDDOWN(IF(入力!$C$21=1,ユーザー別卸価格!T149/(100-入力!$C$22)%,ユーザー別卸価格!T149+入力!$C$23),-入力!$C$24),IF(入力!$C$25=2,ROUNDUP(IF(入力!$C$21=1,ユーザー別卸価格!T149/(100-入力!$C$22)%,ユーザー別卸価格!T149+入力!$C$23),-入力!$C$24),ROUND(IF(入力!$C$21=1,ユーザー別卸価格!T149/(100-入力!$C$22)%,ユーザー別卸価格!T149+入力!$C$23),-入力!$C$24))),ユーザー別卸価格!T149))</f>
        <v>65300</v>
      </c>
      <c r="U149" s="222" t="str">
        <f>'6桁'!U149</f>
        <v>▽★</v>
      </c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IF(ユーザー別卸価格!F150="","", IF(ISNUMBER(ユーザー別卸価格!F150),IF(入力!$C$25=1,ROUNDDOWN(IF(入力!$C$21=1,ユーザー別卸価格!F150/(100-入力!$C$22)%,ユーザー別卸価格!F150+入力!$C$23),-入力!$C$24),IF(入力!$C$25=2,ROUNDUP(IF(入力!$C$21=1,ユーザー別卸価格!F150/(100-入力!$C$22)%,ユーザー別卸価格!F150+入力!$C$23),-入力!$C$24),ROUND(IF(入力!$C$21=1,ユーザー別卸価格!F150/(100-入力!$C$22)%,ユーザー別卸価格!F150+入力!$C$23),-入力!$C$24))),ユーザー別卸価格!F150))</f>
        <v/>
      </c>
      <c r="G150" s="259">
        <f>'6桁'!G150</f>
        <v>0</v>
      </c>
      <c r="H150" s="33">
        <f>IF(ユーザー別卸価格!H150="","", IF(ISNUMBER(ユーザー別卸価格!H150),IF(入力!$C$25=1,ROUNDDOWN(IF(入力!$C$21=1,ユーザー別卸価格!H150/(100-入力!$C$22)%,ユーザー別卸価格!H150+入力!$C$23),-入力!$C$24),IF(入力!$C$25=2,ROUNDUP(IF(入力!$C$21=1,ユーザー別卸価格!H150/(100-入力!$C$22)%,ユーザー別卸価格!H150+入力!$C$23),-入力!$C$24),ROUND(IF(入力!$C$21=1,ユーザー別卸価格!H150/(100-入力!$C$22)%,ユーザー別卸価格!H150+入力!$C$23),-入力!$C$24))),ユーザー別卸価格!H150))</f>
        <v>30400</v>
      </c>
      <c r="I150" s="259" t="str">
        <f>'6桁'!I150</f>
        <v>▽</v>
      </c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>
        <f>IF(ユーザー別卸価格!T150="","", IF(ISNUMBER(ユーザー別卸価格!T150),IF(入力!$C$25=1,ROUNDDOWN(IF(入力!$C$21=1,ユーザー別卸価格!T150/(100-入力!$C$22)%,ユーザー別卸価格!T150+入力!$C$23),-入力!$C$24),IF(入力!$C$25=2,ROUNDUP(IF(入力!$C$21=1,ユーザー別卸価格!T150/(100-入力!$C$22)%,ユーザー別卸価格!T150+入力!$C$23),-入力!$C$24),ROUND(IF(入力!$C$21=1,ユーザー別卸価格!T150/(100-入力!$C$22)%,ユーザー別卸価格!T150+入力!$C$23),-入力!$C$24))),ユーザー別卸価格!T150))</f>
        <v>47600</v>
      </c>
      <c r="U150" s="221" t="str">
        <f>'6桁'!U150</f>
        <v>▽★</v>
      </c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>
        <f>IF(ユーザー別卸価格!F151="","", IF(ISNUMBER(ユーザー別卸価格!F151),IF(入力!$C$25=1,ROUNDDOWN(IF(入力!$C$21=1,ユーザー別卸価格!F151/(100-入力!$C$22)%,ユーザー別卸価格!F151+入力!$C$23),-入力!$C$24),IF(入力!$C$25=2,ROUNDUP(IF(入力!$C$21=1,ユーザー別卸価格!F151/(100-入力!$C$22)%,ユーザー別卸価格!F151+入力!$C$23),-入力!$C$24),ROUND(IF(入力!$C$21=1,ユーザー別卸価格!F151/(100-入力!$C$22)%,ユーザー別卸価格!F151+入力!$C$23),-入力!$C$24))),ユーザー別卸価格!F151))</f>
        <v>45800</v>
      </c>
      <c r="G151" s="260" t="str">
        <f>'6桁'!G151</f>
        <v>▽T★</v>
      </c>
      <c r="H151" s="32" t="str">
        <f>IF(ユーザー別卸価格!H151="","", IF(ISNUMBER(ユーザー別卸価格!H151),IF(入力!$C$25=1,ROUNDDOWN(IF(入力!$C$21=1,ユーザー別卸価格!H151/(100-入力!$C$22)%,ユーザー別卸価格!H151+入力!$C$23),-入力!$C$24),IF(入力!$C$25=2,ROUNDUP(IF(入力!$C$21=1,ユーザー別卸価格!H151/(100-入力!$C$22)%,ユーザー別卸価格!H151+入力!$C$23),-入力!$C$24),ROUND(IF(入力!$C$21=1,ユーザー別卸価格!H151/(100-入力!$C$22)%,ユーザー別卸価格!H151+入力!$C$23),-入力!$C$24))),ユーザー別卸価格!H151))</f>
        <v/>
      </c>
      <c r="I151" s="260">
        <f>'6桁'!I151</f>
        <v>0</v>
      </c>
      <c r="J151" s="397"/>
      <c r="O151" s="451"/>
      <c r="P151" s="435" t="s">
        <v>24</v>
      </c>
      <c r="Q151" s="436"/>
      <c r="R151" s="501">
        <v>98</v>
      </c>
      <c r="S151" s="502"/>
      <c r="T151" s="5">
        <f>IF(ユーザー別卸価格!T151="","", IF(ISNUMBER(ユーザー別卸価格!T151),IF(入力!$C$25=1,ROUNDDOWN(IF(入力!$C$21=1,ユーザー別卸価格!T151/(100-入力!$C$22)%,ユーザー別卸価格!T151+入力!$C$23),-入力!$C$24),IF(入力!$C$25=2,ROUNDUP(IF(入力!$C$21=1,ユーザー別卸価格!T151/(100-入力!$C$22)%,ユーザー別卸価格!T151+入力!$C$23),-入力!$C$24),ROUND(IF(入力!$C$21=1,ユーザー別卸価格!T151/(100-入力!$C$22)%,ユーザー別卸価格!T151+入力!$C$23),-入力!$C$24))),ユーザー別卸価格!T151))</f>
        <v>55500</v>
      </c>
      <c r="U151" s="221" t="str">
        <f>'6桁'!U151</f>
        <v>▽★</v>
      </c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>
        <f>IF(ユーザー別卸価格!F152="","", IF(ISNUMBER(ユーザー別卸価格!F152),IF(入力!$C$25=1,ROUNDDOWN(IF(入力!$C$21=1,ユーザー別卸価格!F152/(100-入力!$C$22)%,ユーザー別卸価格!F152+入力!$C$23),-入力!$C$24),IF(入力!$C$25=2,ROUNDUP(IF(入力!$C$21=1,ユーザー別卸価格!F152/(100-入力!$C$22)%,ユーザー別卸価格!F152+入力!$C$23),-入力!$C$24),ROUND(IF(入力!$C$21=1,ユーザー別卸価格!F152/(100-入力!$C$22)%,ユーザー別卸価格!F152+入力!$C$23),-入力!$C$24))),ユーザー別卸価格!F152))</f>
        <v>38800</v>
      </c>
      <c r="G152" s="259" t="str">
        <f>'6桁'!G152</f>
        <v>▽T★</v>
      </c>
      <c r="H152" s="33" t="str">
        <f>IF(ユーザー別卸価格!H152="","", IF(ISNUMBER(ユーザー別卸価格!H152),IF(入力!$C$25=1,ROUNDDOWN(IF(入力!$C$21=1,ユーザー別卸価格!H152/(100-入力!$C$22)%,ユーザー別卸価格!H152+入力!$C$23),-入力!$C$24),IF(入力!$C$25=2,ROUNDUP(IF(入力!$C$21=1,ユーザー別卸価格!H152/(100-入力!$C$22)%,ユーザー別卸価格!H152+入力!$C$23),-入力!$C$24),ROUND(IF(入力!$C$21=1,ユーザー別卸価格!H152/(100-入力!$C$22)%,ユーザー別卸価格!H152+入力!$C$23),-入力!$C$24))),ユーザー別卸価格!H152))</f>
        <v/>
      </c>
      <c r="I152" s="259">
        <f>'6桁'!I152</f>
        <v>0</v>
      </c>
      <c r="J152" s="397"/>
      <c r="O152" s="452"/>
      <c r="P152" s="437" t="s">
        <v>91</v>
      </c>
      <c r="Q152" s="438"/>
      <c r="R152" s="503">
        <v>101</v>
      </c>
      <c r="S152" s="504"/>
      <c r="T152" s="33">
        <f>IF(ユーザー別卸価格!T152="","", IF(ISNUMBER(ユーザー別卸価格!T152),IF(入力!$C$25=1,ROUNDDOWN(IF(入力!$C$21=1,ユーザー別卸価格!T152/(100-入力!$C$22)%,ユーザー別卸価格!T152+入力!$C$23),-入力!$C$24),IF(入力!$C$25=2,ROUNDUP(IF(入力!$C$21=1,ユーザー別卸価格!T152/(100-入力!$C$22)%,ユーザー別卸価格!T152+入力!$C$23),-入力!$C$24),ROUND(IF(入力!$C$21=1,ユーザー別卸価格!T152/(100-入力!$C$22)%,ユーザー別卸価格!T152+入力!$C$23),-入力!$C$24))),ユーザー別卸価格!T152))</f>
        <v>53600</v>
      </c>
      <c r="U152" s="222" t="str">
        <f>'6桁'!U152</f>
        <v>▽★</v>
      </c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>
        <f>IF(ユーザー別卸価格!F153="","", IF(ISNUMBER(ユーザー別卸価格!F153),IF(入力!$C$25=1,ROUNDDOWN(IF(入力!$C$21=1,ユーザー別卸価格!F153/(100-入力!$C$22)%,ユーザー別卸価格!F153+入力!$C$23),-入力!$C$24),IF(入力!$C$25=2,ROUNDUP(IF(入力!$C$21=1,ユーザー別卸価格!F153/(100-入力!$C$22)%,ユーザー別卸価格!F153+入力!$C$23),-入力!$C$24),ROUND(IF(入力!$C$21=1,ユーザー別卸価格!F153/(100-入力!$C$22)%,ユーザー別卸価格!F153+入力!$C$23),-入力!$C$24))),ユーザー別卸価格!F153))</f>
        <v>31400</v>
      </c>
      <c r="G153" s="260" t="str">
        <f>'6桁'!G153</f>
        <v>▽T★</v>
      </c>
      <c r="H153" s="32" t="str">
        <f>IF(ユーザー別卸価格!H153="","", IF(ISNUMBER(ユーザー別卸価格!H153),IF(入力!$C$25=1,ROUNDDOWN(IF(入力!$C$21=1,ユーザー別卸価格!H153/(100-入力!$C$22)%,ユーザー別卸価格!H153+入力!$C$23),-入力!$C$24),IF(入力!$C$25=2,ROUNDUP(IF(入力!$C$21=1,ユーザー別卸価格!H153/(100-入力!$C$22)%,ユーザー別卸価格!H153+入力!$C$23),-入力!$C$24),ROUND(IF(入力!$C$21=1,ユーザー別卸価格!H153/(100-入力!$C$22)%,ユーザー別卸価格!H153+入力!$C$23),-入力!$C$24))),ユーザー別卸価格!H153))</f>
        <v/>
      </c>
      <c r="I153" s="260">
        <f>'6桁'!I153</f>
        <v>0</v>
      </c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>
        <f>IF(ユーザー別卸価格!T153="","", IF(ISNUMBER(ユーザー別卸価格!T153),IF(入力!$C$25=1,ROUNDDOWN(IF(入力!$C$21=1,ユーザー別卸価格!T153/(100-入力!$C$22)%,ユーザー別卸価格!T153+入力!$C$23),-入力!$C$24),IF(入力!$C$25=2,ROUNDUP(IF(入力!$C$21=1,ユーザー別卸価格!T153/(100-入力!$C$22)%,ユーザー別卸価格!T153+入力!$C$23),-入力!$C$24),ROUND(IF(入力!$C$21=1,ユーザー別卸価格!T153/(100-入力!$C$22)%,ユーザー別卸価格!T153+入力!$C$23),-入力!$C$24))),ユーザー別卸価格!T153))</f>
        <v>36600</v>
      </c>
      <c r="U153" s="223" t="str">
        <f>'6桁'!U153</f>
        <v>▽★</v>
      </c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>
        <f>IF(ユーザー別卸価格!F154="","", IF(ISNUMBER(ユーザー別卸価格!F154),IF(入力!$C$25=1,ROUNDDOWN(IF(入力!$C$21=1,ユーザー別卸価格!F154/(100-入力!$C$22)%,ユーザー別卸価格!F154+入力!$C$23),-入力!$C$24),IF(入力!$C$25=2,ROUNDUP(IF(入力!$C$21=1,ユーザー別卸価格!F154/(100-入力!$C$22)%,ユーザー別卸価格!F154+入力!$C$23),-入力!$C$24),ROUND(IF(入力!$C$21=1,ユーザー別卸価格!F154/(100-入力!$C$22)%,ユーザー別卸価格!F154+入力!$C$23),-入力!$C$24))),ユーザー別卸価格!F154))</f>
        <v>24900</v>
      </c>
      <c r="G154" s="169" t="str">
        <f>'6桁'!G154</f>
        <v>▽T★</v>
      </c>
      <c r="H154" s="5" t="str">
        <f>IF(ユーザー別卸価格!H154="","", IF(ISNUMBER(ユーザー別卸価格!H154),IF(入力!$C$25=1,ROUNDDOWN(IF(入力!$C$21=1,ユーザー別卸価格!H154/(100-入力!$C$22)%,ユーザー別卸価格!H154+入力!$C$23),-入力!$C$24),IF(入力!$C$25=2,ROUNDUP(IF(入力!$C$21=1,ユーザー別卸価格!H154/(100-入力!$C$22)%,ユーザー別卸価格!H154+入力!$C$23),-入力!$C$24),ROUND(IF(入力!$C$21=1,ユーザー別卸価格!H154/(100-入力!$C$22)%,ユーザー別卸価格!H154+入力!$C$23),-入力!$C$24))),ユーザー別卸価格!H154))</f>
        <v/>
      </c>
      <c r="I154" s="126">
        <f>'6桁'!I154</f>
        <v>0</v>
      </c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>
        <f>IF(ユーザー別卸価格!F155="","", IF(ISNUMBER(ユーザー別卸価格!F155),IF(入力!$C$25=1,ROUNDDOWN(IF(入力!$C$21=1,ユーザー別卸価格!F155/(100-入力!$C$22)%,ユーザー別卸価格!F155+入力!$C$23),-入力!$C$24),IF(入力!$C$25=2,ROUNDUP(IF(入力!$C$21=1,ユーザー別卸価格!F155/(100-入力!$C$22)%,ユーザー別卸価格!F155+入力!$C$23),-入力!$C$24),ROUND(IF(入力!$C$21=1,ユーザー別卸価格!F155/(100-入力!$C$22)%,ユーザー別卸価格!F155+入力!$C$23),-入力!$C$24))),ユーザー別卸価格!F155))</f>
        <v>27600</v>
      </c>
      <c r="G155" s="263" t="str">
        <f>'6桁'!G155</f>
        <v>▽T★</v>
      </c>
      <c r="H155" s="33" t="str">
        <f>IF(ユーザー別卸価格!H155="","", IF(ISNUMBER(ユーザー別卸価格!H155),IF(入力!$C$25=1,ROUNDDOWN(IF(入力!$C$21=1,ユーザー別卸価格!H155/(100-入力!$C$22)%,ユーザー別卸価格!H155+入力!$C$23),-入力!$C$24),IF(入力!$C$25=2,ROUNDUP(IF(入力!$C$21=1,ユーザー別卸価格!H155/(100-入力!$C$22)%,ユーザー別卸価格!H155+入力!$C$23),-入力!$C$24),ROUND(IF(入力!$C$21=1,ユーザー別卸価格!H155/(100-入力!$C$22)%,ユーザー別卸価格!H155+入力!$C$23),-入力!$C$24))),ユーザー別卸価格!H155))</f>
        <v/>
      </c>
      <c r="I155" s="259">
        <f>'6桁'!I155</f>
        <v>0</v>
      </c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>
        <f>IF(ユーザー別卸価格!F156="","", IF(ISNUMBER(ユーザー別卸価格!F156),IF(入力!$C$25=1,ROUNDDOWN(IF(入力!$C$21=1,ユーザー別卸価格!F156/(100-入力!$C$22)%,ユーザー別卸価格!F156+入力!$C$23),-入力!$C$24),IF(入力!$C$25=2,ROUNDUP(IF(入力!$C$21=1,ユーザー別卸価格!F156/(100-入力!$C$22)%,ユーザー別卸価格!F156+入力!$C$23),-入力!$C$24),ROUND(IF(入力!$C$21=1,ユーザー別卸価格!F156/(100-入力!$C$22)%,ユーザー別卸価格!F156+入力!$C$23),-入力!$C$24))),ユーザー別卸価格!F156))</f>
        <v>16500</v>
      </c>
      <c r="G156" s="261" t="str">
        <f>'6桁'!G156</f>
        <v>▽Q</v>
      </c>
      <c r="H156" s="6" t="str">
        <f>IF(ユーザー別卸価格!H156="","", IF(ISNUMBER(ユーザー別卸価格!H156),IF(入力!$C$25=1,ROUNDDOWN(IF(入力!$C$21=1,ユーザー別卸価格!H156/(100-入力!$C$22)%,ユーザー別卸価格!H156+入力!$C$23),-入力!$C$24),IF(入力!$C$25=2,ROUNDUP(IF(入力!$C$21=1,ユーザー別卸価格!H156/(100-入力!$C$22)%,ユーザー別卸価格!H156+入力!$C$23),-入力!$C$24),ROUND(IF(入力!$C$21=1,ユーザー別卸価格!H156/(100-入力!$C$22)%,ユーザー別卸価格!H156+入力!$C$23),-入力!$C$24))),ユーザー別卸価格!H156))</f>
        <v/>
      </c>
      <c r="I156" s="258">
        <f>'6桁'!I156</f>
        <v>0</v>
      </c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>
        <f>IF(ユーザー別卸価格!F157="","", IF(ISNUMBER(ユーザー別卸価格!F157),IF(入力!$C$25=1,ROUNDDOWN(IF(入力!$C$21=1,ユーザー別卸価格!F157/(100-入力!$C$22)%,ユーザー別卸価格!F157+入力!$C$23),-入力!$C$24),IF(入力!$C$25=2,ROUNDUP(IF(入力!$C$21=1,ユーザー別卸価格!F157/(100-入力!$C$22)%,ユーザー別卸価格!F157+入力!$C$23),-入力!$C$24),ROUND(IF(入力!$C$21=1,ユーザー別卸価格!F157/(100-入力!$C$22)%,ユーザー別卸価格!F157+入力!$C$23),-入力!$C$24))),ユーザー別卸価格!F157))</f>
        <v>18200</v>
      </c>
      <c r="G157" s="170" t="str">
        <f>'6桁'!G157</f>
        <v>▽Q</v>
      </c>
      <c r="H157" s="16" t="str">
        <f>IF(ユーザー別卸価格!H157="","", IF(ISNUMBER(ユーザー別卸価格!H157),IF(入力!$C$25=1,ROUNDDOWN(IF(入力!$C$21=1,ユーザー別卸価格!H157/(100-入力!$C$22)%,ユーザー別卸価格!H157+入力!$C$23),-入力!$C$24),IF(入力!$C$25=2,ROUNDUP(IF(入力!$C$21=1,ユーザー別卸価格!H157/(100-入力!$C$22)%,ユーザー別卸価格!H157+入力!$C$23),-入力!$C$24),ROUND(IF(入力!$C$21=1,ユーザー別卸価格!H157/(100-入力!$C$22)%,ユーザー別卸価格!H157+入力!$C$23),-入力!$C$24))),ユーザー別卸価格!H157))</f>
        <v/>
      </c>
      <c r="I157" s="171">
        <f>'6桁'!I157</f>
        <v>0</v>
      </c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125</v>
      </c>
      <c r="I167" s="487"/>
      <c r="J167" s="486" t="s">
        <v>125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IF(ユーザー別卸価格!F168="","", IF(ISNUMBER(ユーザー別卸価格!F168),IF(入力!$C$25=1,ROUNDDOWN(IF(入力!$C$21=1,ユーザー別卸価格!F168/(100-入力!$C$22)%,ユーザー別卸価格!F168+入力!$C$23),-入力!$C$24),IF(入力!$C$25=2,ROUNDUP(IF(入力!$C$21=1,ユーザー別卸価格!F168/(100-入力!$C$22)%,ユーザー別卸価格!F168+入力!$C$23),-入力!$C$24),ROUND(IF(入力!$C$21=1,ユーザー別卸価格!F168/(100-入力!$C$22)%,ユーザー別卸価格!F168+入力!$C$23),-入力!$C$24))),ユーザー別卸価格!F168))</f>
        <v/>
      </c>
      <c r="G168" s="57">
        <f>'6桁'!G168</f>
        <v>0</v>
      </c>
      <c r="H168" s="56" t="str">
        <f>IF(ユーザー別卸価格!H168="","", IF(ISNUMBER(ユーザー別卸価格!H168),IF(入力!$C$25=1,ROUNDDOWN(IF(入力!$C$21=1,ユーザー別卸価格!H168/(100-入力!$C$22)%,ユーザー別卸価格!H168+入力!$C$23),-入力!$C$24),IF(入力!$C$25=2,ROUNDUP(IF(入力!$C$21=1,ユーザー別卸価格!H168/(100-入力!$C$22)%,ユーザー別卸価格!H168+入力!$C$23),-入力!$C$24),ROUND(IF(入力!$C$21=1,ユーザー別卸価格!H168/(100-入力!$C$22)%,ユーザー別卸価格!H168+入力!$C$23),-入力!$C$24))),ユーザー別卸価格!H168))</f>
        <v/>
      </c>
      <c r="I168" s="57">
        <f>'6桁'!I168</f>
        <v>0</v>
      </c>
      <c r="J168" s="56">
        <f>IF(ユーザー別卸価格!J168="","", IF(ISNUMBER(ユーザー別卸価格!J168),IF(入力!$C$25=1,ROUNDDOWN(IF(入力!$C$21=1,ユーザー別卸価格!J168/(100-入力!$C$22)%,ユーザー別卸価格!J168+入力!$C$23),-入力!$C$24),IF(入力!$C$25=2,ROUNDUP(IF(入力!$C$21=1,ユーザー別卸価格!J168/(100-入力!$C$22)%,ユーザー別卸価格!J168+入力!$C$23),-入力!$C$24),ROUND(IF(入力!$C$21=1,ユーザー別卸価格!J168/(100-入力!$C$22)%,ユーザー別卸価格!J168+入力!$C$23),-入力!$C$24))),ユーザー別卸価格!J168))</f>
        <v>72300</v>
      </c>
      <c r="K168" s="57" t="str">
        <f>'6桁'!K168</f>
        <v>★</v>
      </c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>
        <f>IF(ユーザー別卸価格!R168="","", IF(ISNUMBER(ユーザー別卸価格!R168),IF(入力!$C$25=1,ROUNDDOWN(IF(入力!$C$21=1,ユーザー別卸価格!R168/(100-入力!$C$22)%,ユーザー別卸価格!R168+入力!$C$23),-入力!$C$24),IF(入力!$C$25=2,ROUNDUP(IF(入力!$C$21=1,ユーザー別卸価格!R168/(100-入力!$C$22)%,ユーザー別卸価格!R168+入力!$C$23),-入力!$C$24),ROUND(IF(入力!$C$21=1,ユーザー別卸価格!R168/(100-入力!$C$22)%,ユーザー別卸価格!R168+入力!$C$23),-入力!$C$24))),ユーザー別卸価格!R168))</f>
        <v>52200</v>
      </c>
      <c r="S168" s="198">
        <f>'6桁'!S168</f>
        <v>0</v>
      </c>
      <c r="T168" s="4">
        <f>IF(ユーザー別卸価格!T168="","", IF(ISNUMBER(ユーザー別卸価格!T168),IF(入力!$C$25=1,ROUNDDOWN(IF(入力!$C$21=1,ユーザー別卸価格!T168/(100-入力!$C$22)%,ユーザー別卸価格!T168+入力!$C$23),-入力!$C$24),IF(入力!$C$25=2,ROUNDUP(IF(入力!$C$21=1,ユーザー別卸価格!T168/(100-入力!$C$22)%,ユーザー別卸価格!T168+入力!$C$23),-入力!$C$24),ROUND(IF(入力!$C$21=1,ユーザー別卸価格!T168/(100-入力!$C$22)%,ユーザー別卸価格!T168+入力!$C$23),-入力!$C$24))),ユーザー別卸価格!T168))</f>
        <v>49400</v>
      </c>
      <c r="U168" s="198">
        <f>'6桁'!U168</f>
        <v>0</v>
      </c>
      <c r="V168" s="4" t="str">
        <f>IF(ユーザー別卸価格!V168="","", IF(ISNUMBER(ユーザー別卸価格!V168),IF(入力!$C$25=1,ROUNDDOWN(IF(入力!$C$21=1,ユーザー別卸価格!V168/(100-入力!$C$22)%,ユーザー別卸価格!V168+入力!$C$23),-入力!$C$24),IF(入力!$C$25=2,ROUNDUP(IF(入力!$C$21=1,ユーザー別卸価格!V168/(100-入力!$C$22)%,ユーザー別卸価格!V168+入力!$C$23),-入力!$C$24),ROUND(IF(入力!$C$21=1,ユーザー別卸価格!V168/(100-入力!$C$22)%,ユーザー別卸価格!V168+入力!$C$23),-入力!$C$24))),ユーザー別卸価格!V168))</f>
        <v/>
      </c>
      <c r="W168" s="61">
        <f>'6桁'!W168</f>
        <v>0</v>
      </c>
      <c r="X168" s="4" t="str">
        <f>IF(ユーザー別卸価格!X168="","", IF(ISNUMBER(ユーザー別卸価格!X168),IF(入力!$C$25=1,ROUNDDOWN(IF(入力!$C$21=1,ユーザー別卸価格!X168/(100-入力!$C$22)%,ユーザー別卸価格!X168+入力!$C$23),-入力!$C$24),IF(入力!$C$25=2,ROUNDUP(IF(入力!$C$21=1,ユーザー別卸価格!X168/(100-入力!$C$22)%,ユーザー別卸価格!X168+入力!$C$23),-入力!$C$24),ROUND(IF(入力!$C$21=1,ユーザー別卸価格!X168/(100-入力!$C$22)%,ユーザー別卸価格!X168+入力!$C$23),-入力!$C$24))),ユーザー別卸価格!X168))</f>
        <v/>
      </c>
      <c r="Y168" s="61">
        <f>'6桁'!Y168</f>
        <v>0</v>
      </c>
      <c r="Z168" s="4" t="str">
        <f>IF(ユーザー別卸価格!Z168="","", IF(ISNUMBER(ユーザー別卸価格!Z168),IF(入力!$C$25=1,ROUNDDOWN(IF(入力!$C$21=1,ユーザー別卸価格!Z168/(100-入力!$C$22)%,ユーザー別卸価格!Z168+入力!$C$23),-入力!$C$24),IF(入力!$C$25=2,ROUNDUP(IF(入力!$C$21=1,ユーザー別卸価格!Z168/(100-入力!$C$22)%,ユーザー別卸価格!Z168+入力!$C$23),-入力!$C$24),ROUND(IF(入力!$C$21=1,ユーザー別卸価格!Z168/(100-入力!$C$22)%,ユーザー別卸価格!Z168+入力!$C$23),-入力!$C$24))),ユーザー別卸価格!Z168))</f>
        <v/>
      </c>
      <c r="AA168" s="61">
        <f>'6桁'!AA168</f>
        <v>0</v>
      </c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f>IF(ユーザー別卸価格!F169="","", IF(ISNUMBER(ユーザー別卸価格!F169),IF(入力!$C$25=1,ROUNDDOWN(IF(入力!$C$21=1,ユーザー別卸価格!F169/(100-入力!$C$22)%,ユーザー別卸価格!F169+入力!$C$23),-入力!$C$24),IF(入力!$C$25=2,ROUNDUP(IF(入力!$C$21=1,ユーザー別卸価格!F169/(100-入力!$C$22)%,ユーザー別卸価格!F169+入力!$C$23),-入力!$C$24),ROUND(IF(入力!$C$21=1,ユーザー別卸価格!F169/(100-入力!$C$22)%,ユーザー別卸価格!F169+入力!$C$23),-入力!$C$24))),ユーザー別卸価格!F169))</f>
        <v>100400</v>
      </c>
      <c r="G169" s="67">
        <f>'6桁'!G169</f>
        <v>0</v>
      </c>
      <c r="H169" s="32" t="str">
        <f>IF(ユーザー別卸価格!H169="","", IF(ISNUMBER(ユーザー別卸価格!H169),IF(入力!$C$25=1,ROUNDDOWN(IF(入力!$C$21=1,ユーザー別卸価格!H169/(100-入力!$C$22)%,ユーザー別卸価格!H169+入力!$C$23),-入力!$C$24),IF(入力!$C$25=2,ROUNDUP(IF(入力!$C$21=1,ユーザー別卸価格!H169/(100-入力!$C$22)%,ユーザー別卸価格!H169+入力!$C$23),-入力!$C$24),ROUND(IF(入力!$C$21=1,ユーザー別卸価格!H169/(100-入力!$C$22)%,ユーザー別卸価格!H169+入力!$C$23),-入力!$C$24))),ユーザー別卸価格!H169))</f>
        <v/>
      </c>
      <c r="I169" s="67">
        <f>'6桁'!I169</f>
        <v>0</v>
      </c>
      <c r="J169" s="32" t="str">
        <f>IF(ユーザー別卸価格!J169="","", IF(ISNUMBER(ユーザー別卸価格!J169),IF(入力!$C$25=1,ROUNDDOWN(IF(入力!$C$21=1,ユーザー別卸価格!J169/(100-入力!$C$22)%,ユーザー別卸価格!J169+入力!$C$23),-入力!$C$24),IF(入力!$C$25=2,ROUNDUP(IF(入力!$C$21=1,ユーザー別卸価格!J169/(100-入力!$C$22)%,ユーザー別卸価格!J169+入力!$C$23),-入力!$C$24),ROUND(IF(入力!$C$21=1,ユーザー別卸価格!J169/(100-入力!$C$22)%,ユーザー別卸価格!J169+入力!$C$23),-入力!$C$24))),ユーザー別卸価格!J169))</f>
        <v/>
      </c>
      <c r="K169" s="67">
        <f>'6桁'!K169</f>
        <v>0</v>
      </c>
      <c r="L169" s="356"/>
      <c r="M169" s="451"/>
      <c r="N169" s="489" t="s">
        <v>221</v>
      </c>
      <c r="O169" s="436"/>
      <c r="P169" s="152">
        <v>99</v>
      </c>
      <c r="Q169" s="386"/>
      <c r="R169" s="5">
        <f>IF(ユーザー別卸価格!R169="","", IF(ISNUMBER(ユーザー別卸価格!R169),IF(入力!$C$25=1,ROUNDDOWN(IF(入力!$C$21=1,ユーザー別卸価格!R169/(100-入力!$C$22)%,ユーザー別卸価格!R169+入力!$C$23),-入力!$C$24),IF(入力!$C$25=2,ROUNDUP(IF(入力!$C$21=1,ユーザー別卸価格!R169/(100-入力!$C$22)%,ユーザー別卸価格!R169+入力!$C$23),-入力!$C$24),ROUND(IF(入力!$C$21=1,ユーザー別卸価格!R169/(100-入力!$C$22)%,ユーザー別卸価格!R169+入力!$C$23),-入力!$C$24))),ユーザー別卸価格!R169))</f>
        <v>55000</v>
      </c>
      <c r="S169" s="201">
        <f>'6桁'!S169</f>
        <v>0</v>
      </c>
      <c r="T169" s="5" t="str">
        <f>IF(ユーザー別卸価格!T169="","", IF(ISNUMBER(ユーザー別卸価格!T169),IF(入力!$C$25=1,ROUNDDOWN(IF(入力!$C$21=1,ユーザー別卸価格!T169/(100-入力!$C$22)%,ユーザー別卸価格!T169+入力!$C$23),-入力!$C$24),IF(入力!$C$25=2,ROUNDUP(IF(入力!$C$21=1,ユーザー別卸価格!T169/(100-入力!$C$22)%,ユーザー別卸価格!T169+入力!$C$23),-入力!$C$24),ROUND(IF(入力!$C$21=1,ユーザー別卸価格!T169/(100-入力!$C$22)%,ユーザー別卸価格!T169+入力!$C$23),-入力!$C$24))),ユーザー別卸価格!T169))</f>
        <v/>
      </c>
      <c r="U169" s="201">
        <f>'6桁'!U169</f>
        <v>0</v>
      </c>
      <c r="V169" s="5" t="str">
        <f>IF(ユーザー別卸価格!V169="","", IF(ISNUMBER(ユーザー別卸価格!V169),IF(入力!$C$25=1,ROUNDDOWN(IF(入力!$C$21=1,ユーザー別卸価格!V169/(100-入力!$C$22)%,ユーザー別卸価格!V169+入力!$C$23),-入力!$C$24),IF(入力!$C$25=2,ROUNDUP(IF(入力!$C$21=1,ユーザー別卸価格!V169/(100-入力!$C$22)%,ユーザー別卸価格!V169+入力!$C$23),-入力!$C$24),ROUND(IF(入力!$C$21=1,ユーザー別卸価格!V169/(100-入力!$C$22)%,ユーザー別卸価格!V169+入力!$C$23),-入力!$C$24))),ユーザー別卸価格!V169))</f>
        <v/>
      </c>
      <c r="W169" s="62">
        <f>'6桁'!W169</f>
        <v>0</v>
      </c>
      <c r="X169" s="5" t="str">
        <f>IF(ユーザー別卸価格!X169="","", IF(ISNUMBER(ユーザー別卸価格!X169),IF(入力!$C$25=1,ROUNDDOWN(IF(入力!$C$21=1,ユーザー別卸価格!X169/(100-入力!$C$22)%,ユーザー別卸価格!X169+入力!$C$23),-入力!$C$24),IF(入力!$C$25=2,ROUNDUP(IF(入力!$C$21=1,ユーザー別卸価格!X169/(100-入力!$C$22)%,ユーザー別卸価格!X169+入力!$C$23),-入力!$C$24),ROUND(IF(入力!$C$21=1,ユーザー別卸価格!X169/(100-入力!$C$22)%,ユーザー別卸価格!X169+入力!$C$23),-入力!$C$24))),ユーザー別卸価格!X169))</f>
        <v/>
      </c>
      <c r="Y169" s="62">
        <f>'6桁'!Y169</f>
        <v>0</v>
      </c>
      <c r="Z169" s="5" t="str">
        <f>IF(ユーザー別卸価格!Z169="","", IF(ISNUMBER(ユーザー別卸価格!Z169),IF(入力!$C$25=1,ROUNDDOWN(IF(入力!$C$21=1,ユーザー別卸価格!Z169/(100-入力!$C$22)%,ユーザー別卸価格!Z169+入力!$C$23),-入力!$C$24),IF(入力!$C$25=2,ROUNDUP(IF(入力!$C$21=1,ユーザー別卸価格!Z169/(100-入力!$C$22)%,ユーザー別卸価格!Z169+入力!$C$23),-入力!$C$24),ROUND(IF(入力!$C$21=1,ユーザー別卸価格!Z169/(100-入力!$C$22)%,ユーザー別卸価格!Z169+入力!$C$23),-入力!$C$24))),ユーザー別卸価格!Z169))</f>
        <v/>
      </c>
      <c r="AA169" s="62">
        <f>'6桁'!AA169</f>
        <v>0</v>
      </c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IF(ユーザー別卸価格!F170="","", IF(ISNUMBER(ユーザー別卸価格!F170),IF(入力!$C$25=1,ROUNDDOWN(IF(入力!$C$21=1,ユーザー別卸価格!F170/(100-入力!$C$22)%,ユーザー別卸価格!F170+入力!$C$23),-入力!$C$24),IF(入力!$C$25=2,ROUNDUP(IF(入力!$C$21=1,ユーザー別卸価格!F170/(100-入力!$C$22)%,ユーザー別卸価格!F170+入力!$C$23),-入力!$C$24),ROUND(IF(入力!$C$21=1,ユーザー別卸価格!F170/(100-入力!$C$22)%,ユーザー別卸価格!F170+入力!$C$23),-入力!$C$24))),ユーザー別卸価格!F170))</f>
        <v/>
      </c>
      <c r="G170" s="62">
        <f>'6桁'!G170</f>
        <v>0</v>
      </c>
      <c r="H170" s="5" t="str">
        <f>IF(ユーザー別卸価格!H170="","", IF(ISNUMBER(ユーザー別卸価格!H170),IF(入力!$C$25=1,ROUNDDOWN(IF(入力!$C$21=1,ユーザー別卸価格!H170/(100-入力!$C$22)%,ユーザー別卸価格!H170+入力!$C$23),-入力!$C$24),IF(入力!$C$25=2,ROUNDUP(IF(入力!$C$21=1,ユーザー別卸価格!H170/(100-入力!$C$22)%,ユーザー別卸価格!H170+入力!$C$23),-入力!$C$24),ROUND(IF(入力!$C$21=1,ユーザー別卸価格!H170/(100-入力!$C$22)%,ユーザー別卸価格!H170+入力!$C$23),-入力!$C$24))),ユーザー別卸価格!H170))</f>
        <v/>
      </c>
      <c r="I170" s="62">
        <f>'6桁'!I170</f>
        <v>0</v>
      </c>
      <c r="J170" s="5">
        <f>IF(ユーザー別卸価格!J170="","", IF(ISNUMBER(ユーザー別卸価格!J170),IF(入力!$C$25=1,ROUNDDOWN(IF(入力!$C$21=1,ユーザー別卸価格!J170/(100-入力!$C$22)%,ユーザー別卸価格!J170+入力!$C$23),-入力!$C$24),IF(入力!$C$25=2,ROUNDUP(IF(入力!$C$21=1,ユーザー別卸価格!J170/(100-入力!$C$22)%,ユーザー別卸価格!J170+入力!$C$23),-入力!$C$24),ROUND(IF(入力!$C$21=1,ユーザー別卸価格!J170/(100-入力!$C$22)%,ユーザー別卸価格!J170+入力!$C$23),-入力!$C$24))),ユーザー別卸価格!J170))</f>
        <v>54600</v>
      </c>
      <c r="K170" s="62" t="str">
        <f>'6桁'!K170</f>
        <v>★</v>
      </c>
      <c r="L170" s="356"/>
      <c r="M170" s="451"/>
      <c r="N170" s="489" t="s">
        <v>224</v>
      </c>
      <c r="O170" s="436"/>
      <c r="P170" s="152">
        <v>90</v>
      </c>
      <c r="Q170" s="386"/>
      <c r="R170" s="5">
        <f>IF(ユーザー別卸価格!R170="","", IF(ISNUMBER(ユーザー別卸価格!R170),IF(入力!$C$25=1,ROUNDDOWN(IF(入力!$C$21=1,ユーザー別卸価格!R170/(100-入力!$C$22)%,ユーザー別卸価格!R170+入力!$C$23),-入力!$C$24),IF(入力!$C$25=2,ROUNDUP(IF(入力!$C$21=1,ユーザー別卸価格!R170/(100-入力!$C$22)%,ユーザー別卸価格!R170+入力!$C$23),-入力!$C$24),ROUND(IF(入力!$C$21=1,ユーザー別卸価格!R170/(100-入力!$C$22)%,ユーザー別卸価格!R170+入力!$C$23),-入力!$C$24))),ユーザー別卸価格!R170))</f>
        <v>39200</v>
      </c>
      <c r="S170" s="201">
        <f>'6桁'!S170</f>
        <v>0</v>
      </c>
      <c r="T170" s="5">
        <f>IF(ユーザー別卸価格!T170="","", IF(ISNUMBER(ユーザー別卸価格!T170),IF(入力!$C$25=1,ROUNDDOWN(IF(入力!$C$21=1,ユーザー別卸価格!T170/(100-入力!$C$22)%,ユーザー別卸価格!T170+入力!$C$23),-入力!$C$24),IF(入力!$C$25=2,ROUNDUP(IF(入力!$C$21=1,ユーザー別卸価格!T170/(100-入力!$C$22)%,ユーザー別卸価格!T170+入力!$C$23),-入力!$C$24),ROUND(IF(入力!$C$21=1,ユーザー別卸価格!T170/(100-入力!$C$22)%,ユーザー別卸価格!T170+入力!$C$23),-入力!$C$24))),ユーザー別卸価格!T170))</f>
        <v>36800</v>
      </c>
      <c r="U170" s="201">
        <f>'6桁'!U170</f>
        <v>0</v>
      </c>
      <c r="V170" s="5" t="str">
        <f>IF(ユーザー別卸価格!V170="","", IF(ISNUMBER(ユーザー別卸価格!V170),IF(入力!$C$25=1,ROUNDDOWN(IF(入力!$C$21=1,ユーザー別卸価格!V170/(100-入力!$C$22)%,ユーザー別卸価格!V170+入力!$C$23),-入力!$C$24),IF(入力!$C$25=2,ROUNDUP(IF(入力!$C$21=1,ユーザー別卸価格!V170/(100-入力!$C$22)%,ユーザー別卸価格!V170+入力!$C$23),-入力!$C$24),ROUND(IF(入力!$C$21=1,ユーザー別卸価格!V170/(100-入力!$C$22)%,ユーザー別卸価格!V170+入力!$C$23),-入力!$C$24))),ユーザー別卸価格!V170))</f>
        <v/>
      </c>
      <c r="W170" s="62">
        <f>'6桁'!W170</f>
        <v>0</v>
      </c>
      <c r="X170" s="5" t="str">
        <f>IF(ユーザー別卸価格!X170="","", IF(ISNUMBER(ユーザー別卸価格!X170),IF(入力!$C$25=1,ROUNDDOWN(IF(入力!$C$21=1,ユーザー別卸価格!X170/(100-入力!$C$22)%,ユーザー別卸価格!X170+入力!$C$23),-入力!$C$24),IF(入力!$C$25=2,ROUNDUP(IF(入力!$C$21=1,ユーザー別卸価格!X170/(100-入力!$C$22)%,ユーザー別卸価格!X170+入力!$C$23),-入力!$C$24),ROUND(IF(入力!$C$21=1,ユーザー別卸価格!X170/(100-入力!$C$22)%,ユーザー別卸価格!X170+入力!$C$23),-入力!$C$24))),ユーザー別卸価格!X170))</f>
        <v/>
      </c>
      <c r="Y170" s="62">
        <f>'6桁'!Y170</f>
        <v>0</v>
      </c>
      <c r="Z170" s="5" t="str">
        <f>IF(ユーザー別卸価格!Z170="","", IF(ISNUMBER(ユーザー別卸価格!Z170),IF(入力!$C$25=1,ROUNDDOWN(IF(入力!$C$21=1,ユーザー別卸価格!Z170/(100-入力!$C$22)%,ユーザー別卸価格!Z170+入力!$C$23),-入力!$C$24),IF(入力!$C$25=2,ROUNDUP(IF(入力!$C$21=1,ユーザー別卸価格!Z170/(100-入力!$C$22)%,ユーザー別卸価格!Z170+入力!$C$23),-入力!$C$24),ROUND(IF(入力!$C$21=1,ユーザー別卸価格!Z170/(100-入力!$C$22)%,ユーザー別卸価格!Z170+入力!$C$23),-入力!$C$24))),ユーザー別卸価格!Z170))</f>
        <v/>
      </c>
      <c r="AA170" s="62">
        <f>'6桁'!AA170</f>
        <v>0</v>
      </c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>
        <f>IF(ユーザー別卸価格!F171="","", IF(ISNUMBER(ユーザー別卸価格!F171),IF(入力!$C$25=1,ROUNDDOWN(IF(入力!$C$21=1,ユーザー別卸価格!F171/(100-入力!$C$22)%,ユーザー別卸価格!F171+入力!$C$23),-入力!$C$24),IF(入力!$C$25=2,ROUNDUP(IF(入力!$C$21=1,ユーザー別卸価格!F171/(100-入力!$C$22)%,ユーザー別卸価格!F171+入力!$C$23),-入力!$C$24),ROUND(IF(入力!$C$21=1,ユーザー別卸価格!F171/(100-入力!$C$22)%,ユーザー別卸価格!F171+入力!$C$23),-入力!$C$24))),ユーザー別卸価格!F171))</f>
        <v>73300</v>
      </c>
      <c r="G171" s="62">
        <f>'6桁'!G171</f>
        <v>0</v>
      </c>
      <c r="H171" s="5" t="str">
        <f>IF(ユーザー別卸価格!H171="","", IF(ISNUMBER(ユーザー別卸価格!H171),IF(入力!$C$25=1,ROUNDDOWN(IF(入力!$C$21=1,ユーザー別卸価格!H171/(100-入力!$C$22)%,ユーザー別卸価格!H171+入力!$C$23),-入力!$C$24),IF(入力!$C$25=2,ROUNDUP(IF(入力!$C$21=1,ユーザー別卸価格!H171/(100-入力!$C$22)%,ユーザー別卸価格!H171+入力!$C$23),-入力!$C$24),ROUND(IF(入力!$C$21=1,ユーザー別卸価格!H171/(100-入力!$C$22)%,ユーザー別卸価格!H171+入力!$C$23),-入力!$C$24))),ユーザー別卸価格!H171))</f>
        <v/>
      </c>
      <c r="I171" s="62">
        <f>'6桁'!I171</f>
        <v>0</v>
      </c>
      <c r="J171" s="5" t="str">
        <f>IF(ユーザー別卸価格!J171="","", IF(ISNUMBER(ユーザー別卸価格!J171),IF(入力!$C$25=1,ROUNDDOWN(IF(入力!$C$21=1,ユーザー別卸価格!J171/(100-入力!$C$22)%,ユーザー別卸価格!J171+入力!$C$23),-入力!$C$24),IF(入力!$C$25=2,ROUNDUP(IF(入力!$C$21=1,ユーザー別卸価格!J171/(100-入力!$C$22)%,ユーザー別卸価格!J171+入力!$C$23),-入力!$C$24),ROUND(IF(入力!$C$21=1,ユーザー別卸価格!J171/(100-入力!$C$22)%,ユーザー別卸価格!J171+入力!$C$23),-入力!$C$24))),ユーザー別卸価格!J171))</f>
        <v/>
      </c>
      <c r="K171" s="62">
        <f>'6桁'!K171</f>
        <v>0</v>
      </c>
      <c r="L171" s="356"/>
      <c r="M171" s="451"/>
      <c r="N171" s="489" t="s">
        <v>103</v>
      </c>
      <c r="O171" s="436"/>
      <c r="P171" s="152">
        <v>96</v>
      </c>
      <c r="Q171" s="386"/>
      <c r="R171" s="5">
        <f>IF(ユーザー別卸価格!R171="","", IF(ISNUMBER(ユーザー別卸価格!R171),IF(入力!$C$25=1,ROUNDDOWN(IF(入力!$C$21=1,ユーザー別卸価格!R171/(100-入力!$C$22)%,ユーザー別卸価格!R171+入力!$C$23),-入力!$C$24),IF(入力!$C$25=2,ROUNDUP(IF(入力!$C$21=1,ユーザー別卸価格!R171/(100-入力!$C$22)%,ユーザー別卸価格!R171+入力!$C$23),-入力!$C$24),ROUND(IF(入力!$C$21=1,ユーザー別卸価格!R171/(100-入力!$C$22)%,ユーザー別卸価格!R171+入力!$C$23),-入力!$C$24))),ユーザー別卸価格!R171))</f>
        <v>39100</v>
      </c>
      <c r="S171" s="201">
        <f>'6桁'!S171</f>
        <v>0</v>
      </c>
      <c r="T171" s="5">
        <f>IF(ユーザー別卸価格!T171="","", IF(ISNUMBER(ユーザー別卸価格!T171),IF(入力!$C$25=1,ROUNDDOWN(IF(入力!$C$21=1,ユーザー別卸価格!T171/(100-入力!$C$22)%,ユーザー別卸価格!T171+入力!$C$23),-入力!$C$24),IF(入力!$C$25=2,ROUNDUP(IF(入力!$C$21=1,ユーザー別卸価格!T171/(100-入力!$C$22)%,ユーザー別卸価格!T171+入力!$C$23),-入力!$C$24),ROUND(IF(入力!$C$21=1,ユーザー別卸価格!T171/(100-入力!$C$22)%,ユーザー別卸価格!T171+入力!$C$23),-入力!$C$24))),ユーザー別卸価格!T171))</f>
        <v>37300</v>
      </c>
      <c r="U171" s="201">
        <f>'6桁'!U171</f>
        <v>0</v>
      </c>
      <c r="V171" s="5">
        <f>IF(ユーザー別卸価格!V171="","", IF(ISNUMBER(ユーザー別卸価格!V171),IF(入力!$C$25=1,ROUNDDOWN(IF(入力!$C$21=1,ユーザー別卸価格!V171/(100-入力!$C$22)%,ユーザー別卸価格!V171+入力!$C$23),-入力!$C$24),IF(入力!$C$25=2,ROUNDUP(IF(入力!$C$21=1,ユーザー別卸価格!V171/(100-入力!$C$22)%,ユーザー別卸価格!V171+入力!$C$23),-入力!$C$24),ROUND(IF(入力!$C$21=1,ユーザー別卸価格!V171/(100-入力!$C$22)%,ユーザー別卸価格!V171+入力!$C$23),-入力!$C$24))),ユーザー別卸価格!V171))</f>
        <v>30700</v>
      </c>
      <c r="W171" s="62">
        <f>'6桁'!W171</f>
        <v>0</v>
      </c>
      <c r="X171" s="5" t="str">
        <f>IF(ユーザー別卸価格!X171="","", IF(ISNUMBER(ユーザー別卸価格!X171),IF(入力!$C$25=1,ROUNDDOWN(IF(入力!$C$21=1,ユーザー別卸価格!X171/(100-入力!$C$22)%,ユーザー別卸価格!X171+入力!$C$23),-入力!$C$24),IF(入力!$C$25=2,ROUNDUP(IF(入力!$C$21=1,ユーザー別卸価格!X171/(100-入力!$C$22)%,ユーザー別卸価格!X171+入力!$C$23),-入力!$C$24),ROUND(IF(入力!$C$21=1,ユーザー別卸価格!X171/(100-入力!$C$22)%,ユーザー別卸価格!X171+入力!$C$23),-入力!$C$24))),ユーザー別卸価格!X171))</f>
        <v/>
      </c>
      <c r="Y171" s="62">
        <f>'6桁'!Y171</f>
        <v>0</v>
      </c>
      <c r="Z171" s="5" t="str">
        <f>IF(ユーザー別卸価格!Z171="","", IF(ISNUMBER(ユーザー別卸価格!Z171),IF(入力!$C$25=1,ROUNDDOWN(IF(入力!$C$21=1,ユーザー別卸価格!Z171/(100-入力!$C$22)%,ユーザー別卸価格!Z171+入力!$C$23),-入力!$C$24),IF(入力!$C$25=2,ROUNDUP(IF(入力!$C$21=1,ユーザー別卸価格!Z171/(100-入力!$C$22)%,ユーザー別卸価格!Z171+入力!$C$23),-入力!$C$24),ROUND(IF(入力!$C$21=1,ユーザー別卸価格!Z171/(100-入力!$C$22)%,ユーザー別卸価格!Z171+入力!$C$23),-入力!$C$24))),ユーザー別卸価格!Z171))</f>
        <v/>
      </c>
      <c r="AA171" s="62">
        <f>'6桁'!AA171</f>
        <v>0</v>
      </c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IF(ユーザー別卸価格!F172="","", IF(ISNUMBER(ユーザー別卸価格!F172),IF(入力!$C$25=1,ROUNDDOWN(IF(入力!$C$21=1,ユーザー別卸価格!F172/(100-入力!$C$22)%,ユーザー別卸価格!F172+入力!$C$23),-入力!$C$24),IF(入力!$C$25=2,ROUNDUP(IF(入力!$C$21=1,ユーザー別卸価格!F172/(100-入力!$C$22)%,ユーザー別卸価格!F172+入力!$C$23),-入力!$C$24),ROUND(IF(入力!$C$21=1,ユーザー別卸価格!F172/(100-入力!$C$22)%,ユーザー別卸価格!F172+入力!$C$23),-入力!$C$24))),ユーザー別卸価格!F172))</f>
        <v/>
      </c>
      <c r="G172" s="58">
        <f>'6桁'!G172</f>
        <v>0</v>
      </c>
      <c r="H172" s="33" t="str">
        <f>IF(ユーザー別卸価格!H172="","", IF(ISNUMBER(ユーザー別卸価格!H172),IF(入力!$C$25=1,ROUNDDOWN(IF(入力!$C$21=1,ユーザー別卸価格!H172/(100-入力!$C$22)%,ユーザー別卸価格!H172+入力!$C$23),-入力!$C$24),IF(入力!$C$25=2,ROUNDUP(IF(入力!$C$21=1,ユーザー別卸価格!H172/(100-入力!$C$22)%,ユーザー別卸価格!H172+入力!$C$23),-入力!$C$24),ROUND(IF(入力!$C$21=1,ユーザー別卸価格!H172/(100-入力!$C$22)%,ユーザー別卸価格!H172+入力!$C$23),-入力!$C$24))),ユーザー別卸価格!H172))</f>
        <v/>
      </c>
      <c r="I172" s="58">
        <f>'6桁'!I172</f>
        <v>0</v>
      </c>
      <c r="J172" s="33">
        <f>IF(ユーザー別卸価格!J172="","", IF(ISNUMBER(ユーザー別卸価格!J172),IF(入力!$C$25=1,ROUNDDOWN(IF(入力!$C$21=1,ユーザー別卸価格!J172/(100-入力!$C$22)%,ユーザー別卸価格!J172+入力!$C$23),-入力!$C$24),IF(入力!$C$25=2,ROUNDUP(IF(入力!$C$21=1,ユーザー別卸価格!J172/(100-入力!$C$22)%,ユーザー別卸価格!J172+入力!$C$23),-入力!$C$24),ROUND(IF(入力!$C$21=1,ユーザー別卸価格!J172/(100-入力!$C$22)%,ユーザー別卸価格!J172+入力!$C$23),-入力!$C$24))),ユーザー別卸価格!J172))</f>
        <v>69600</v>
      </c>
      <c r="K172" s="58">
        <f>'6桁'!K172</f>
        <v>0</v>
      </c>
      <c r="L172" s="356"/>
      <c r="M172" s="451"/>
      <c r="N172" s="489" t="s">
        <v>173</v>
      </c>
      <c r="O172" s="436"/>
      <c r="P172" s="152">
        <v>99</v>
      </c>
      <c r="Q172" s="386"/>
      <c r="R172" s="5">
        <f>IF(ユーザー別卸価格!R172="","", IF(ISNUMBER(ユーザー別卸価格!R172),IF(入力!$C$25=1,ROUNDDOWN(IF(入力!$C$21=1,ユーザー別卸価格!R172/(100-入力!$C$22)%,ユーザー別卸価格!R172+入力!$C$23),-入力!$C$24),IF(入力!$C$25=2,ROUNDUP(IF(入力!$C$21=1,ユーザー別卸価格!R172/(100-入力!$C$22)%,ユーザー別卸価格!R172+入力!$C$23),-入力!$C$24),ROUND(IF(入力!$C$21=1,ユーザー別卸価格!R172/(100-入力!$C$22)%,ユーザー別卸価格!R172+入力!$C$23),-入力!$C$24))),ユーザー別卸価格!R172))</f>
        <v>41200</v>
      </c>
      <c r="S172" s="201">
        <f>'6桁'!S172</f>
        <v>0</v>
      </c>
      <c r="T172" s="5">
        <f>IF(ユーザー別卸価格!T172="","", IF(ISNUMBER(ユーザー別卸価格!T172),IF(入力!$C$25=1,ROUNDDOWN(IF(入力!$C$21=1,ユーザー別卸価格!T172/(100-入力!$C$22)%,ユーザー別卸価格!T172+入力!$C$23),-入力!$C$24),IF(入力!$C$25=2,ROUNDUP(IF(入力!$C$21=1,ユーザー別卸価格!T172/(100-入力!$C$22)%,ユーザー別卸価格!T172+入力!$C$23),-入力!$C$24),ROUND(IF(入力!$C$21=1,ユーザー別卸価格!T172/(100-入力!$C$22)%,ユーザー別卸価格!T172+入力!$C$23),-入力!$C$24))),ユーザー別卸価格!T172))</f>
        <v>39300</v>
      </c>
      <c r="U172" s="201">
        <f>'6桁'!U172</f>
        <v>0</v>
      </c>
      <c r="V172" s="5">
        <f>IF(ユーザー別卸価格!V172="","", IF(ISNUMBER(ユーザー別卸価格!V172),IF(入力!$C$25=1,ROUNDDOWN(IF(入力!$C$21=1,ユーザー別卸価格!V172/(100-入力!$C$22)%,ユーザー別卸価格!V172+入力!$C$23),-入力!$C$24),IF(入力!$C$25=2,ROUNDUP(IF(入力!$C$21=1,ユーザー別卸価格!V172/(100-入力!$C$22)%,ユーザー別卸価格!V172+入力!$C$23),-入力!$C$24),ROUND(IF(入力!$C$21=1,ユーザー別卸価格!V172/(100-入力!$C$22)%,ユーザー別卸価格!V172+入力!$C$23),-入力!$C$24))),ユーザー別卸価格!V172))</f>
        <v>32500</v>
      </c>
      <c r="W172" s="62">
        <f>'6桁'!W172</f>
        <v>0</v>
      </c>
      <c r="X172" s="5" t="str">
        <f>IF(ユーザー別卸価格!X172="","", IF(ISNUMBER(ユーザー別卸価格!X172),IF(入力!$C$25=1,ROUNDDOWN(IF(入力!$C$21=1,ユーザー別卸価格!X172/(100-入力!$C$22)%,ユーザー別卸価格!X172+入力!$C$23),-入力!$C$24),IF(入力!$C$25=2,ROUNDUP(IF(入力!$C$21=1,ユーザー別卸価格!X172/(100-入力!$C$22)%,ユーザー別卸価格!X172+入力!$C$23),-入力!$C$24),ROUND(IF(入力!$C$21=1,ユーザー別卸価格!X172/(100-入力!$C$22)%,ユーザー別卸価格!X172+入力!$C$23),-入力!$C$24))),ユーザー別卸価格!X172))</f>
        <v/>
      </c>
      <c r="Y172" s="62">
        <f>'6桁'!Y172</f>
        <v>0</v>
      </c>
      <c r="Z172" s="5" t="str">
        <f>IF(ユーザー別卸価格!Z172="","", IF(ISNUMBER(ユーザー別卸価格!Z172),IF(入力!$C$25=1,ROUNDDOWN(IF(入力!$C$21=1,ユーザー別卸価格!Z172/(100-入力!$C$22)%,ユーザー別卸価格!Z172+入力!$C$23),-入力!$C$24),IF(入力!$C$25=2,ROUNDUP(IF(入力!$C$21=1,ユーザー別卸価格!Z172/(100-入力!$C$22)%,ユーザー別卸価格!Z172+入力!$C$23),-入力!$C$24),ROUND(IF(入力!$C$21=1,ユーザー別卸価格!Z172/(100-入力!$C$22)%,ユーザー別卸価格!Z172+入力!$C$23),-入力!$C$24))),ユーザー別卸価格!Z172))</f>
        <v/>
      </c>
      <c r="AA172" s="62">
        <f>'6桁'!AA172</f>
        <v>0</v>
      </c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IF(ユーザー別卸価格!F173="","", IF(ISNUMBER(ユーザー別卸価格!F173),IF(入力!$C$25=1,ROUNDDOWN(IF(入力!$C$21=1,ユーザー別卸価格!F173/(100-入力!$C$22)%,ユーザー別卸価格!F173+入力!$C$23),-入力!$C$24),IF(入力!$C$25=2,ROUNDUP(IF(入力!$C$21=1,ユーザー別卸価格!F173/(100-入力!$C$22)%,ユーザー別卸価格!F173+入力!$C$23),-入力!$C$24),ROUND(IF(入力!$C$21=1,ユーザー別卸価格!F173/(100-入力!$C$22)%,ユーザー別卸価格!F173+入力!$C$23),-入力!$C$24))),ユーザー別卸価格!F173))</f>
        <v/>
      </c>
      <c r="G173" s="67">
        <f>'6桁'!G173</f>
        <v>0</v>
      </c>
      <c r="H173" s="32" t="str">
        <f>IF(ユーザー別卸価格!H173="","", IF(ISNUMBER(ユーザー別卸価格!H173),IF(入力!$C$25=1,ROUNDDOWN(IF(入力!$C$21=1,ユーザー別卸価格!H173/(100-入力!$C$22)%,ユーザー別卸価格!H173+入力!$C$23),-入力!$C$24),IF(入力!$C$25=2,ROUNDUP(IF(入力!$C$21=1,ユーザー別卸価格!H173/(100-入力!$C$22)%,ユーザー別卸価格!H173+入力!$C$23),-入力!$C$24),ROUND(IF(入力!$C$21=1,ユーザー別卸価格!H173/(100-入力!$C$22)%,ユーザー別卸価格!H173+入力!$C$23),-入力!$C$24))),ユーザー別卸価格!H173))</f>
        <v/>
      </c>
      <c r="I173" s="67">
        <f>'6桁'!I173</f>
        <v>0</v>
      </c>
      <c r="J173" s="32">
        <f>IF(ユーザー別卸価格!J173="","", IF(ISNUMBER(ユーザー別卸価格!J173),IF(入力!$C$25=1,ROUNDDOWN(IF(入力!$C$21=1,ユーザー別卸価格!J173/(100-入力!$C$22)%,ユーザー別卸価格!J173+入力!$C$23),-入力!$C$24),IF(入力!$C$25=2,ROUNDUP(IF(入力!$C$21=1,ユーザー別卸価格!J173/(100-入力!$C$22)%,ユーザー別卸価格!J173+入力!$C$23),-入力!$C$24),ROUND(IF(入力!$C$21=1,ユーザー別卸価格!J173/(100-入力!$C$22)%,ユーザー別卸価格!J173+入力!$C$23),-入力!$C$24))),ユーザー別卸価格!J173))</f>
        <v>64700</v>
      </c>
      <c r="K173" s="67" t="str">
        <f>'6桁'!K173</f>
        <v>★</v>
      </c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IF(ユーザー別卸価格!R173="","", IF(ISNUMBER(ユーザー別卸価格!R173),IF(入力!$C$25=1,ROUNDDOWN(IF(入力!$C$21=1,ユーザー別卸価格!R173/(100-入力!$C$22)%,ユーザー別卸価格!R173+入力!$C$23),-入力!$C$24),IF(入力!$C$25=2,ROUNDUP(IF(入力!$C$21=1,ユーザー別卸価格!R173/(100-入力!$C$22)%,ユーザー別卸価格!R173+入力!$C$23),-入力!$C$24),ROUND(IF(入力!$C$21=1,ユーザー別卸価格!R173/(100-入力!$C$22)%,ユーザー別卸価格!R173+入力!$C$23),-入力!$C$24))),ユーザー別卸価格!R173))</f>
        <v/>
      </c>
      <c r="S173" s="201">
        <f>'6桁'!S173</f>
        <v>0</v>
      </c>
      <c r="T173" s="5" t="str">
        <f>IF(ユーザー別卸価格!T173="","", IF(ISNUMBER(ユーザー別卸価格!T173),IF(入力!$C$25=1,ROUNDDOWN(IF(入力!$C$21=1,ユーザー別卸価格!T173/(100-入力!$C$22)%,ユーザー別卸価格!T173+入力!$C$23),-入力!$C$24),IF(入力!$C$25=2,ROUNDUP(IF(入力!$C$21=1,ユーザー別卸価格!T173/(100-入力!$C$22)%,ユーザー別卸価格!T173+入力!$C$23),-入力!$C$24),ROUND(IF(入力!$C$21=1,ユーザー別卸価格!T173/(100-入力!$C$22)%,ユーザー別卸価格!T173+入力!$C$23),-入力!$C$24))),ユーザー別卸価格!T173))</f>
        <v/>
      </c>
      <c r="U173" s="201">
        <f>'6桁'!U173</f>
        <v>0</v>
      </c>
      <c r="V173" s="5">
        <f>IF(ユーザー別卸価格!V173="","", IF(ISNUMBER(ユーザー別卸価格!V173),IF(入力!$C$25=1,ROUNDDOWN(IF(入力!$C$21=1,ユーザー別卸価格!V173/(100-入力!$C$22)%,ユーザー別卸価格!V173+入力!$C$23),-入力!$C$24),IF(入力!$C$25=2,ROUNDUP(IF(入力!$C$21=1,ユーザー別卸価格!V173/(100-入力!$C$22)%,ユーザー別卸価格!V173+入力!$C$23),-入力!$C$24),ROUND(IF(入力!$C$21=1,ユーザー別卸価格!V173/(100-入力!$C$22)%,ユーザー別卸価格!V173+入力!$C$23),-入力!$C$24))),ユーザー別卸価格!V173))</f>
        <v>35200</v>
      </c>
      <c r="W173" s="62">
        <f>'6桁'!W173</f>
        <v>0</v>
      </c>
      <c r="X173" s="5" t="str">
        <f>IF(ユーザー別卸価格!X173="","", IF(ISNUMBER(ユーザー別卸価格!X173),IF(入力!$C$25=1,ROUNDDOWN(IF(入力!$C$21=1,ユーザー別卸価格!X173/(100-入力!$C$22)%,ユーザー別卸価格!X173+入力!$C$23),-入力!$C$24),IF(入力!$C$25=2,ROUNDUP(IF(入力!$C$21=1,ユーザー別卸価格!X173/(100-入力!$C$22)%,ユーザー別卸価格!X173+入力!$C$23),-入力!$C$24),ROUND(IF(入力!$C$21=1,ユーザー別卸価格!X173/(100-入力!$C$22)%,ユーザー別卸価格!X173+入力!$C$23),-入力!$C$24))),ユーザー別卸価格!X173))</f>
        <v/>
      </c>
      <c r="Y173" s="62">
        <f>'6桁'!Y173</f>
        <v>0</v>
      </c>
      <c r="Z173" s="5" t="str">
        <f>IF(ユーザー別卸価格!Z173="","", IF(ISNUMBER(ユーザー別卸価格!Z173),IF(入力!$C$25=1,ROUNDDOWN(IF(入力!$C$21=1,ユーザー別卸価格!Z173/(100-入力!$C$22)%,ユーザー別卸価格!Z173+入力!$C$23),-入力!$C$24),IF(入力!$C$25=2,ROUNDUP(IF(入力!$C$21=1,ユーザー別卸価格!Z173/(100-入力!$C$22)%,ユーザー別卸価格!Z173+入力!$C$23),-入力!$C$24),ROUND(IF(入力!$C$21=1,ユーザー別卸価格!Z173/(100-入力!$C$22)%,ユーザー別卸価格!Z173+入力!$C$23),-入力!$C$24))),ユーザー別卸価格!Z173))</f>
        <v/>
      </c>
      <c r="AA173" s="62">
        <f>'6桁'!AA173</f>
        <v>0</v>
      </c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>
        <f>IF(ユーザー別卸価格!F174="","", IF(ISNUMBER(ユーザー別卸価格!F174),IF(入力!$C$25=1,ROUNDDOWN(IF(入力!$C$21=1,ユーザー別卸価格!F174/(100-入力!$C$22)%,ユーザー別卸価格!F174+入力!$C$23),-入力!$C$24),IF(入力!$C$25=2,ROUNDUP(IF(入力!$C$21=1,ユーザー別卸価格!F174/(100-入力!$C$22)%,ユーザー別卸価格!F174+入力!$C$23),-入力!$C$24),ROUND(IF(入力!$C$21=1,ユーザー別卸価格!F174/(100-入力!$C$22)%,ユーザー別卸価格!F174+入力!$C$23),-入力!$C$24))),ユーザー別卸価格!F174))</f>
        <v>72300</v>
      </c>
      <c r="G174" s="62" t="str">
        <f>'6桁'!G174</f>
        <v>★</v>
      </c>
      <c r="H174" s="5" t="str">
        <f>IF(ユーザー別卸価格!H174="","", IF(ISNUMBER(ユーザー別卸価格!H174),IF(入力!$C$25=1,ROUNDDOWN(IF(入力!$C$21=1,ユーザー別卸価格!H174/(100-入力!$C$22)%,ユーザー別卸価格!H174+入力!$C$23),-入力!$C$24),IF(入力!$C$25=2,ROUNDUP(IF(入力!$C$21=1,ユーザー別卸価格!H174/(100-入力!$C$22)%,ユーザー別卸価格!H174+入力!$C$23),-入力!$C$24),ROUND(IF(入力!$C$21=1,ユーザー別卸価格!H174/(100-入力!$C$22)%,ユーザー別卸価格!H174+入力!$C$23),-入力!$C$24))),ユーザー別卸価格!H174))</f>
        <v/>
      </c>
      <c r="I174" s="62">
        <f>'6桁'!I174</f>
        <v>0</v>
      </c>
      <c r="J174" s="5">
        <f>IF(ユーザー別卸価格!J174="","", IF(ISNUMBER(ユーザー別卸価格!J174),IF(入力!$C$25=1,ROUNDDOWN(IF(入力!$C$21=1,ユーザー別卸価格!J174/(100-入力!$C$22)%,ユーザー別卸価格!J174+入力!$C$23),-入力!$C$24),IF(入力!$C$25=2,ROUNDUP(IF(入力!$C$21=1,ユーザー別卸価格!J174/(100-入力!$C$22)%,ユーザー別卸価格!J174+入力!$C$23),-入力!$C$24),ROUND(IF(入力!$C$21=1,ユーザー別卸価格!J174/(100-入力!$C$22)%,ユーザー別卸価格!J174+入力!$C$23),-入力!$C$24))),ユーザー別卸価格!J174))</f>
        <v>54400</v>
      </c>
      <c r="K174" s="62" t="str">
        <f>'6桁'!K174</f>
        <v>★</v>
      </c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IF(ユーザー別卸価格!R174="","", IF(ISNUMBER(ユーザー別卸価格!R174),IF(入力!$C$25=1,ROUNDDOWN(IF(入力!$C$21=1,ユーザー別卸価格!R174/(100-入力!$C$22)%,ユーザー別卸価格!R174+入力!$C$23),-入力!$C$24),IF(入力!$C$25=2,ROUNDUP(IF(入力!$C$21=1,ユーザー別卸価格!R174/(100-入力!$C$22)%,ユーザー別卸価格!R174+入力!$C$23),-入力!$C$24),ROUND(IF(入力!$C$21=1,ユーザー別卸価格!R174/(100-入力!$C$22)%,ユーザー別卸価格!R174+入力!$C$23),-入力!$C$24))),ユーザー別卸価格!R174))</f>
        <v/>
      </c>
      <c r="S174" s="201">
        <f>'6桁'!S174</f>
        <v>0</v>
      </c>
      <c r="T174" s="5" t="str">
        <f>IF(ユーザー別卸価格!T174="","", IF(ISNUMBER(ユーザー別卸価格!T174),IF(入力!$C$25=1,ROUNDDOWN(IF(入力!$C$21=1,ユーザー別卸価格!T174/(100-入力!$C$22)%,ユーザー別卸価格!T174+入力!$C$23),-入力!$C$24),IF(入力!$C$25=2,ROUNDUP(IF(入力!$C$21=1,ユーザー別卸価格!T174/(100-入力!$C$22)%,ユーザー別卸価格!T174+入力!$C$23),-入力!$C$24),ROUND(IF(入力!$C$21=1,ユーザー別卸価格!T174/(100-入力!$C$22)%,ユーザー別卸価格!T174+入力!$C$23),-入力!$C$24))),ユーザー別卸価格!T174))</f>
        <v/>
      </c>
      <c r="U174" s="201">
        <f>'6桁'!U174</f>
        <v>0</v>
      </c>
      <c r="V174" s="5">
        <f>IF(ユーザー別卸価格!V174="","", IF(ISNUMBER(ユーザー別卸価格!V174),IF(入力!$C$25=1,ROUNDDOWN(IF(入力!$C$21=1,ユーザー別卸価格!V174/(100-入力!$C$22)%,ユーザー別卸価格!V174+入力!$C$23),-入力!$C$24),IF(入力!$C$25=2,ROUNDUP(IF(入力!$C$21=1,ユーザー別卸価格!V174/(100-入力!$C$22)%,ユーザー別卸価格!V174+入力!$C$23),-入力!$C$24),ROUND(IF(入力!$C$21=1,ユーザー別卸価格!V174/(100-入力!$C$22)%,ユーザー別卸価格!V174+入力!$C$23),-入力!$C$24))),ユーザー別卸価格!V174))</f>
        <v>31500</v>
      </c>
      <c r="W174" s="62">
        <f>'6桁'!W174</f>
        <v>0</v>
      </c>
      <c r="X174" s="5" t="str">
        <f>IF(ユーザー別卸価格!X174="","", IF(ISNUMBER(ユーザー別卸価格!X174),IF(入力!$C$25=1,ROUNDDOWN(IF(入力!$C$21=1,ユーザー別卸価格!X174/(100-入力!$C$22)%,ユーザー別卸価格!X174+入力!$C$23),-入力!$C$24),IF(入力!$C$25=2,ROUNDUP(IF(入力!$C$21=1,ユーザー別卸価格!X174/(100-入力!$C$22)%,ユーザー別卸価格!X174+入力!$C$23),-入力!$C$24),ROUND(IF(入力!$C$21=1,ユーザー別卸価格!X174/(100-入力!$C$22)%,ユーザー別卸価格!X174+入力!$C$23),-入力!$C$24))),ユーザー別卸価格!X174))</f>
        <v/>
      </c>
      <c r="Y174" s="62">
        <f>'6桁'!Y174</f>
        <v>0</v>
      </c>
      <c r="Z174" s="5" t="str">
        <f>IF(ユーザー別卸価格!Z174="","", IF(ISNUMBER(ユーザー別卸価格!Z174),IF(入力!$C$25=1,ROUNDDOWN(IF(入力!$C$21=1,ユーザー別卸価格!Z174/(100-入力!$C$22)%,ユーザー別卸価格!Z174+入力!$C$23),-入力!$C$24),IF(入力!$C$25=2,ROUNDUP(IF(入力!$C$21=1,ユーザー別卸価格!Z174/(100-入力!$C$22)%,ユーザー別卸価格!Z174+入力!$C$23),-入力!$C$24),ROUND(IF(入力!$C$21=1,ユーザー別卸価格!Z174/(100-入力!$C$22)%,ユーザー別卸価格!Z174+入力!$C$23),-入力!$C$24))),ユーザー別卸価格!Z174))</f>
        <v/>
      </c>
      <c r="AA174" s="62">
        <f>'6桁'!AA174</f>
        <v>0</v>
      </c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>
        <f>IF(ユーザー別卸価格!F175="","", IF(ISNUMBER(ユーザー別卸価格!F175),IF(入力!$C$25=1,ROUNDDOWN(IF(入力!$C$21=1,ユーザー別卸価格!F175/(100-入力!$C$22)%,ユーザー別卸価格!F175+入力!$C$23),-入力!$C$24),IF(入力!$C$25=2,ROUNDUP(IF(入力!$C$21=1,ユーザー別卸価格!F175/(100-入力!$C$22)%,ユーザー別卸価格!F175+入力!$C$23),-入力!$C$24),ROUND(IF(入力!$C$21=1,ユーザー別卸価格!F175/(100-入力!$C$22)%,ユーザー別卸価格!F175+入力!$C$23),-入力!$C$24))),ユーザー別卸価格!F175))</f>
        <v>86900</v>
      </c>
      <c r="G175" s="62" t="str">
        <f>'6桁'!G175</f>
        <v>★</v>
      </c>
      <c r="H175" s="5" t="str">
        <f>IF(ユーザー別卸価格!H175="","", IF(ISNUMBER(ユーザー別卸価格!H175),IF(入力!$C$25=1,ROUNDDOWN(IF(入力!$C$21=1,ユーザー別卸価格!H175/(100-入力!$C$22)%,ユーザー別卸価格!H175+入力!$C$23),-入力!$C$24),IF(入力!$C$25=2,ROUNDUP(IF(入力!$C$21=1,ユーザー別卸価格!H175/(100-入力!$C$22)%,ユーザー別卸価格!H175+入力!$C$23),-入力!$C$24),ROUND(IF(入力!$C$21=1,ユーザー別卸価格!H175/(100-入力!$C$22)%,ユーザー別卸価格!H175+入力!$C$23),-入力!$C$24))),ユーザー別卸価格!H175))</f>
        <v/>
      </c>
      <c r="I175" s="62">
        <f>'6桁'!I175</f>
        <v>0</v>
      </c>
      <c r="J175" s="5" t="str">
        <f>IF(ユーザー別卸価格!J175="","", IF(ISNUMBER(ユーザー別卸価格!J175),IF(入力!$C$25=1,ROUNDDOWN(IF(入力!$C$21=1,ユーザー別卸価格!J175/(100-入力!$C$22)%,ユーザー別卸価格!J175+入力!$C$23),-入力!$C$24),IF(入力!$C$25=2,ROUNDUP(IF(入力!$C$21=1,ユーザー別卸価格!J175/(100-入力!$C$22)%,ユーザー別卸価格!J175+入力!$C$23),-入力!$C$24),ROUND(IF(入力!$C$21=1,ユーザー別卸価格!J175/(100-入力!$C$22)%,ユーザー別卸価格!J175+入力!$C$23),-入力!$C$24))),ユーザー別卸価格!J175))</f>
        <v/>
      </c>
      <c r="K175" s="62">
        <f>'6桁'!K175</f>
        <v>0</v>
      </c>
      <c r="L175" s="356"/>
      <c r="M175" s="451"/>
      <c r="N175" s="489" t="s">
        <v>153</v>
      </c>
      <c r="O175" s="436"/>
      <c r="P175" s="152">
        <v>102</v>
      </c>
      <c r="Q175" s="386"/>
      <c r="R175" s="5">
        <f>IF(ユーザー別卸価格!R175="","", IF(ISNUMBER(ユーザー別卸価格!R175),IF(入力!$C$25=1,ROUNDDOWN(IF(入力!$C$21=1,ユーザー別卸価格!R175/(100-入力!$C$22)%,ユーザー別卸価格!R175+入力!$C$23),-入力!$C$24),IF(入力!$C$25=2,ROUNDUP(IF(入力!$C$21=1,ユーザー別卸価格!R175/(100-入力!$C$22)%,ユーザー別卸価格!R175+入力!$C$23),-入力!$C$24),ROUND(IF(入力!$C$21=1,ユーザー別卸価格!R175/(100-入力!$C$22)%,ユーザー別卸価格!R175+入力!$C$23),-入力!$C$24))),ユーザー別卸価格!R175))</f>
        <v>38600</v>
      </c>
      <c r="S175" s="201">
        <f>'6桁'!S175</f>
        <v>0</v>
      </c>
      <c r="T175" s="5" t="str">
        <f>IF(ユーザー別卸価格!T175="","", IF(ISNUMBER(ユーザー別卸価格!T175),IF(入力!$C$25=1,ROUNDDOWN(IF(入力!$C$21=1,ユーザー別卸価格!T175/(100-入力!$C$22)%,ユーザー別卸価格!T175+入力!$C$23),-入力!$C$24),IF(入力!$C$25=2,ROUNDUP(IF(入力!$C$21=1,ユーザー別卸価格!T175/(100-入力!$C$22)%,ユーザー別卸価格!T175+入力!$C$23),-入力!$C$24),ROUND(IF(入力!$C$21=1,ユーザー別卸価格!T175/(100-入力!$C$22)%,ユーザー別卸価格!T175+入力!$C$23),-入力!$C$24))),ユーザー別卸価格!T175))</f>
        <v/>
      </c>
      <c r="U175" s="201">
        <f>'6桁'!U175</f>
        <v>0</v>
      </c>
      <c r="V175" s="5">
        <f>IF(ユーザー別卸価格!V175="","", IF(ISNUMBER(ユーザー別卸価格!V175),IF(入力!$C$25=1,ROUNDDOWN(IF(入力!$C$21=1,ユーザー別卸価格!V175/(100-入力!$C$22)%,ユーザー別卸価格!V175+入力!$C$23),-入力!$C$24),IF(入力!$C$25=2,ROUNDUP(IF(入力!$C$21=1,ユーザー別卸価格!V175/(100-入力!$C$22)%,ユーザー別卸価格!V175+入力!$C$23),-入力!$C$24),ROUND(IF(入力!$C$21=1,ユーザー別卸価格!V175/(100-入力!$C$22)%,ユーザー別卸価格!V175+入力!$C$23),-入力!$C$24))),ユーザー別卸価格!V175))</f>
        <v>30400</v>
      </c>
      <c r="W175" s="62">
        <f>'6桁'!W175</f>
        <v>0</v>
      </c>
      <c r="X175" s="5" t="str">
        <f>IF(ユーザー別卸価格!X175="","", IF(ISNUMBER(ユーザー別卸価格!X175),IF(入力!$C$25=1,ROUNDDOWN(IF(入力!$C$21=1,ユーザー別卸価格!X175/(100-入力!$C$22)%,ユーザー別卸価格!X175+入力!$C$23),-入力!$C$24),IF(入力!$C$25=2,ROUNDUP(IF(入力!$C$21=1,ユーザー別卸価格!X175/(100-入力!$C$22)%,ユーザー別卸価格!X175+入力!$C$23),-入力!$C$24),ROUND(IF(入力!$C$21=1,ユーザー別卸価格!X175/(100-入力!$C$22)%,ユーザー別卸価格!X175+入力!$C$23),-入力!$C$24))),ユーザー別卸価格!X175))</f>
        <v/>
      </c>
      <c r="Y175" s="62">
        <f>'6桁'!Y175</f>
        <v>0</v>
      </c>
      <c r="Z175" s="5" t="str">
        <f>IF(ユーザー別卸価格!Z175="","", IF(ISNUMBER(ユーザー別卸価格!Z175),IF(入力!$C$25=1,ROUNDDOWN(IF(入力!$C$21=1,ユーザー別卸価格!Z175/(100-入力!$C$22)%,ユーザー別卸価格!Z175+入力!$C$23),-入力!$C$24),IF(入力!$C$25=2,ROUNDUP(IF(入力!$C$21=1,ユーザー別卸価格!Z175/(100-入力!$C$22)%,ユーザー別卸価格!Z175+入力!$C$23),-入力!$C$24),ROUND(IF(入力!$C$21=1,ユーザー別卸価格!Z175/(100-入力!$C$22)%,ユーザー別卸価格!Z175+入力!$C$23),-入力!$C$24))),ユーザー別卸価格!Z175))</f>
        <v/>
      </c>
      <c r="AA175" s="62">
        <f>'6桁'!AA175</f>
        <v>0</v>
      </c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IF(ユーザー別卸価格!F176="","", IF(ISNUMBER(ユーザー別卸価格!F176),IF(入力!$C$25=1,ROUNDDOWN(IF(入力!$C$21=1,ユーザー別卸価格!F176/(100-入力!$C$22)%,ユーザー別卸価格!F176+入力!$C$23),-入力!$C$24),IF(入力!$C$25=2,ROUNDUP(IF(入力!$C$21=1,ユーザー別卸価格!F176/(100-入力!$C$22)%,ユーザー別卸価格!F176+入力!$C$23),-入力!$C$24),ROUND(IF(入力!$C$21=1,ユーザー別卸価格!F176/(100-入力!$C$22)%,ユーザー別卸価格!F176+入力!$C$23),-入力!$C$24))),ユーザー別卸価格!F176))</f>
        <v/>
      </c>
      <c r="G176" s="62">
        <f>'6桁'!G176</f>
        <v>0</v>
      </c>
      <c r="H176" s="5" t="str">
        <f>IF(ユーザー別卸価格!H176="","", IF(ISNUMBER(ユーザー別卸価格!H176),IF(入力!$C$25=1,ROUNDDOWN(IF(入力!$C$21=1,ユーザー別卸価格!H176/(100-入力!$C$22)%,ユーザー別卸価格!H176+入力!$C$23),-入力!$C$24),IF(入力!$C$25=2,ROUNDUP(IF(入力!$C$21=1,ユーザー別卸価格!H176/(100-入力!$C$22)%,ユーザー別卸価格!H176+入力!$C$23),-入力!$C$24),ROUND(IF(入力!$C$21=1,ユーザー別卸価格!H176/(100-入力!$C$22)%,ユーザー別卸価格!H176+入力!$C$23),-入力!$C$24))),ユーザー別卸価格!H176))</f>
        <v/>
      </c>
      <c r="I176" s="62">
        <f>'6桁'!I176</f>
        <v>0</v>
      </c>
      <c r="J176" s="5">
        <f>IF(ユーザー別卸価格!J176="","", IF(ISNUMBER(ユーザー別卸価格!J176),IF(入力!$C$25=1,ROUNDDOWN(IF(入力!$C$21=1,ユーザー別卸価格!J176/(100-入力!$C$22)%,ユーザー別卸価格!J176+入力!$C$23),-入力!$C$24),IF(入力!$C$25=2,ROUNDUP(IF(入力!$C$21=1,ユーザー別卸価格!J176/(100-入力!$C$22)%,ユーザー別卸価格!J176+入力!$C$23),-入力!$C$24),ROUND(IF(入力!$C$21=1,ユーザー別卸価格!J176/(100-入力!$C$22)%,ユーザー別卸価格!J176+入力!$C$23),-入力!$C$24))),ユーザー別卸価格!J176))</f>
        <v>59700</v>
      </c>
      <c r="K176" s="62" t="str">
        <f>'6桁'!K176</f>
        <v>★</v>
      </c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IF(ユーザー別卸価格!R176="","", IF(ISNUMBER(ユーザー別卸価格!R176),IF(入力!$C$25=1,ROUNDDOWN(IF(入力!$C$21=1,ユーザー別卸価格!R176/(100-入力!$C$22)%,ユーザー別卸価格!R176+入力!$C$23),-入力!$C$24),IF(入力!$C$25=2,ROUNDUP(IF(入力!$C$21=1,ユーザー別卸価格!R176/(100-入力!$C$22)%,ユーザー別卸価格!R176+入力!$C$23),-入力!$C$24),ROUND(IF(入力!$C$21=1,ユーザー別卸価格!R176/(100-入力!$C$22)%,ユーザー別卸価格!R176+入力!$C$23),-入力!$C$24))),ユーザー別卸価格!R176))</f>
        <v/>
      </c>
      <c r="S176" s="201">
        <f>'6桁'!S176</f>
        <v>0</v>
      </c>
      <c r="T176" s="5" t="str">
        <f>IF(ユーザー別卸価格!T176="","", IF(ISNUMBER(ユーザー別卸価格!T176),IF(入力!$C$25=1,ROUNDDOWN(IF(入力!$C$21=1,ユーザー別卸価格!T176/(100-入力!$C$22)%,ユーザー別卸価格!T176+入力!$C$23),-入力!$C$24),IF(入力!$C$25=2,ROUNDUP(IF(入力!$C$21=1,ユーザー別卸価格!T176/(100-入力!$C$22)%,ユーザー別卸価格!T176+入力!$C$23),-入力!$C$24),ROUND(IF(入力!$C$21=1,ユーザー別卸価格!T176/(100-入力!$C$22)%,ユーザー別卸価格!T176+入力!$C$23),-入力!$C$24))),ユーザー別卸価格!T176))</f>
        <v/>
      </c>
      <c r="U176" s="201">
        <f>'6桁'!U176</f>
        <v>0</v>
      </c>
      <c r="V176" s="5">
        <f>IF(ユーザー別卸価格!V176="","", IF(ISNUMBER(ユーザー別卸価格!V176),IF(入力!$C$25=1,ROUNDDOWN(IF(入力!$C$21=1,ユーザー別卸価格!V176/(100-入力!$C$22)%,ユーザー別卸価格!V176+入力!$C$23),-入力!$C$24),IF(入力!$C$25=2,ROUNDUP(IF(入力!$C$21=1,ユーザー別卸価格!V176/(100-入力!$C$22)%,ユーザー別卸価格!V176+入力!$C$23),-入力!$C$24),ROUND(IF(入力!$C$21=1,ユーザー別卸価格!V176/(100-入力!$C$22)%,ユーザー別卸価格!V176+入力!$C$23),-入力!$C$24))),ユーザー別卸価格!V176))</f>
        <v>33000</v>
      </c>
      <c r="W176" s="62" t="str">
        <f>'6桁'!W176</f>
        <v>★</v>
      </c>
      <c r="X176" s="5" t="str">
        <f>IF(ユーザー別卸価格!X176="","", IF(ISNUMBER(ユーザー別卸価格!X176),IF(入力!$C$25=1,ROUNDDOWN(IF(入力!$C$21=1,ユーザー別卸価格!X176/(100-入力!$C$22)%,ユーザー別卸価格!X176+入力!$C$23),-入力!$C$24),IF(入力!$C$25=2,ROUNDUP(IF(入力!$C$21=1,ユーザー別卸価格!X176/(100-入力!$C$22)%,ユーザー別卸価格!X176+入力!$C$23),-入力!$C$24),ROUND(IF(入力!$C$21=1,ユーザー別卸価格!X176/(100-入力!$C$22)%,ユーザー別卸価格!X176+入力!$C$23),-入力!$C$24))),ユーザー別卸価格!X176))</f>
        <v/>
      </c>
      <c r="Y176" s="62">
        <f>'6桁'!Y176</f>
        <v>0</v>
      </c>
      <c r="Z176" s="5" t="str">
        <f>IF(ユーザー別卸価格!Z176="","", IF(ISNUMBER(ユーザー別卸価格!Z176),IF(入力!$C$25=1,ROUNDDOWN(IF(入力!$C$21=1,ユーザー別卸価格!Z176/(100-入力!$C$22)%,ユーザー別卸価格!Z176+入力!$C$23),-入力!$C$24),IF(入力!$C$25=2,ROUNDUP(IF(入力!$C$21=1,ユーザー別卸価格!Z176/(100-入力!$C$22)%,ユーザー別卸価格!Z176+入力!$C$23),-入力!$C$24),ROUND(IF(入力!$C$21=1,ユーザー別卸価格!Z176/(100-入力!$C$22)%,ユーザー別卸価格!Z176+入力!$C$23),-入力!$C$24))),ユーザー別卸価格!Z176))</f>
        <v/>
      </c>
      <c r="AA176" s="62">
        <f>'6桁'!AA176</f>
        <v>0</v>
      </c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>
        <f>IF(ユーザー別卸価格!F177="","", IF(ISNUMBER(ユーザー別卸価格!F177),IF(入力!$C$25=1,ROUNDDOWN(IF(入力!$C$21=1,ユーザー別卸価格!F177/(100-入力!$C$22)%,ユーザー別卸価格!F177+入力!$C$23),-入力!$C$24),IF(入力!$C$25=2,ROUNDUP(IF(入力!$C$21=1,ユーザー別卸価格!F177/(100-入力!$C$22)%,ユーザー別卸価格!F177+入力!$C$23),-入力!$C$24),ROUND(IF(入力!$C$21=1,ユーザー別卸価格!F177/(100-入力!$C$22)%,ユーザー別卸価格!F177+入力!$C$23),-入力!$C$24))),ユーザー別卸価格!F177))</f>
        <v>67500</v>
      </c>
      <c r="G177" s="62" t="str">
        <f>'6桁'!G177</f>
        <v>★</v>
      </c>
      <c r="H177" s="5" t="str">
        <f>IF(ユーザー別卸価格!H177="","", IF(ISNUMBER(ユーザー別卸価格!H177),IF(入力!$C$25=1,ROUNDDOWN(IF(入力!$C$21=1,ユーザー別卸価格!H177/(100-入力!$C$22)%,ユーザー別卸価格!H177+入力!$C$23),-入力!$C$24),IF(入力!$C$25=2,ROUNDUP(IF(入力!$C$21=1,ユーザー別卸価格!H177/(100-入力!$C$22)%,ユーザー別卸価格!H177+入力!$C$23),-入力!$C$24),ROUND(IF(入力!$C$21=1,ユーザー別卸価格!H177/(100-入力!$C$22)%,ユーザー別卸価格!H177+入力!$C$23),-入力!$C$24))),ユーザー別卸価格!H177))</f>
        <v/>
      </c>
      <c r="I177" s="62">
        <f>'6桁'!I177</f>
        <v>0</v>
      </c>
      <c r="J177" s="5">
        <f>IF(ユーザー別卸価格!J177="","", IF(ISNUMBER(ユーザー別卸価格!J177),IF(入力!$C$25=1,ROUNDDOWN(IF(入力!$C$21=1,ユーザー別卸価格!J177/(100-入力!$C$22)%,ユーザー別卸価格!J177+入力!$C$23),-入力!$C$24),IF(入力!$C$25=2,ROUNDUP(IF(入力!$C$21=1,ユーザー別卸価格!J177/(100-入力!$C$22)%,ユーザー別卸価格!J177+入力!$C$23),-入力!$C$24),ROUND(IF(入力!$C$21=1,ユーザー別卸価格!J177/(100-入力!$C$22)%,ユーザー別卸価格!J177+入力!$C$23),-入力!$C$24))),ユーザー別卸価格!J177))</f>
        <v>48500</v>
      </c>
      <c r="K177" s="62" t="str">
        <f>'6桁'!K177</f>
        <v>★</v>
      </c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IF(ユーザー別卸価格!R177="","", IF(ISNUMBER(ユーザー別卸価格!R177),IF(入力!$C$25=1,ROUNDDOWN(IF(入力!$C$21=1,ユーザー別卸価格!R177/(100-入力!$C$22)%,ユーザー別卸価格!R177+入力!$C$23),-入力!$C$24),IF(入力!$C$25=2,ROUNDUP(IF(入力!$C$21=1,ユーザー別卸価格!R177/(100-入力!$C$22)%,ユーザー別卸価格!R177+入力!$C$23),-入力!$C$24),ROUND(IF(入力!$C$21=1,ユーザー別卸価格!R177/(100-入力!$C$22)%,ユーザー別卸価格!R177+入力!$C$23),-入力!$C$24))),ユーザー別卸価格!R177))</f>
        <v/>
      </c>
      <c r="S177" s="201">
        <f>'6桁'!S177</f>
        <v>0</v>
      </c>
      <c r="T177" s="5" t="str">
        <f>IF(ユーザー別卸価格!T177="","", IF(ISNUMBER(ユーザー別卸価格!T177),IF(入力!$C$25=1,ROUNDDOWN(IF(入力!$C$21=1,ユーザー別卸価格!T177/(100-入力!$C$22)%,ユーザー別卸価格!T177+入力!$C$23),-入力!$C$24),IF(入力!$C$25=2,ROUNDUP(IF(入力!$C$21=1,ユーザー別卸価格!T177/(100-入力!$C$22)%,ユーザー別卸価格!T177+入力!$C$23),-入力!$C$24),ROUND(IF(入力!$C$21=1,ユーザー別卸価格!T177/(100-入力!$C$22)%,ユーザー別卸価格!T177+入力!$C$23),-入力!$C$24))),ユーザー別卸価格!T177))</f>
        <v/>
      </c>
      <c r="U177" s="201">
        <f>'6桁'!U177</f>
        <v>0</v>
      </c>
      <c r="V177" s="5">
        <f>IF(ユーザー別卸価格!V177="","", IF(ISNUMBER(ユーザー別卸価格!V177),IF(入力!$C$25=1,ROUNDDOWN(IF(入力!$C$21=1,ユーザー別卸価格!V177/(100-入力!$C$22)%,ユーザー別卸価格!V177+入力!$C$23),-入力!$C$24),IF(入力!$C$25=2,ROUNDUP(IF(入力!$C$21=1,ユーザー別卸価格!V177/(100-入力!$C$22)%,ユーザー別卸価格!V177+入力!$C$23),-入力!$C$24),ROUND(IF(入力!$C$21=1,ユーザー別卸価格!V177/(100-入力!$C$22)%,ユーザー別卸価格!V177+入力!$C$23),-入力!$C$24))),ユーザー別卸価格!V177))</f>
        <v>35000</v>
      </c>
      <c r="W177" s="62">
        <f>'6桁'!W177</f>
        <v>0</v>
      </c>
      <c r="X177" s="5" t="str">
        <f>IF(ユーザー別卸価格!X177="","", IF(ISNUMBER(ユーザー別卸価格!X177),IF(入力!$C$25=1,ROUNDDOWN(IF(入力!$C$21=1,ユーザー別卸価格!X177/(100-入力!$C$22)%,ユーザー別卸価格!X177+入力!$C$23),-入力!$C$24),IF(入力!$C$25=2,ROUNDUP(IF(入力!$C$21=1,ユーザー別卸価格!X177/(100-入力!$C$22)%,ユーザー別卸価格!X177+入力!$C$23),-入力!$C$24),ROUND(IF(入力!$C$21=1,ユーザー別卸価格!X177/(100-入力!$C$22)%,ユーザー別卸価格!X177+入力!$C$23),-入力!$C$24))),ユーザー別卸価格!X177))</f>
        <v/>
      </c>
      <c r="Y177" s="62">
        <f>'6桁'!Y177</f>
        <v>0</v>
      </c>
      <c r="Z177" s="5" t="str">
        <f>IF(ユーザー別卸価格!Z177="","", IF(ISNUMBER(ユーザー別卸価格!Z177),IF(入力!$C$25=1,ROUNDDOWN(IF(入力!$C$21=1,ユーザー別卸価格!Z177/(100-入力!$C$22)%,ユーザー別卸価格!Z177+入力!$C$23),-入力!$C$24),IF(入力!$C$25=2,ROUNDUP(IF(入力!$C$21=1,ユーザー別卸価格!Z177/(100-入力!$C$22)%,ユーザー別卸価格!Z177+入力!$C$23),-入力!$C$24),ROUND(IF(入力!$C$21=1,ユーザー別卸価格!Z177/(100-入力!$C$22)%,ユーザー別卸価格!Z177+入力!$C$23),-入力!$C$24))),ユーザー別卸価格!Z177))</f>
        <v/>
      </c>
      <c r="AA177" s="62">
        <f>'6桁'!AA177</f>
        <v>0</v>
      </c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IF(ユーザー別卸価格!F178="","", IF(ISNUMBER(ユーザー別卸価格!F178),IF(入力!$C$25=1,ROUNDDOWN(IF(入力!$C$21=1,ユーザー別卸価格!F178/(100-入力!$C$22)%,ユーザー別卸価格!F178+入力!$C$23),-入力!$C$24),IF(入力!$C$25=2,ROUNDUP(IF(入力!$C$21=1,ユーザー別卸価格!F178/(100-入力!$C$22)%,ユーザー別卸価格!F178+入力!$C$23),-入力!$C$24),ROUND(IF(入力!$C$21=1,ユーザー別卸価格!F178/(100-入力!$C$22)%,ユーザー別卸価格!F178+入力!$C$23),-入力!$C$24))),ユーザー別卸価格!F178))</f>
        <v/>
      </c>
      <c r="G178" s="62">
        <f>'6桁'!G178</f>
        <v>0</v>
      </c>
      <c r="H178" s="5" t="str">
        <f>IF(ユーザー別卸価格!H178="","", IF(ISNUMBER(ユーザー別卸価格!H178),IF(入力!$C$25=1,ROUNDDOWN(IF(入力!$C$21=1,ユーザー別卸価格!H178/(100-入力!$C$22)%,ユーザー別卸価格!H178+入力!$C$23),-入力!$C$24),IF(入力!$C$25=2,ROUNDUP(IF(入力!$C$21=1,ユーザー別卸価格!H178/(100-入力!$C$22)%,ユーザー別卸価格!H178+入力!$C$23),-入力!$C$24),ROUND(IF(入力!$C$21=1,ユーザー別卸価格!H178/(100-入力!$C$22)%,ユーザー別卸価格!H178+入力!$C$23),-入力!$C$24))),ユーザー別卸価格!H178))</f>
        <v/>
      </c>
      <c r="I178" s="62">
        <f>'6桁'!I178</f>
        <v>0</v>
      </c>
      <c r="J178" s="5">
        <f>IF(ユーザー別卸価格!J178="","", IF(ISNUMBER(ユーザー別卸価格!J178),IF(入力!$C$25=1,ROUNDDOWN(IF(入力!$C$21=1,ユーザー別卸価格!J178/(100-入力!$C$22)%,ユーザー別卸価格!J178+入力!$C$23),-入力!$C$24),IF(入力!$C$25=2,ROUNDUP(IF(入力!$C$21=1,ユーザー別卸価格!J178/(100-入力!$C$22)%,ユーザー別卸価格!J178+入力!$C$23),-入力!$C$24),ROUND(IF(入力!$C$21=1,ユーザー別卸価格!J178/(100-入力!$C$22)%,ユーザー別卸価格!J178+入力!$C$23),-入力!$C$24))),ユーザー別卸価格!J178))</f>
        <v>56500</v>
      </c>
      <c r="K178" s="62" t="str">
        <f>'6桁'!K178</f>
        <v>★</v>
      </c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IF(ユーザー別卸価格!R178="","", IF(ISNUMBER(ユーザー別卸価格!R178),IF(入力!$C$25=1,ROUNDDOWN(IF(入力!$C$21=1,ユーザー別卸価格!R178/(100-入力!$C$22)%,ユーザー別卸価格!R178+入力!$C$23),-入力!$C$24),IF(入力!$C$25=2,ROUNDUP(IF(入力!$C$21=1,ユーザー別卸価格!R178/(100-入力!$C$22)%,ユーザー別卸価格!R178+入力!$C$23),-入力!$C$24),ROUND(IF(入力!$C$21=1,ユーザー別卸価格!R178/(100-入力!$C$22)%,ユーザー別卸価格!R178+入力!$C$23),-入力!$C$24))),ユーザー別卸価格!R178))</f>
        <v/>
      </c>
      <c r="S178" s="201">
        <f>'6桁'!S178</f>
        <v>0</v>
      </c>
      <c r="T178" s="5" t="str">
        <f>IF(ユーザー別卸価格!T178="","", IF(ISNUMBER(ユーザー別卸価格!T178),IF(入力!$C$25=1,ROUNDDOWN(IF(入力!$C$21=1,ユーザー別卸価格!T178/(100-入力!$C$22)%,ユーザー別卸価格!T178+入力!$C$23),-入力!$C$24),IF(入力!$C$25=2,ROUNDUP(IF(入力!$C$21=1,ユーザー別卸価格!T178/(100-入力!$C$22)%,ユーザー別卸価格!T178+入力!$C$23),-入力!$C$24),ROUND(IF(入力!$C$21=1,ユーザー別卸価格!T178/(100-入力!$C$22)%,ユーザー別卸価格!T178+入力!$C$23),-入力!$C$24))),ユーザー別卸価格!T178))</f>
        <v/>
      </c>
      <c r="U178" s="201">
        <f>'6桁'!U178</f>
        <v>0</v>
      </c>
      <c r="V178" s="5">
        <f>IF(ユーザー別卸価格!V178="","", IF(ISNUMBER(ユーザー別卸価格!V178),IF(入力!$C$25=1,ROUNDDOWN(IF(入力!$C$21=1,ユーザー別卸価格!V178/(100-入力!$C$22)%,ユーザー別卸価格!V178+入力!$C$23),-入力!$C$24),IF(入力!$C$25=2,ROUNDUP(IF(入力!$C$21=1,ユーザー別卸価格!V178/(100-入力!$C$22)%,ユーザー別卸価格!V178+入力!$C$23),-入力!$C$24),ROUND(IF(入力!$C$21=1,ユーザー別卸価格!V178/(100-入力!$C$22)%,ユーザー別卸価格!V178+入力!$C$23),-入力!$C$24))),ユーザー別卸価格!V178))</f>
        <v>36500</v>
      </c>
      <c r="W178" s="62">
        <f>'6桁'!W178</f>
        <v>0</v>
      </c>
      <c r="X178" s="5" t="str">
        <f>IF(ユーザー別卸価格!X178="","", IF(ISNUMBER(ユーザー別卸価格!X178),IF(入力!$C$25=1,ROUNDDOWN(IF(入力!$C$21=1,ユーザー別卸価格!X178/(100-入力!$C$22)%,ユーザー別卸価格!X178+入力!$C$23),-入力!$C$24),IF(入力!$C$25=2,ROUNDUP(IF(入力!$C$21=1,ユーザー別卸価格!X178/(100-入力!$C$22)%,ユーザー別卸価格!X178+入力!$C$23),-入力!$C$24),ROUND(IF(入力!$C$21=1,ユーザー別卸価格!X178/(100-入力!$C$22)%,ユーザー別卸価格!X178+入力!$C$23),-入力!$C$24))),ユーザー別卸価格!X178))</f>
        <v/>
      </c>
      <c r="Y178" s="62">
        <f>'6桁'!Y178</f>
        <v>0</v>
      </c>
      <c r="Z178" s="5" t="str">
        <f>IF(ユーザー別卸価格!Z178="","", IF(ISNUMBER(ユーザー別卸価格!Z178),IF(入力!$C$25=1,ROUNDDOWN(IF(入力!$C$21=1,ユーザー別卸価格!Z178/(100-入力!$C$22)%,ユーザー別卸価格!Z178+入力!$C$23),-入力!$C$24),IF(入力!$C$25=2,ROUNDUP(IF(入力!$C$21=1,ユーザー別卸価格!Z178/(100-入力!$C$22)%,ユーザー別卸価格!Z178+入力!$C$23),-入力!$C$24),ROUND(IF(入力!$C$21=1,ユーザー別卸価格!Z178/(100-入力!$C$22)%,ユーザー別卸価格!Z178+入力!$C$23),-入力!$C$24))),ユーザー別卸価格!Z178))</f>
        <v/>
      </c>
      <c r="AA178" s="62">
        <f>'6桁'!AA178</f>
        <v>0</v>
      </c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IF(ユーザー別卸価格!F179="","", IF(ISNUMBER(ユーザー別卸価格!F179),IF(入力!$C$25=1,ROUNDDOWN(IF(入力!$C$21=1,ユーザー別卸価格!F179/(100-入力!$C$22)%,ユーザー別卸価格!F179+入力!$C$23),-入力!$C$24),IF(入力!$C$25=2,ROUNDUP(IF(入力!$C$21=1,ユーザー別卸価格!F179/(100-入力!$C$22)%,ユーザー別卸価格!F179+入力!$C$23),-入力!$C$24),ROUND(IF(入力!$C$21=1,ユーザー別卸価格!F179/(100-入力!$C$22)%,ユーザー別卸価格!F179+入力!$C$23),-入力!$C$24))),ユーザー別卸価格!F179))</f>
        <v/>
      </c>
      <c r="G179" s="62">
        <f>'6桁'!G179</f>
        <v>0</v>
      </c>
      <c r="H179" s="5" t="str">
        <f>IF(ユーザー別卸価格!H179="","", IF(ISNUMBER(ユーザー別卸価格!H179),IF(入力!$C$25=1,ROUNDDOWN(IF(入力!$C$21=1,ユーザー別卸価格!H179/(100-入力!$C$22)%,ユーザー別卸価格!H179+入力!$C$23),-入力!$C$24),IF(入力!$C$25=2,ROUNDUP(IF(入力!$C$21=1,ユーザー別卸価格!H179/(100-入力!$C$22)%,ユーザー別卸価格!H179+入力!$C$23),-入力!$C$24),ROUND(IF(入力!$C$21=1,ユーザー別卸価格!H179/(100-入力!$C$22)%,ユーザー別卸価格!H179+入力!$C$23),-入力!$C$24))),ユーザー別卸価格!H179))</f>
        <v/>
      </c>
      <c r="I179" s="62">
        <f>'6桁'!I179</f>
        <v>0</v>
      </c>
      <c r="J179" s="5">
        <f>IF(ユーザー別卸価格!J179="","", IF(ISNUMBER(ユーザー別卸価格!J179),IF(入力!$C$25=1,ROUNDDOWN(IF(入力!$C$21=1,ユーザー別卸価格!J179/(100-入力!$C$22)%,ユーザー別卸価格!J179+入力!$C$23),-入力!$C$24),IF(入力!$C$25=2,ROUNDUP(IF(入力!$C$21=1,ユーザー別卸価格!J179/(100-入力!$C$22)%,ユーザー別卸価格!J179+入力!$C$23),-入力!$C$24),ROUND(IF(入力!$C$21=1,ユーザー別卸価格!J179/(100-入力!$C$22)%,ユーザー別卸価格!J179+入力!$C$23),-入力!$C$24))),ユーザー別卸価格!J179))</f>
        <v>58600</v>
      </c>
      <c r="K179" s="62">
        <f>'6桁'!K179</f>
        <v>0</v>
      </c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IF(ユーザー別卸価格!R179="","", IF(ISNUMBER(ユーザー別卸価格!R179),IF(入力!$C$25=1,ROUNDDOWN(IF(入力!$C$21=1,ユーザー別卸価格!R179/(100-入力!$C$22)%,ユーザー別卸価格!R179+入力!$C$23),-入力!$C$24),IF(入力!$C$25=2,ROUNDUP(IF(入力!$C$21=1,ユーザー別卸価格!R179/(100-入力!$C$22)%,ユーザー別卸価格!R179+入力!$C$23),-入力!$C$24),ROUND(IF(入力!$C$21=1,ユーザー別卸価格!R179/(100-入力!$C$22)%,ユーザー別卸価格!R179+入力!$C$23),-入力!$C$24))),ユーザー別卸価格!R179))</f>
        <v/>
      </c>
      <c r="S179" s="201">
        <f>'6桁'!S179</f>
        <v>0</v>
      </c>
      <c r="T179" s="5" t="str">
        <f>IF(ユーザー別卸価格!T179="","", IF(ISNUMBER(ユーザー別卸価格!T179),IF(入力!$C$25=1,ROUNDDOWN(IF(入力!$C$21=1,ユーザー別卸価格!T179/(100-入力!$C$22)%,ユーザー別卸価格!T179+入力!$C$23),-入力!$C$24),IF(入力!$C$25=2,ROUNDUP(IF(入力!$C$21=1,ユーザー別卸価格!T179/(100-入力!$C$22)%,ユーザー別卸価格!T179+入力!$C$23),-入力!$C$24),ROUND(IF(入力!$C$21=1,ユーザー別卸価格!T179/(100-入力!$C$22)%,ユーザー別卸価格!T179+入力!$C$23),-入力!$C$24))),ユーザー別卸価格!T179))</f>
        <v/>
      </c>
      <c r="U179" s="201">
        <f>'6桁'!U179</f>
        <v>0</v>
      </c>
      <c r="V179" s="5">
        <f>IF(ユーザー別卸価格!V179="","", IF(ISNUMBER(ユーザー別卸価格!V179),IF(入力!$C$25=1,ROUNDDOWN(IF(入力!$C$21=1,ユーザー別卸価格!V179/(100-入力!$C$22)%,ユーザー別卸価格!V179+入力!$C$23),-入力!$C$24),IF(入力!$C$25=2,ROUNDUP(IF(入力!$C$21=1,ユーザー別卸価格!V179/(100-入力!$C$22)%,ユーザー別卸価格!V179+入力!$C$23),-入力!$C$24),ROUND(IF(入力!$C$21=1,ユーザー別卸価格!V179/(100-入力!$C$22)%,ユーザー別卸価格!V179+入力!$C$23),-入力!$C$24))),ユーザー別卸価格!V179))</f>
        <v>37700</v>
      </c>
      <c r="W179" s="62">
        <f>'6桁'!W179</f>
        <v>0</v>
      </c>
      <c r="X179" s="5" t="str">
        <f>IF(ユーザー別卸価格!X179="","", IF(ISNUMBER(ユーザー別卸価格!X179),IF(入力!$C$25=1,ROUNDDOWN(IF(入力!$C$21=1,ユーザー別卸価格!X179/(100-入力!$C$22)%,ユーザー別卸価格!X179+入力!$C$23),-入力!$C$24),IF(入力!$C$25=2,ROUNDUP(IF(入力!$C$21=1,ユーザー別卸価格!X179/(100-入力!$C$22)%,ユーザー別卸価格!X179+入力!$C$23),-入力!$C$24),ROUND(IF(入力!$C$21=1,ユーザー別卸価格!X179/(100-入力!$C$22)%,ユーザー別卸価格!X179+入力!$C$23),-入力!$C$24))),ユーザー別卸価格!X179))</f>
        <v/>
      </c>
      <c r="Y179" s="62">
        <f>'6桁'!Y179</f>
        <v>0</v>
      </c>
      <c r="Z179" s="5" t="str">
        <f>IF(ユーザー別卸価格!Z179="","", IF(ISNUMBER(ユーザー別卸価格!Z179),IF(入力!$C$25=1,ROUNDDOWN(IF(入力!$C$21=1,ユーザー別卸価格!Z179/(100-入力!$C$22)%,ユーザー別卸価格!Z179+入力!$C$23),-入力!$C$24),IF(入力!$C$25=2,ROUNDUP(IF(入力!$C$21=1,ユーザー別卸価格!Z179/(100-入力!$C$22)%,ユーザー別卸価格!Z179+入力!$C$23),-入力!$C$24),ROUND(IF(入力!$C$21=1,ユーザー別卸価格!Z179/(100-入力!$C$22)%,ユーザー別卸価格!Z179+入力!$C$23),-入力!$C$24))),ユーザー別卸価格!Z179))</f>
        <v/>
      </c>
      <c r="AA179" s="62">
        <f>'6桁'!AA179</f>
        <v>0</v>
      </c>
    </row>
    <row r="180" spans="2:27" ht="30" customHeight="1">
      <c r="B180" s="451"/>
      <c r="C180" s="399" t="s">
        <v>205</v>
      </c>
      <c r="D180" s="152">
        <v>102</v>
      </c>
      <c r="E180" s="390"/>
      <c r="F180" s="5">
        <f>IF(ユーザー別卸価格!F180="","", IF(ISNUMBER(ユーザー別卸価格!F180),IF(入力!$C$25=1,ROUNDDOWN(IF(入力!$C$21=1,ユーザー別卸価格!F180/(100-入力!$C$22)%,ユーザー別卸価格!F180+入力!$C$23),-入力!$C$24),IF(入力!$C$25=2,ROUNDUP(IF(入力!$C$21=1,ユーザー別卸価格!F180/(100-入力!$C$22)%,ユーザー別卸価格!F180+入力!$C$23),-入力!$C$24),ROUND(IF(入力!$C$21=1,ユーザー別卸価格!F180/(100-入力!$C$22)%,ユーザー別卸価格!F180+入力!$C$23),-入力!$C$24))),ユーザー別卸価格!F180))</f>
        <v>62500</v>
      </c>
      <c r="G180" s="62">
        <f>'6桁'!G180</f>
        <v>0</v>
      </c>
      <c r="H180" s="5" t="str">
        <f>IF(ユーザー別卸価格!H180="","", IF(ISNUMBER(ユーザー別卸価格!H180),IF(入力!$C$25=1,ROUNDDOWN(IF(入力!$C$21=1,ユーザー別卸価格!H180/(100-入力!$C$22)%,ユーザー別卸価格!H180+入力!$C$23),-入力!$C$24),IF(入力!$C$25=2,ROUNDUP(IF(入力!$C$21=1,ユーザー別卸価格!H180/(100-入力!$C$22)%,ユーザー別卸価格!H180+入力!$C$23),-入力!$C$24),ROUND(IF(入力!$C$21=1,ユーザー別卸価格!H180/(100-入力!$C$22)%,ユーザー別卸価格!H180+入力!$C$23),-入力!$C$24))),ユーザー別卸価格!H180))</f>
        <v/>
      </c>
      <c r="I180" s="62">
        <f>'6桁'!I180</f>
        <v>0</v>
      </c>
      <c r="J180" s="5">
        <f>IF(ユーザー別卸価格!J180="","", IF(ISNUMBER(ユーザー別卸価格!J180),IF(入力!$C$25=1,ROUNDDOWN(IF(入力!$C$21=1,ユーザー別卸価格!J180/(100-入力!$C$22)%,ユーザー別卸価格!J180+入力!$C$23),-入力!$C$24),IF(入力!$C$25=2,ROUNDUP(IF(入力!$C$21=1,ユーザー別卸価格!J180/(100-入力!$C$22)%,ユーザー別卸価格!J180+入力!$C$23),-入力!$C$24),ROUND(IF(入力!$C$21=1,ユーザー別卸価格!J180/(100-入力!$C$22)%,ユーザー別卸価格!J180+入力!$C$23),-入力!$C$24))),ユーザー別卸価格!J180))</f>
        <v>48800</v>
      </c>
      <c r="K180" s="62">
        <f>'6桁'!K180</f>
        <v>0</v>
      </c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IF(ユーザー別卸価格!R180="","", IF(ISNUMBER(ユーザー別卸価格!R180),IF(入力!$C$25=1,ROUNDDOWN(IF(入力!$C$21=1,ユーザー別卸価格!R180/(100-入力!$C$22)%,ユーザー別卸価格!R180+入力!$C$23),-入力!$C$24),IF(入力!$C$25=2,ROUNDUP(IF(入力!$C$21=1,ユーザー別卸価格!R180/(100-入力!$C$22)%,ユーザー別卸価格!R180+入力!$C$23),-入力!$C$24),ROUND(IF(入力!$C$21=1,ユーザー別卸価格!R180/(100-入力!$C$22)%,ユーザー別卸価格!R180+入力!$C$23),-入力!$C$24))),ユーザー別卸価格!R180))</f>
        <v/>
      </c>
      <c r="S180" s="226">
        <f>'6桁'!S180</f>
        <v>0</v>
      </c>
      <c r="T180" s="33" t="str">
        <f>IF(ユーザー別卸価格!T180="","", IF(ISNUMBER(ユーザー別卸価格!T180),IF(入力!$C$25=1,ROUNDDOWN(IF(入力!$C$21=1,ユーザー別卸価格!T180/(100-入力!$C$22)%,ユーザー別卸価格!T180+入力!$C$23),-入力!$C$24),IF(入力!$C$25=2,ROUNDUP(IF(入力!$C$21=1,ユーザー別卸価格!T180/(100-入力!$C$22)%,ユーザー別卸価格!T180+入力!$C$23),-入力!$C$24),ROUND(IF(入力!$C$21=1,ユーザー別卸価格!T180/(100-入力!$C$22)%,ユーザー別卸価格!T180+入力!$C$23),-入力!$C$24))),ユーザー別卸価格!T180))</f>
        <v/>
      </c>
      <c r="U180" s="226">
        <f>'6桁'!U180</f>
        <v>0</v>
      </c>
      <c r="V180" s="33">
        <f>IF(ユーザー別卸価格!V180="","", IF(ISNUMBER(ユーザー別卸価格!V180),IF(入力!$C$25=1,ROUNDDOWN(IF(入力!$C$21=1,ユーザー別卸価格!V180/(100-入力!$C$22)%,ユーザー別卸価格!V180+入力!$C$23),-入力!$C$24),IF(入力!$C$25=2,ROUNDUP(IF(入力!$C$21=1,ユーザー別卸価格!V180/(100-入力!$C$22)%,ユーザー別卸価格!V180+入力!$C$23),-入力!$C$24),ROUND(IF(入力!$C$21=1,ユーザー別卸価格!V180/(100-入力!$C$22)%,ユーザー別卸価格!V180+入力!$C$23),-入力!$C$24))),ユーザー別卸価格!V180))</f>
        <v>33300</v>
      </c>
      <c r="W180" s="129">
        <f>'6桁'!W180</f>
        <v>0</v>
      </c>
      <c r="X180" s="33" t="str">
        <f>IF(ユーザー別卸価格!X180="","", IF(ISNUMBER(ユーザー別卸価格!X180),IF(入力!$C$25=1,ROUNDDOWN(IF(入力!$C$21=1,ユーザー別卸価格!X180/(100-入力!$C$22)%,ユーザー別卸価格!X180+入力!$C$23),-入力!$C$24),IF(入力!$C$25=2,ROUNDUP(IF(入力!$C$21=1,ユーザー別卸価格!X180/(100-入力!$C$22)%,ユーザー別卸価格!X180+入力!$C$23),-入力!$C$24),ROUND(IF(入力!$C$21=1,ユーザー別卸価格!X180/(100-入力!$C$22)%,ユーザー別卸価格!X180+入力!$C$23),-入力!$C$24))),ユーザー別卸価格!X180))</f>
        <v/>
      </c>
      <c r="Y180" s="129">
        <f>'6桁'!Y180</f>
        <v>0</v>
      </c>
      <c r="Z180" s="33" t="str">
        <f>IF(ユーザー別卸価格!Z180="","", IF(ISNUMBER(ユーザー別卸価格!Z180),IF(入力!$C$25=1,ROUNDDOWN(IF(入力!$C$21=1,ユーザー別卸価格!Z180/(100-入力!$C$22)%,ユーザー別卸価格!Z180+入力!$C$23),-入力!$C$24),IF(入力!$C$25=2,ROUNDUP(IF(入力!$C$21=1,ユーザー別卸価格!Z180/(100-入力!$C$22)%,ユーザー別卸価格!Z180+入力!$C$23),-入力!$C$24),ROUND(IF(入力!$C$21=1,ユーザー別卸価格!Z180/(100-入力!$C$22)%,ユーザー別卸価格!Z180+入力!$C$23),-入力!$C$24))),ユーザー別卸価格!Z180))</f>
        <v/>
      </c>
      <c r="AA180" s="132">
        <f>'6桁'!AA180</f>
        <v>0</v>
      </c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IF(ユーザー別卸価格!F181="","", IF(ISNUMBER(ユーザー別卸価格!F181),IF(入力!$C$25=1,ROUNDDOWN(IF(入力!$C$21=1,ユーザー別卸価格!F181/(100-入力!$C$22)%,ユーザー別卸価格!F181+入力!$C$23),-入力!$C$24),IF(入力!$C$25=2,ROUNDUP(IF(入力!$C$21=1,ユーザー別卸価格!F181/(100-入力!$C$22)%,ユーザー別卸価格!F181+入力!$C$23),-入力!$C$24),ROUND(IF(入力!$C$21=1,ユーザー別卸価格!F181/(100-入力!$C$22)%,ユーザー別卸価格!F181+入力!$C$23),-入力!$C$24))),ユーザー別卸価格!F181))</f>
        <v/>
      </c>
      <c r="G181" s="62">
        <f>'6桁'!G181</f>
        <v>0</v>
      </c>
      <c r="H181" s="5" t="str">
        <f>IF(ユーザー別卸価格!H181="","", IF(ISNUMBER(ユーザー別卸価格!H181),IF(入力!$C$25=1,ROUNDDOWN(IF(入力!$C$21=1,ユーザー別卸価格!H181/(100-入力!$C$22)%,ユーザー別卸価格!H181+入力!$C$23),-入力!$C$24),IF(入力!$C$25=2,ROUNDUP(IF(入力!$C$21=1,ユーザー別卸価格!H181/(100-入力!$C$22)%,ユーザー別卸価格!H181+入力!$C$23),-入力!$C$24),ROUND(IF(入力!$C$21=1,ユーザー別卸価格!H181/(100-入力!$C$22)%,ユーザー別卸価格!H181+入力!$C$23),-入力!$C$24))),ユーザー別卸価格!H181))</f>
        <v/>
      </c>
      <c r="I181" s="62">
        <f>'6桁'!I181</f>
        <v>0</v>
      </c>
      <c r="J181" s="5">
        <f>IF(ユーザー別卸価格!J181="","", IF(ISNUMBER(ユーザー別卸価格!J181),IF(入力!$C$25=1,ROUNDDOWN(IF(入力!$C$21=1,ユーザー別卸価格!J181/(100-入力!$C$22)%,ユーザー別卸価格!J181+入力!$C$23),-入力!$C$24),IF(入力!$C$25=2,ROUNDUP(IF(入力!$C$21=1,ユーザー別卸価格!J181/(100-入力!$C$22)%,ユーザー別卸価格!J181+入力!$C$23),-入力!$C$24),ROUND(IF(入力!$C$21=1,ユーザー別卸価格!J181/(100-入力!$C$22)%,ユーザー別卸価格!J181+入力!$C$23),-入力!$C$24))),ユーザー別卸価格!J181))</f>
        <v>55000</v>
      </c>
      <c r="K181" s="62" t="str">
        <f>'6桁'!K181</f>
        <v>★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IF(ユーザー別卸価格!R181="","", IF(ISNUMBER(ユーザー別卸価格!R181),IF(入力!$C$25=1,ROUNDDOWN(IF(入力!$C$21=1,ユーザー別卸価格!R181/(100-入力!$C$22)%,ユーザー別卸価格!R181+入力!$C$23),-入力!$C$24),IF(入力!$C$25=2,ROUNDUP(IF(入力!$C$21=1,ユーザー別卸価格!R181/(100-入力!$C$22)%,ユーザー別卸価格!R181+入力!$C$23),-入力!$C$24),ROUND(IF(入力!$C$21=1,ユーザー別卸価格!R181/(100-入力!$C$22)%,ユーザー別卸価格!R181+入力!$C$23),-入力!$C$24))),ユーザー別卸価格!R181))</f>
        <v/>
      </c>
      <c r="S181" s="212">
        <f>'6桁'!S181</f>
        <v>0</v>
      </c>
      <c r="T181" s="6" t="str">
        <f>IF(ユーザー別卸価格!T181="","", IF(ISNUMBER(ユーザー別卸価格!T181),IF(入力!$C$25=1,ROUNDDOWN(IF(入力!$C$21=1,ユーザー別卸価格!T181/(100-入力!$C$22)%,ユーザー別卸価格!T181+入力!$C$23),-入力!$C$24),IF(入力!$C$25=2,ROUNDUP(IF(入力!$C$21=1,ユーザー別卸価格!T181/(100-入力!$C$22)%,ユーザー別卸価格!T181+入力!$C$23),-入力!$C$24),ROUND(IF(入力!$C$21=1,ユーザー別卸価格!T181/(100-入力!$C$22)%,ユーザー別卸価格!T181+入力!$C$23),-入力!$C$24))),ユーザー別卸価格!T181))</f>
        <v/>
      </c>
      <c r="U181" s="212">
        <f>'6桁'!U181</f>
        <v>0</v>
      </c>
      <c r="V181" s="6">
        <f>IF(ユーザー別卸価格!V181="","", IF(ISNUMBER(ユーザー別卸価格!V181),IF(入力!$C$25=1,ROUNDDOWN(IF(入力!$C$21=1,ユーザー別卸価格!V181/(100-入力!$C$22)%,ユーザー別卸価格!V181+入力!$C$23),-入力!$C$24),IF(入力!$C$25=2,ROUNDUP(IF(入力!$C$21=1,ユーザー別卸価格!V181/(100-入力!$C$22)%,ユーザー別卸価格!V181+入力!$C$23),-入力!$C$24),ROUND(IF(入力!$C$21=1,ユーザー別卸価格!V181/(100-入力!$C$22)%,ユーザー別卸価格!V181+入力!$C$23),-入力!$C$24))),ユーザー別卸価格!V181))</f>
        <v>31300</v>
      </c>
      <c r="W181" s="70">
        <f>'6桁'!W181</f>
        <v>0</v>
      </c>
      <c r="X181" s="6" t="str">
        <f>IF(ユーザー別卸価格!X181="","", IF(ISNUMBER(ユーザー別卸価格!X181),IF(入力!$C$25=1,ROUNDDOWN(IF(入力!$C$21=1,ユーザー別卸価格!X181/(100-入力!$C$22)%,ユーザー別卸価格!X181+入力!$C$23),-入力!$C$24),IF(入力!$C$25=2,ROUNDUP(IF(入力!$C$21=1,ユーザー別卸価格!X181/(100-入力!$C$22)%,ユーザー別卸価格!X181+入力!$C$23),-入力!$C$24),ROUND(IF(入力!$C$21=1,ユーザー別卸価格!X181/(100-入力!$C$22)%,ユーザー別卸価格!X181+入力!$C$23),-入力!$C$24))),ユーザー別卸価格!X181))</f>
        <v/>
      </c>
      <c r="Y181" s="70">
        <f>'6桁'!Y181</f>
        <v>0</v>
      </c>
      <c r="Z181" s="6" t="str">
        <f>IF(ユーザー別卸価格!Z181="","", IF(ISNUMBER(ユーザー別卸価格!Z181),IF(入力!$C$25=1,ROUNDDOWN(IF(入力!$C$21=1,ユーザー別卸価格!Z181/(100-入力!$C$22)%,ユーザー別卸価格!Z181+入力!$C$23),-入力!$C$24),IF(入力!$C$25=2,ROUNDUP(IF(入力!$C$21=1,ユーザー別卸価格!Z181/(100-入力!$C$22)%,ユーザー別卸価格!Z181+入力!$C$23),-入力!$C$24),ROUND(IF(入力!$C$21=1,ユーザー別卸価格!Z181/(100-入力!$C$22)%,ユーザー別卸価格!Z181+入力!$C$23),-入力!$C$24))),ユーザー別卸価格!Z181))</f>
        <v/>
      </c>
      <c r="AA181" s="70">
        <f>'6桁'!AA181</f>
        <v>0</v>
      </c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IF(ユーザー別卸価格!F182="","", IF(ISNUMBER(ユーザー別卸価格!F182),IF(入力!$C$25=1,ROUNDDOWN(IF(入力!$C$21=1,ユーザー別卸価格!F182/(100-入力!$C$22)%,ユーザー別卸価格!F182+入力!$C$23),-入力!$C$24),IF(入力!$C$25=2,ROUNDUP(IF(入力!$C$21=1,ユーザー別卸価格!F182/(100-入力!$C$22)%,ユーザー別卸価格!F182+入力!$C$23),-入力!$C$24),ROUND(IF(入力!$C$21=1,ユーザー別卸価格!F182/(100-入力!$C$22)%,ユーザー別卸価格!F182+入力!$C$23),-入力!$C$24))),ユーザー別卸価格!F182))</f>
        <v/>
      </c>
      <c r="G182" s="58">
        <f>'6桁'!G182</f>
        <v>0</v>
      </c>
      <c r="H182" s="33" t="str">
        <f>IF(ユーザー別卸価格!H182="","", IF(ISNUMBER(ユーザー別卸価格!H182),IF(入力!$C$25=1,ROUNDDOWN(IF(入力!$C$21=1,ユーザー別卸価格!H182/(100-入力!$C$22)%,ユーザー別卸価格!H182+入力!$C$23),-入力!$C$24),IF(入力!$C$25=2,ROUNDUP(IF(入力!$C$21=1,ユーザー別卸価格!H182/(100-入力!$C$22)%,ユーザー別卸価格!H182+入力!$C$23),-入力!$C$24),ROUND(IF(入力!$C$21=1,ユーザー別卸価格!H182/(100-入力!$C$22)%,ユーザー別卸価格!H182+入力!$C$23),-入力!$C$24))),ユーザー別卸価格!H182))</f>
        <v/>
      </c>
      <c r="I182" s="58">
        <f>'6桁'!I182</f>
        <v>0</v>
      </c>
      <c r="J182" s="33">
        <f>IF(ユーザー別卸価格!J182="","", IF(ISNUMBER(ユーザー別卸価格!J182),IF(入力!$C$25=1,ROUNDDOWN(IF(入力!$C$21=1,ユーザー別卸価格!J182/(100-入力!$C$22)%,ユーザー別卸価格!J182+入力!$C$23),-入力!$C$24),IF(入力!$C$25=2,ROUNDUP(IF(入力!$C$21=1,ユーザー別卸価格!J182/(100-入力!$C$22)%,ユーザー別卸価格!J182+入力!$C$23),-入力!$C$24),ROUND(IF(入力!$C$21=1,ユーザー別卸価格!J182/(100-入力!$C$22)%,ユーザー別卸価格!J182+入力!$C$23),-入力!$C$24))),ユーザー別卸価格!J182))</f>
        <v>48200</v>
      </c>
      <c r="K182" s="58">
        <f>'6桁'!K182</f>
        <v>0</v>
      </c>
      <c r="L182" s="356"/>
      <c r="M182" s="451"/>
      <c r="N182" s="435" t="s">
        <v>122</v>
      </c>
      <c r="O182" s="436"/>
      <c r="P182" s="179">
        <v>92</v>
      </c>
      <c r="Q182" s="264"/>
      <c r="R182" s="5">
        <f>IF(ユーザー別卸価格!R182="","", IF(ISNUMBER(ユーザー別卸価格!R182),IF(入力!$C$25=1,ROUNDDOWN(IF(入力!$C$21=1,ユーザー別卸価格!R182/(100-入力!$C$22)%,ユーザー別卸価格!R182+入力!$C$23),-入力!$C$24),IF(入力!$C$25=2,ROUNDUP(IF(入力!$C$21=1,ユーザー別卸価格!R182/(100-入力!$C$22)%,ユーザー別卸価格!R182+入力!$C$23),-入力!$C$24),ROUND(IF(入力!$C$21=1,ユーザー別卸価格!R182/(100-入力!$C$22)%,ユーザー別卸価格!R182+入力!$C$23),-入力!$C$24))),ユーザー別卸価格!R182))</f>
        <v>31200</v>
      </c>
      <c r="S182" s="201">
        <f>'6桁'!S182</f>
        <v>0</v>
      </c>
      <c r="T182" s="5">
        <f>IF(ユーザー別卸価格!T182="","", IF(ISNUMBER(ユーザー別卸価格!T182),IF(入力!$C$25=1,ROUNDDOWN(IF(入力!$C$21=1,ユーザー別卸価格!T182/(100-入力!$C$22)%,ユーザー別卸価格!T182+入力!$C$23),-入力!$C$24),IF(入力!$C$25=2,ROUNDUP(IF(入力!$C$21=1,ユーザー別卸価格!T182/(100-入力!$C$22)%,ユーザー別卸価格!T182+入力!$C$23),-入力!$C$24),ROUND(IF(入力!$C$21=1,ユーザー別卸価格!T182/(100-入力!$C$22)%,ユーザー別卸価格!T182+入力!$C$23),-入力!$C$24))),ユーザー別卸価格!T182))</f>
        <v>29600</v>
      </c>
      <c r="U182" s="201">
        <f>'6桁'!U182</f>
        <v>0</v>
      </c>
      <c r="V182" s="5" t="str">
        <f>IF(ユーザー別卸価格!V182="","", IF(ISNUMBER(ユーザー別卸価格!V182),IF(入力!$C$25=1,ROUNDDOWN(IF(入力!$C$21=1,ユーザー別卸価格!V182/(100-入力!$C$22)%,ユーザー別卸価格!V182+入力!$C$23),-入力!$C$24),IF(入力!$C$25=2,ROUNDUP(IF(入力!$C$21=1,ユーザー別卸価格!V182/(100-入力!$C$22)%,ユーザー別卸価格!V182+入力!$C$23),-入力!$C$24),ROUND(IF(入力!$C$21=1,ユーザー別卸価格!V182/(100-入力!$C$22)%,ユーザー別卸価格!V182+入力!$C$23),-入力!$C$24))),ユーザー別卸価格!V182))</f>
        <v/>
      </c>
      <c r="W182" s="62">
        <f>'6桁'!W182</f>
        <v>0</v>
      </c>
      <c r="X182" s="5" t="str">
        <f>IF(ユーザー別卸価格!X182="","", IF(ISNUMBER(ユーザー別卸価格!X182),IF(入力!$C$25=1,ROUNDDOWN(IF(入力!$C$21=1,ユーザー別卸価格!X182/(100-入力!$C$22)%,ユーザー別卸価格!X182+入力!$C$23),-入力!$C$24),IF(入力!$C$25=2,ROUNDUP(IF(入力!$C$21=1,ユーザー別卸価格!X182/(100-入力!$C$22)%,ユーザー別卸価格!X182+入力!$C$23),-入力!$C$24),ROUND(IF(入力!$C$21=1,ユーザー別卸価格!X182/(100-入力!$C$22)%,ユーザー別卸価格!X182+入力!$C$23),-入力!$C$24))),ユーザー別卸価格!X182))</f>
        <v/>
      </c>
      <c r="Y182" s="62">
        <f>'6桁'!Y182</f>
        <v>0</v>
      </c>
      <c r="Z182" s="5" t="str">
        <f>IF(ユーザー別卸価格!Z182="","", IF(ISNUMBER(ユーザー別卸価格!Z182),IF(入力!$C$25=1,ROUNDDOWN(IF(入力!$C$21=1,ユーザー別卸価格!Z182/(100-入力!$C$22)%,ユーザー別卸価格!Z182+入力!$C$23),-入力!$C$24),IF(入力!$C$25=2,ROUNDUP(IF(入力!$C$21=1,ユーザー別卸価格!Z182/(100-入力!$C$22)%,ユーザー別卸価格!Z182+入力!$C$23),-入力!$C$24),ROUND(IF(入力!$C$21=1,ユーザー別卸価格!Z182/(100-入力!$C$22)%,ユーザー別卸価格!Z182+入力!$C$23),-入力!$C$24))),ユーザー別卸価格!Z182))</f>
        <v/>
      </c>
      <c r="AA182" s="62">
        <f>'6桁'!AA182</f>
        <v>0</v>
      </c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IF(ユーザー別卸価格!F183="","", IF(ISNUMBER(ユーザー別卸価格!F183),IF(入力!$C$25=1,ROUNDDOWN(IF(入力!$C$21=1,ユーザー別卸価格!F183/(100-入力!$C$22)%,ユーザー別卸価格!F183+入力!$C$23),-入力!$C$24),IF(入力!$C$25=2,ROUNDUP(IF(入力!$C$21=1,ユーザー別卸価格!F183/(100-入力!$C$22)%,ユーザー別卸価格!F183+入力!$C$23),-入力!$C$24),ROUND(IF(入力!$C$21=1,ユーザー別卸価格!F183/(100-入力!$C$22)%,ユーザー別卸価格!F183+入力!$C$23),-入力!$C$24))),ユーザー別卸価格!F183))</f>
        <v/>
      </c>
      <c r="G183" s="67">
        <f>'6桁'!G183</f>
        <v>0</v>
      </c>
      <c r="H183" s="32" t="str">
        <f>IF(ユーザー別卸価格!H183="","", IF(ISNUMBER(ユーザー別卸価格!H183),IF(入力!$C$25=1,ROUNDDOWN(IF(入力!$C$21=1,ユーザー別卸価格!H183/(100-入力!$C$22)%,ユーザー別卸価格!H183+入力!$C$23),-入力!$C$24),IF(入力!$C$25=2,ROUNDUP(IF(入力!$C$21=1,ユーザー別卸価格!H183/(100-入力!$C$22)%,ユーザー別卸価格!H183+入力!$C$23),-入力!$C$24),ROUND(IF(入力!$C$21=1,ユーザー別卸価格!H183/(100-入力!$C$22)%,ユーザー別卸価格!H183+入力!$C$23),-入力!$C$24))),ユーザー別卸価格!H183))</f>
        <v/>
      </c>
      <c r="I183" s="67">
        <f>'6桁'!I183</f>
        <v>0</v>
      </c>
      <c r="J183" s="32">
        <f>IF(ユーザー別卸価格!J183="","", IF(ISNUMBER(ユーザー別卸価格!J183),IF(入力!$C$25=1,ROUNDDOWN(IF(入力!$C$21=1,ユーザー別卸価格!J183/(100-入力!$C$22)%,ユーザー別卸価格!J183+入力!$C$23),-入力!$C$24),IF(入力!$C$25=2,ROUNDUP(IF(入力!$C$21=1,ユーザー別卸価格!J183/(100-入力!$C$22)%,ユーザー別卸価格!J183+入力!$C$23),-入力!$C$24),ROUND(IF(入力!$C$21=1,ユーザー別卸価格!J183/(100-入力!$C$22)%,ユーザー別卸価格!J183+入力!$C$23),-入力!$C$24))),ユーザー別卸価格!J183))</f>
        <v>48500</v>
      </c>
      <c r="K183" s="67" t="str">
        <f>'6桁'!K183</f>
        <v>★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f>IF(ユーザー別卸価格!R183="","", IF(ISNUMBER(ユーザー別卸価格!R183),IF(入力!$C$25=1,ROUNDDOWN(IF(入力!$C$21=1,ユーザー別卸価格!R183/(100-入力!$C$22)%,ユーザー別卸価格!R183+入力!$C$23),-入力!$C$24),IF(入力!$C$25=2,ROUNDUP(IF(入力!$C$21=1,ユーザー別卸価格!R183/(100-入力!$C$22)%,ユーザー別卸価格!R183+入力!$C$23),-入力!$C$24),ROUND(IF(入力!$C$21=1,ユーザー別卸価格!R183/(100-入力!$C$22)%,ユーザー別卸価格!R183+入力!$C$23),-入力!$C$24))),ユーザー別卸価格!R183))</f>
        <v>33100</v>
      </c>
      <c r="S183" s="201">
        <f>'6桁'!S183</f>
        <v>0</v>
      </c>
      <c r="T183" s="5">
        <f>IF(ユーザー別卸価格!T183="","", IF(ISNUMBER(ユーザー別卸価格!T183),IF(入力!$C$25=1,ROUNDDOWN(IF(入力!$C$21=1,ユーザー別卸価格!T183/(100-入力!$C$22)%,ユーザー別卸価格!T183+入力!$C$23),-入力!$C$24),IF(入力!$C$25=2,ROUNDUP(IF(入力!$C$21=1,ユーザー別卸価格!T183/(100-入力!$C$22)%,ユーザー別卸価格!T183+入力!$C$23),-入力!$C$24),ROUND(IF(入力!$C$21=1,ユーザー別卸価格!T183/(100-入力!$C$22)%,ユーザー別卸価格!T183+入力!$C$23),-入力!$C$24))),ユーザー別卸価格!T183))</f>
        <v>32600</v>
      </c>
      <c r="U183" s="201">
        <f>'6桁'!U183</f>
        <v>0</v>
      </c>
      <c r="V183" s="5">
        <f>IF(ユーザー別卸価格!V183="","", IF(ISNUMBER(ユーザー別卸価格!V183),IF(入力!$C$25=1,ROUNDDOWN(IF(入力!$C$21=1,ユーザー別卸価格!V183/(100-入力!$C$22)%,ユーザー別卸価格!V183+入力!$C$23),-入力!$C$24),IF(入力!$C$25=2,ROUNDUP(IF(入力!$C$21=1,ユーザー別卸価格!V183/(100-入力!$C$22)%,ユーザー別卸価格!V183+入力!$C$23),-入力!$C$24),ROUND(IF(入力!$C$21=1,ユーザー別卸価格!V183/(100-入力!$C$22)%,ユーザー別卸価格!V183+入力!$C$23),-入力!$C$24))),ユーザー別卸価格!V183))</f>
        <v>25400</v>
      </c>
      <c r="W183" s="62">
        <f>'6桁'!W183</f>
        <v>0</v>
      </c>
      <c r="X183" s="5" t="str">
        <f>IF(ユーザー別卸価格!X183="","", IF(ISNUMBER(ユーザー別卸価格!X183),IF(入力!$C$25=1,ROUNDDOWN(IF(入力!$C$21=1,ユーザー別卸価格!X183/(100-入力!$C$22)%,ユーザー別卸価格!X183+入力!$C$23),-入力!$C$24),IF(入力!$C$25=2,ROUNDUP(IF(入力!$C$21=1,ユーザー別卸価格!X183/(100-入力!$C$22)%,ユーザー別卸価格!X183+入力!$C$23),-入力!$C$24),ROUND(IF(入力!$C$21=1,ユーザー別卸価格!X183/(100-入力!$C$22)%,ユーザー別卸価格!X183+入力!$C$23),-入力!$C$24))),ユーザー別卸価格!X183))</f>
        <v/>
      </c>
      <c r="Y183" s="62">
        <f>'6桁'!Y183</f>
        <v>0</v>
      </c>
      <c r="Z183" s="5" t="str">
        <f>IF(ユーザー別卸価格!Z183="","", IF(ISNUMBER(ユーザー別卸価格!Z183),IF(入力!$C$25=1,ROUNDDOWN(IF(入力!$C$21=1,ユーザー別卸価格!Z183/(100-入力!$C$22)%,ユーザー別卸価格!Z183+入力!$C$23),-入力!$C$24),IF(入力!$C$25=2,ROUNDUP(IF(入力!$C$21=1,ユーザー別卸価格!Z183/(100-入力!$C$22)%,ユーザー別卸価格!Z183+入力!$C$23),-入力!$C$24),ROUND(IF(入力!$C$21=1,ユーザー別卸価格!Z183/(100-入力!$C$22)%,ユーザー別卸価格!Z183+入力!$C$23),-入力!$C$24))),ユーザー別卸価格!Z183))</f>
        <v/>
      </c>
      <c r="AA183" s="62">
        <f>'6桁'!AA183</f>
        <v>0</v>
      </c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IF(ユーザー別卸価格!F184="","", IF(ISNUMBER(ユーザー別卸価格!F184),IF(入力!$C$25=1,ROUNDDOWN(IF(入力!$C$21=1,ユーザー別卸価格!F184/(100-入力!$C$22)%,ユーザー別卸価格!F184+入力!$C$23),-入力!$C$24),IF(入力!$C$25=2,ROUNDUP(IF(入力!$C$21=1,ユーザー別卸価格!F184/(100-入力!$C$22)%,ユーザー別卸価格!F184+入力!$C$23),-入力!$C$24),ROUND(IF(入力!$C$21=1,ユーザー別卸価格!F184/(100-入力!$C$22)%,ユーザー別卸価格!F184+入力!$C$23),-入力!$C$24))),ユーザー別卸価格!F184))</f>
        <v/>
      </c>
      <c r="G184" s="62">
        <f>'6桁'!G184</f>
        <v>0</v>
      </c>
      <c r="H184" s="5" t="str">
        <f>IF(ユーザー別卸価格!H184="","", IF(ISNUMBER(ユーザー別卸価格!H184),IF(入力!$C$25=1,ROUNDDOWN(IF(入力!$C$21=1,ユーザー別卸価格!H184/(100-入力!$C$22)%,ユーザー別卸価格!H184+入力!$C$23),-入力!$C$24),IF(入力!$C$25=2,ROUNDUP(IF(入力!$C$21=1,ユーザー別卸価格!H184/(100-入力!$C$22)%,ユーザー別卸価格!H184+入力!$C$23),-入力!$C$24),ROUND(IF(入力!$C$21=1,ユーザー別卸価格!H184/(100-入力!$C$22)%,ユーザー別卸価格!H184+入力!$C$23),-入力!$C$24))),ユーザー別卸価格!H184))</f>
        <v/>
      </c>
      <c r="I184" s="62">
        <f>'6桁'!I184</f>
        <v>0</v>
      </c>
      <c r="J184" s="5">
        <f>IF(ユーザー別卸価格!J184="","", IF(ISNUMBER(ユーザー別卸価格!J184),IF(入力!$C$25=1,ROUNDDOWN(IF(入力!$C$21=1,ユーザー別卸価格!J184/(100-入力!$C$22)%,ユーザー別卸価格!J184+入力!$C$23),-入力!$C$24),IF(入力!$C$25=2,ROUNDUP(IF(入力!$C$21=1,ユーザー別卸価格!J184/(100-入力!$C$22)%,ユーザー別卸価格!J184+入力!$C$23),-入力!$C$24),ROUND(IF(入力!$C$21=1,ユーザー別卸価格!J184/(100-入力!$C$22)%,ユーザー別卸価格!J184+入力!$C$23),-入力!$C$24))),ユーザー別卸価格!J184))</f>
        <v>49200</v>
      </c>
      <c r="K184" s="62" t="str">
        <f>'6桁'!K184</f>
        <v>★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f>IF(ユーザー別卸価格!R184="","", IF(ISNUMBER(ユーザー別卸価格!R184),IF(入力!$C$25=1,ROUNDDOWN(IF(入力!$C$21=1,ユーザー別卸価格!R184/(100-入力!$C$22)%,ユーザー別卸価格!R184+入力!$C$23),-入力!$C$24),IF(入力!$C$25=2,ROUNDUP(IF(入力!$C$21=1,ユーザー別卸価格!R184/(100-入力!$C$22)%,ユーザー別卸価格!R184+入力!$C$23),-入力!$C$24),ROUND(IF(入力!$C$21=1,ユーザー別卸価格!R184/(100-入力!$C$22)%,ユーザー別卸価格!R184+入力!$C$23),-入力!$C$24))),ユーザー別卸価格!R184))</f>
        <v>31400</v>
      </c>
      <c r="S184" s="201">
        <f>'6桁'!S184</f>
        <v>0</v>
      </c>
      <c r="T184" s="5" t="str">
        <f>IF(ユーザー別卸価格!T184="","", IF(ISNUMBER(ユーザー別卸価格!T184),IF(入力!$C$25=1,ROUNDDOWN(IF(入力!$C$21=1,ユーザー別卸価格!T184/(100-入力!$C$22)%,ユーザー別卸価格!T184+入力!$C$23),-入力!$C$24),IF(入力!$C$25=2,ROUNDUP(IF(入力!$C$21=1,ユーザー別卸価格!T184/(100-入力!$C$22)%,ユーザー別卸価格!T184+入力!$C$23),-入力!$C$24),ROUND(IF(入力!$C$21=1,ユーザー別卸価格!T184/(100-入力!$C$22)%,ユーザー別卸価格!T184+入力!$C$23),-入力!$C$24))),ユーザー別卸価格!T184))</f>
        <v/>
      </c>
      <c r="U184" s="201">
        <f>'6桁'!U184</f>
        <v>0</v>
      </c>
      <c r="V184" s="5">
        <f>IF(ユーザー別卸価格!V184="","", IF(ISNUMBER(ユーザー別卸価格!V184),IF(入力!$C$25=1,ROUNDDOWN(IF(入力!$C$21=1,ユーザー別卸価格!V184/(100-入力!$C$22)%,ユーザー別卸価格!V184+入力!$C$23),-入力!$C$24),IF(入力!$C$25=2,ROUNDUP(IF(入力!$C$21=1,ユーザー別卸価格!V184/(100-入力!$C$22)%,ユーザー別卸価格!V184+入力!$C$23),-入力!$C$24),ROUND(IF(入力!$C$21=1,ユーザー別卸価格!V184/(100-入力!$C$22)%,ユーザー別卸価格!V184+入力!$C$23),-入力!$C$24))),ユーザー別卸価格!V184))</f>
        <v>25400</v>
      </c>
      <c r="W184" s="62">
        <f>'6桁'!W184</f>
        <v>0</v>
      </c>
      <c r="X184" s="5" t="str">
        <f>IF(ユーザー別卸価格!X184="","", IF(ISNUMBER(ユーザー別卸価格!X184),IF(入力!$C$25=1,ROUNDDOWN(IF(入力!$C$21=1,ユーザー別卸価格!X184/(100-入力!$C$22)%,ユーザー別卸価格!X184+入力!$C$23),-入力!$C$24),IF(入力!$C$25=2,ROUNDUP(IF(入力!$C$21=1,ユーザー別卸価格!X184/(100-入力!$C$22)%,ユーザー別卸価格!X184+入力!$C$23),-入力!$C$24),ROUND(IF(入力!$C$21=1,ユーザー別卸価格!X184/(100-入力!$C$22)%,ユーザー別卸価格!X184+入力!$C$23),-入力!$C$24))),ユーザー別卸価格!X184))</f>
        <v/>
      </c>
      <c r="Y184" s="62">
        <f>'6桁'!Y184</f>
        <v>0</v>
      </c>
      <c r="Z184" s="5" t="str">
        <f>IF(ユーザー別卸価格!Z184="","", IF(ISNUMBER(ユーザー別卸価格!Z184),IF(入力!$C$25=1,ROUNDDOWN(IF(入力!$C$21=1,ユーザー別卸価格!Z184/(100-入力!$C$22)%,ユーザー別卸価格!Z184+入力!$C$23),-入力!$C$24),IF(入力!$C$25=2,ROUNDUP(IF(入力!$C$21=1,ユーザー別卸価格!Z184/(100-入力!$C$22)%,ユーザー別卸価格!Z184+入力!$C$23),-入力!$C$24),ROUND(IF(入力!$C$21=1,ユーザー別卸価格!Z184/(100-入力!$C$22)%,ユーザー別卸価格!Z184+入力!$C$23),-入力!$C$24))),ユーザー別卸価格!Z184))</f>
        <v/>
      </c>
      <c r="AA184" s="62">
        <f>'6桁'!AA184</f>
        <v>0</v>
      </c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f>IF(ユーザー別卸価格!F185="","", IF(ISNUMBER(ユーザー別卸価格!F185),IF(入力!$C$25=1,ROUNDDOWN(IF(入力!$C$21=1,ユーザー別卸価格!F185/(100-入力!$C$22)%,ユーザー別卸価格!F185+入力!$C$23),-入力!$C$24),IF(入力!$C$25=2,ROUNDUP(IF(入力!$C$21=1,ユーザー別卸価格!F185/(100-入力!$C$22)%,ユーザー別卸価格!F185+入力!$C$23),-入力!$C$24),ROUND(IF(入力!$C$21=1,ユーザー別卸価格!F185/(100-入力!$C$22)%,ユーザー別卸価格!F185+入力!$C$23),-入力!$C$24))),ユーザー別卸価格!F185))</f>
        <v>62400</v>
      </c>
      <c r="G185" s="62" t="str">
        <f>'6桁'!G185</f>
        <v>★</v>
      </c>
      <c r="H185" s="5" t="str">
        <f>IF(ユーザー別卸価格!H185="","", IF(ISNUMBER(ユーザー別卸価格!H185),IF(入力!$C$25=1,ROUNDDOWN(IF(入力!$C$21=1,ユーザー別卸価格!H185/(100-入力!$C$22)%,ユーザー別卸価格!H185+入力!$C$23),-入力!$C$24),IF(入力!$C$25=2,ROUNDUP(IF(入力!$C$21=1,ユーザー別卸価格!H185/(100-入力!$C$22)%,ユーザー別卸価格!H185+入力!$C$23),-入力!$C$24),ROUND(IF(入力!$C$21=1,ユーザー別卸価格!H185/(100-入力!$C$22)%,ユーザー別卸価格!H185+入力!$C$23),-入力!$C$24))),ユーザー別卸価格!H185))</f>
        <v/>
      </c>
      <c r="I185" s="62">
        <f>'6桁'!I185</f>
        <v>0</v>
      </c>
      <c r="J185" s="5">
        <f>IF(ユーザー別卸価格!J185="","", IF(ISNUMBER(ユーザー別卸価格!J185),IF(入力!$C$25=1,ROUNDDOWN(IF(入力!$C$21=1,ユーザー別卸価格!J185/(100-入力!$C$22)%,ユーザー別卸価格!J185+入力!$C$23),-入力!$C$24),IF(入力!$C$25=2,ROUNDUP(IF(入力!$C$21=1,ユーザー別卸価格!J185/(100-入力!$C$22)%,ユーザー別卸価格!J185+入力!$C$23),-入力!$C$24),ROUND(IF(入力!$C$21=1,ユーザー別卸価格!J185/(100-入力!$C$22)%,ユーザー別卸価格!J185+入力!$C$23),-入力!$C$24))),ユーザー別卸価格!J185))</f>
        <v>44100</v>
      </c>
      <c r="K185" s="62" t="str">
        <f>'6桁'!K185</f>
        <v>★</v>
      </c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IF(ユーザー別卸価格!R185="","", IF(ISNUMBER(ユーザー別卸価格!R185),IF(入力!$C$25=1,ROUNDDOWN(IF(入力!$C$21=1,ユーザー別卸価格!R185/(100-入力!$C$22)%,ユーザー別卸価格!R185+入力!$C$23),-入力!$C$24),IF(入力!$C$25=2,ROUNDUP(IF(入力!$C$21=1,ユーザー別卸価格!R185/(100-入力!$C$22)%,ユーザー別卸価格!R185+入力!$C$23),-入力!$C$24),ROUND(IF(入力!$C$21=1,ユーザー別卸価格!R185/(100-入力!$C$22)%,ユーザー別卸価格!R185+入力!$C$23),-入力!$C$24))),ユーザー別卸価格!R185))</f>
        <v/>
      </c>
      <c r="S185" s="201">
        <f>'6桁'!S185</f>
        <v>0</v>
      </c>
      <c r="T185" s="5" t="str">
        <f>IF(ユーザー別卸価格!T185="","", IF(ISNUMBER(ユーザー別卸価格!T185),IF(入力!$C$25=1,ROUNDDOWN(IF(入力!$C$21=1,ユーザー別卸価格!T185/(100-入力!$C$22)%,ユーザー別卸価格!T185+入力!$C$23),-入力!$C$24),IF(入力!$C$25=2,ROUNDUP(IF(入力!$C$21=1,ユーザー別卸価格!T185/(100-入力!$C$22)%,ユーザー別卸価格!T185+入力!$C$23),-入力!$C$24),ROUND(IF(入力!$C$21=1,ユーザー別卸価格!T185/(100-入力!$C$22)%,ユーザー別卸価格!T185+入力!$C$23),-入力!$C$24))),ユーザー別卸価格!T185))</f>
        <v/>
      </c>
      <c r="U185" s="201">
        <f>'6桁'!U185</f>
        <v>0</v>
      </c>
      <c r="V185" s="5">
        <f>IF(ユーザー別卸価格!V185="","", IF(ISNUMBER(ユーザー別卸価格!V185),IF(入力!$C$25=1,ROUNDDOWN(IF(入力!$C$21=1,ユーザー別卸価格!V185/(100-入力!$C$22)%,ユーザー別卸価格!V185+入力!$C$23),-入力!$C$24),IF(入力!$C$25=2,ROUNDUP(IF(入力!$C$21=1,ユーザー別卸価格!V185/(100-入力!$C$22)%,ユーザー別卸価格!V185+入力!$C$23),-入力!$C$24),ROUND(IF(入力!$C$21=1,ユーザー別卸価格!V185/(100-入力!$C$22)%,ユーザー別卸価格!V185+入力!$C$23),-入力!$C$24))),ユーザー別卸価格!V185))</f>
        <v>26300</v>
      </c>
      <c r="W185" s="62">
        <f>'6桁'!W185</f>
        <v>0</v>
      </c>
      <c r="X185" s="5" t="str">
        <f>IF(ユーザー別卸価格!X185="","", IF(ISNUMBER(ユーザー別卸価格!X185),IF(入力!$C$25=1,ROUNDDOWN(IF(入力!$C$21=1,ユーザー別卸価格!X185/(100-入力!$C$22)%,ユーザー別卸価格!X185+入力!$C$23),-入力!$C$24),IF(入力!$C$25=2,ROUNDUP(IF(入力!$C$21=1,ユーザー別卸価格!X185/(100-入力!$C$22)%,ユーザー別卸価格!X185+入力!$C$23),-入力!$C$24),ROUND(IF(入力!$C$21=1,ユーザー別卸価格!X185/(100-入力!$C$22)%,ユーザー別卸価格!X185+入力!$C$23),-入力!$C$24))),ユーザー別卸価格!X185))</f>
        <v/>
      </c>
      <c r="Y185" s="62">
        <f>'6桁'!Y185</f>
        <v>0</v>
      </c>
      <c r="Z185" s="5" t="str">
        <f>IF(ユーザー別卸価格!Z185="","", IF(ISNUMBER(ユーザー別卸価格!Z185),IF(入力!$C$25=1,ROUNDDOWN(IF(入力!$C$21=1,ユーザー別卸価格!Z185/(100-入力!$C$22)%,ユーザー別卸価格!Z185+入力!$C$23),-入力!$C$24),IF(入力!$C$25=2,ROUNDUP(IF(入力!$C$21=1,ユーザー別卸価格!Z185/(100-入力!$C$22)%,ユーザー別卸価格!Z185+入力!$C$23),-入力!$C$24),ROUND(IF(入力!$C$21=1,ユーザー別卸価格!Z185/(100-入力!$C$22)%,ユーザー別卸価格!Z185+入力!$C$23),-入力!$C$24))),ユーザー別卸価格!Z185))</f>
        <v/>
      </c>
      <c r="AA185" s="62">
        <f>'6桁'!AA185</f>
        <v>0</v>
      </c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f>IF(ユーザー別卸価格!F186="","", IF(ISNUMBER(ユーザー別卸価格!F186),IF(入力!$C$25=1,ROUNDDOWN(IF(入力!$C$21=1,ユーザー別卸価格!F186/(100-入力!$C$22)%,ユーザー別卸価格!F186+入力!$C$23),-入力!$C$24),IF(入力!$C$25=2,ROUNDUP(IF(入力!$C$21=1,ユーザー別卸価格!F186/(100-入力!$C$22)%,ユーザー別卸価格!F186+入力!$C$23),-入力!$C$24),ROUND(IF(入力!$C$21=1,ユーザー別卸価格!F186/(100-入力!$C$22)%,ユーザー別卸価格!F186+入力!$C$23),-入力!$C$24))),ユーザー別卸価格!F186))</f>
        <v>58600</v>
      </c>
      <c r="G186" s="62">
        <f>'6桁'!G186</f>
        <v>0</v>
      </c>
      <c r="H186" s="5" t="str">
        <f>IF(ユーザー別卸価格!H186="","", IF(ISNUMBER(ユーザー別卸価格!H186),IF(入力!$C$25=1,ROUNDDOWN(IF(入力!$C$21=1,ユーザー別卸価格!H186/(100-入力!$C$22)%,ユーザー別卸価格!H186+入力!$C$23),-入力!$C$24),IF(入力!$C$25=2,ROUNDUP(IF(入力!$C$21=1,ユーザー別卸価格!H186/(100-入力!$C$22)%,ユーザー別卸価格!H186+入力!$C$23),-入力!$C$24),ROUND(IF(入力!$C$21=1,ユーザー別卸価格!H186/(100-入力!$C$22)%,ユーザー別卸価格!H186+入力!$C$23),-入力!$C$24))),ユーザー別卸価格!H186))</f>
        <v/>
      </c>
      <c r="I186" s="62">
        <f>'6桁'!I186</f>
        <v>0</v>
      </c>
      <c r="J186" s="5">
        <f>IF(ユーザー別卸価格!J186="","", IF(ISNUMBER(ユーザー別卸価格!J186),IF(入力!$C$25=1,ROUNDDOWN(IF(入力!$C$21=1,ユーザー別卸価格!J186/(100-入力!$C$22)%,ユーザー別卸価格!J186+入力!$C$23),-入力!$C$24),IF(入力!$C$25=2,ROUNDUP(IF(入力!$C$21=1,ユーザー別卸価格!J186/(100-入力!$C$22)%,ユーザー別卸価格!J186+入力!$C$23),-入力!$C$24),ROUND(IF(入力!$C$21=1,ユーザー別卸価格!J186/(100-入力!$C$22)%,ユーザー別卸価格!J186+入力!$C$23),-入力!$C$24))),ユーザー別卸価格!J186))</f>
        <v>45900</v>
      </c>
      <c r="K186" s="62">
        <f>'6桁'!K186</f>
        <v>0</v>
      </c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IF(ユーザー別卸価格!R186="","", IF(ISNUMBER(ユーザー別卸価格!R186),IF(入力!$C$25=1,ROUNDDOWN(IF(入力!$C$21=1,ユーザー別卸価格!R186/(100-入力!$C$22)%,ユーザー別卸価格!R186+入力!$C$23),-入力!$C$24),IF(入力!$C$25=2,ROUNDUP(IF(入力!$C$21=1,ユーザー別卸価格!R186/(100-入力!$C$22)%,ユーザー別卸価格!R186+入力!$C$23),-入力!$C$24),ROUND(IF(入力!$C$21=1,ユーザー別卸価格!R186/(100-入力!$C$22)%,ユーザー別卸価格!R186+入力!$C$23),-入力!$C$24))),ユーザー別卸価格!R186))</f>
        <v/>
      </c>
      <c r="S186" s="201">
        <f>'6桁'!S186</f>
        <v>0</v>
      </c>
      <c r="T186" s="5" t="str">
        <f>IF(ユーザー別卸価格!T186="","", IF(ISNUMBER(ユーザー別卸価格!T186),IF(入力!$C$25=1,ROUNDDOWN(IF(入力!$C$21=1,ユーザー別卸価格!T186/(100-入力!$C$22)%,ユーザー別卸価格!T186+入力!$C$23),-入力!$C$24),IF(入力!$C$25=2,ROUNDUP(IF(入力!$C$21=1,ユーザー別卸価格!T186/(100-入力!$C$22)%,ユーザー別卸価格!T186+入力!$C$23),-入力!$C$24),ROUND(IF(入力!$C$21=1,ユーザー別卸価格!T186/(100-入力!$C$22)%,ユーザー別卸価格!T186+入力!$C$23),-入力!$C$24))),ユーザー別卸価格!T186))</f>
        <v/>
      </c>
      <c r="U186" s="201">
        <f>'6桁'!U186</f>
        <v>0</v>
      </c>
      <c r="V186" s="5">
        <f>IF(ユーザー別卸価格!V186="","", IF(ISNUMBER(ユーザー別卸価格!V186),IF(入力!$C$25=1,ROUNDDOWN(IF(入力!$C$21=1,ユーザー別卸価格!V186/(100-入力!$C$22)%,ユーザー別卸価格!V186+入力!$C$23),-入力!$C$24),IF(入力!$C$25=2,ROUNDUP(IF(入力!$C$21=1,ユーザー別卸価格!V186/(100-入力!$C$22)%,ユーザー別卸価格!V186+入力!$C$23),-入力!$C$24),ROUND(IF(入力!$C$21=1,ユーザー別卸価格!V186/(100-入力!$C$22)%,ユーザー別卸価格!V186+入力!$C$23),-入力!$C$24))),ユーザー別卸価格!V186))</f>
        <v>27500</v>
      </c>
      <c r="W186" s="62">
        <f>'6桁'!W186</f>
        <v>0</v>
      </c>
      <c r="X186" s="5" t="str">
        <f>IF(ユーザー別卸価格!X186="","", IF(ISNUMBER(ユーザー別卸価格!X186),IF(入力!$C$25=1,ROUNDDOWN(IF(入力!$C$21=1,ユーザー別卸価格!X186/(100-入力!$C$22)%,ユーザー別卸価格!X186+入力!$C$23),-入力!$C$24),IF(入力!$C$25=2,ROUNDUP(IF(入力!$C$21=1,ユーザー別卸価格!X186/(100-入力!$C$22)%,ユーザー別卸価格!X186+入力!$C$23),-入力!$C$24),ROUND(IF(入力!$C$21=1,ユーザー別卸価格!X186/(100-入力!$C$22)%,ユーザー別卸価格!X186+入力!$C$23),-入力!$C$24))),ユーザー別卸価格!X186))</f>
        <v/>
      </c>
      <c r="Y186" s="62">
        <f>'6桁'!Y186</f>
        <v>0</v>
      </c>
      <c r="Z186" s="5" t="str">
        <f>IF(ユーザー別卸価格!Z186="","", IF(ISNUMBER(ユーザー別卸価格!Z186),IF(入力!$C$25=1,ROUNDDOWN(IF(入力!$C$21=1,ユーザー別卸価格!Z186/(100-入力!$C$22)%,ユーザー別卸価格!Z186+入力!$C$23),-入力!$C$24),IF(入力!$C$25=2,ROUNDUP(IF(入力!$C$21=1,ユーザー別卸価格!Z186/(100-入力!$C$22)%,ユーザー別卸価格!Z186+入力!$C$23),-入力!$C$24),ROUND(IF(入力!$C$21=1,ユーザー別卸価格!Z186/(100-入力!$C$22)%,ユーザー別卸価格!Z186+入力!$C$23),-入力!$C$24))),ユーザー別卸価格!Z186))</f>
        <v/>
      </c>
      <c r="AA186" s="62">
        <f>'6桁'!AA186</f>
        <v>0</v>
      </c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IF(ユーザー別卸価格!F187="","", IF(ISNUMBER(ユーザー別卸価格!F187),IF(入力!$C$25=1,ROUNDDOWN(IF(入力!$C$21=1,ユーザー別卸価格!F187/(100-入力!$C$22)%,ユーザー別卸価格!F187+入力!$C$23),-入力!$C$24),IF(入力!$C$25=2,ROUNDUP(IF(入力!$C$21=1,ユーザー別卸価格!F187/(100-入力!$C$22)%,ユーザー別卸価格!F187+入力!$C$23),-入力!$C$24),ROUND(IF(入力!$C$21=1,ユーザー別卸価格!F187/(100-入力!$C$22)%,ユーザー別卸価格!F187+入力!$C$23),-入力!$C$24))),ユーザー別卸価格!F187))</f>
        <v/>
      </c>
      <c r="G187" s="62">
        <f>'6桁'!G187</f>
        <v>0</v>
      </c>
      <c r="H187" s="5" t="str">
        <f>IF(ユーザー別卸価格!H187="","", IF(ISNUMBER(ユーザー別卸価格!H187),IF(入力!$C$25=1,ROUNDDOWN(IF(入力!$C$21=1,ユーザー別卸価格!H187/(100-入力!$C$22)%,ユーザー別卸価格!H187+入力!$C$23),-入力!$C$24),IF(入力!$C$25=2,ROUNDUP(IF(入力!$C$21=1,ユーザー別卸価格!H187/(100-入力!$C$22)%,ユーザー別卸価格!H187+入力!$C$23),-入力!$C$24),ROUND(IF(入力!$C$21=1,ユーザー別卸価格!H187/(100-入力!$C$22)%,ユーザー別卸価格!H187+入力!$C$23),-入力!$C$24))),ユーザー別卸価格!H187))</f>
        <v/>
      </c>
      <c r="I187" s="62">
        <f>'6桁'!I187</f>
        <v>0</v>
      </c>
      <c r="J187" s="5">
        <f>IF(ユーザー別卸価格!J187="","", IF(ISNUMBER(ユーザー別卸価格!J187),IF(入力!$C$25=1,ROUNDDOWN(IF(入力!$C$21=1,ユーザー別卸価格!J187/(100-入力!$C$22)%,ユーザー別卸価格!J187+入力!$C$23),-入力!$C$24),IF(入力!$C$25=2,ROUNDUP(IF(入力!$C$21=1,ユーザー別卸価格!J187/(100-入力!$C$22)%,ユーザー別卸価格!J187+入力!$C$23),-入力!$C$24),ROUND(IF(入力!$C$21=1,ユーザー別卸価格!J187/(100-入力!$C$22)%,ユーザー別卸価格!J187+入力!$C$23),-入力!$C$24))),ユーザー別卸価格!J187))</f>
        <v>49400</v>
      </c>
      <c r="K187" s="62" t="str">
        <f>'6桁'!K187</f>
        <v>★</v>
      </c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IF(ユーザー別卸価格!R187="","", IF(ISNUMBER(ユーザー別卸価格!R187),IF(入力!$C$25=1,ROUNDDOWN(IF(入力!$C$21=1,ユーザー別卸価格!R187/(100-入力!$C$22)%,ユーザー別卸価格!R187+入力!$C$23),-入力!$C$24),IF(入力!$C$25=2,ROUNDUP(IF(入力!$C$21=1,ユーザー別卸価格!R187/(100-入力!$C$22)%,ユーザー別卸価格!R187+入力!$C$23),-入力!$C$24),ROUND(IF(入力!$C$21=1,ユーザー別卸価格!R187/(100-入力!$C$22)%,ユーザー別卸価格!R187+入力!$C$23),-入力!$C$24))),ユーザー別卸価格!R187))</f>
        <v/>
      </c>
      <c r="S187" s="201">
        <f>'6桁'!S187</f>
        <v>0</v>
      </c>
      <c r="T187" s="5" t="str">
        <f>IF(ユーザー別卸価格!T187="","", IF(ISNUMBER(ユーザー別卸価格!T187),IF(入力!$C$25=1,ROUNDDOWN(IF(入力!$C$21=1,ユーザー別卸価格!T187/(100-入力!$C$22)%,ユーザー別卸価格!T187+入力!$C$23),-入力!$C$24),IF(入力!$C$25=2,ROUNDUP(IF(入力!$C$21=1,ユーザー別卸価格!T187/(100-入力!$C$22)%,ユーザー別卸価格!T187+入力!$C$23),-入力!$C$24),ROUND(IF(入力!$C$21=1,ユーザー別卸価格!T187/(100-入力!$C$22)%,ユーザー別卸価格!T187+入力!$C$23),-入力!$C$24))),ユーザー別卸価格!T187))</f>
        <v/>
      </c>
      <c r="U187" s="201">
        <f>'6桁'!U187</f>
        <v>0</v>
      </c>
      <c r="V187" s="5">
        <f>IF(ユーザー別卸価格!V187="","", IF(ISNUMBER(ユーザー別卸価格!V187),IF(入力!$C$25=1,ROUNDDOWN(IF(入力!$C$21=1,ユーザー別卸価格!V187/(100-入力!$C$22)%,ユーザー別卸価格!V187+入力!$C$23),-入力!$C$24),IF(入力!$C$25=2,ROUNDUP(IF(入力!$C$21=1,ユーザー別卸価格!V187/(100-入力!$C$22)%,ユーザー別卸価格!V187+入力!$C$23),-入力!$C$24),ROUND(IF(入力!$C$21=1,ユーザー別卸価格!V187/(100-入力!$C$22)%,ユーザー別卸価格!V187+入力!$C$23),-入力!$C$24))),ユーザー別卸価格!V187))</f>
        <v>30500</v>
      </c>
      <c r="W187" s="62">
        <f>'6桁'!W187</f>
        <v>0</v>
      </c>
      <c r="X187" s="5" t="str">
        <f>IF(ユーザー別卸価格!X187="","", IF(ISNUMBER(ユーザー別卸価格!X187),IF(入力!$C$25=1,ROUNDDOWN(IF(入力!$C$21=1,ユーザー別卸価格!X187/(100-入力!$C$22)%,ユーザー別卸価格!X187+入力!$C$23),-入力!$C$24),IF(入力!$C$25=2,ROUNDUP(IF(入力!$C$21=1,ユーザー別卸価格!X187/(100-入力!$C$22)%,ユーザー別卸価格!X187+入力!$C$23),-入力!$C$24),ROUND(IF(入力!$C$21=1,ユーザー別卸価格!X187/(100-入力!$C$22)%,ユーザー別卸価格!X187+入力!$C$23),-入力!$C$24))),ユーザー別卸価格!X187))</f>
        <v/>
      </c>
      <c r="Y187" s="62">
        <f>'6桁'!Y187</f>
        <v>0</v>
      </c>
      <c r="Z187" s="5" t="str">
        <f>IF(ユーザー別卸価格!Z187="","", IF(ISNUMBER(ユーザー別卸価格!Z187),IF(入力!$C$25=1,ROUNDDOWN(IF(入力!$C$21=1,ユーザー別卸価格!Z187/(100-入力!$C$22)%,ユーザー別卸価格!Z187+入力!$C$23),-入力!$C$24),IF(入力!$C$25=2,ROUNDUP(IF(入力!$C$21=1,ユーザー別卸価格!Z187/(100-入力!$C$22)%,ユーザー別卸価格!Z187+入力!$C$23),-入力!$C$24),ROUND(IF(入力!$C$21=1,ユーザー別卸価格!Z187/(100-入力!$C$22)%,ユーザー別卸価格!Z187+入力!$C$23),-入力!$C$24))),ユーザー別卸価格!Z187))</f>
        <v/>
      </c>
      <c r="AA187" s="62">
        <f>'6桁'!AA187</f>
        <v>0</v>
      </c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IF(ユーザー別卸価格!F188="","", IF(ISNUMBER(ユーザー別卸価格!F188),IF(入力!$C$25=1,ROUNDDOWN(IF(入力!$C$21=1,ユーザー別卸価格!F188/(100-入力!$C$22)%,ユーザー別卸価格!F188+入力!$C$23),-入力!$C$24),IF(入力!$C$25=2,ROUNDUP(IF(入力!$C$21=1,ユーザー別卸価格!F188/(100-入力!$C$22)%,ユーザー別卸価格!F188+入力!$C$23),-入力!$C$24),ROUND(IF(入力!$C$21=1,ユーザー別卸価格!F188/(100-入力!$C$22)%,ユーザー別卸価格!F188+入力!$C$23),-入力!$C$24))),ユーザー別卸価格!F188))</f>
        <v/>
      </c>
      <c r="G188" s="62">
        <f>'6桁'!G188</f>
        <v>0</v>
      </c>
      <c r="H188" s="5" t="str">
        <f>IF(ユーザー別卸価格!H188="","", IF(ISNUMBER(ユーザー別卸価格!H188),IF(入力!$C$25=1,ROUNDDOWN(IF(入力!$C$21=1,ユーザー別卸価格!H188/(100-入力!$C$22)%,ユーザー別卸価格!H188+入力!$C$23),-入力!$C$24),IF(入力!$C$25=2,ROUNDUP(IF(入力!$C$21=1,ユーザー別卸価格!H188/(100-入力!$C$22)%,ユーザー別卸価格!H188+入力!$C$23),-入力!$C$24),ROUND(IF(入力!$C$21=1,ユーザー別卸価格!H188/(100-入力!$C$22)%,ユーザー別卸価格!H188+入力!$C$23),-入力!$C$24))),ユーザー別卸価格!H188))</f>
        <v/>
      </c>
      <c r="I188" s="62">
        <f>'6桁'!I188</f>
        <v>0</v>
      </c>
      <c r="J188" s="5">
        <f>IF(ユーザー別卸価格!J188="","", IF(ISNUMBER(ユーザー別卸価格!J188),IF(入力!$C$25=1,ROUNDDOWN(IF(入力!$C$21=1,ユーザー別卸価格!J188/(100-入力!$C$22)%,ユーザー別卸価格!J188+入力!$C$23),-入力!$C$24),IF(入力!$C$25=2,ROUNDUP(IF(入力!$C$21=1,ユーザー別卸価格!J188/(100-入力!$C$22)%,ユーザー別卸価格!J188+入力!$C$23),-入力!$C$24),ROUND(IF(入力!$C$21=1,ユーザー別卸価格!J188/(100-入力!$C$22)%,ユーザー別卸価格!J188+入力!$C$23),-入力!$C$24))),ユーザー別卸価格!J188))</f>
        <v>51800</v>
      </c>
      <c r="K188" s="62">
        <f>'6桁'!K188</f>
        <v>0</v>
      </c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IF(ユーザー別卸価格!R188="","", IF(ISNUMBER(ユーザー別卸価格!R188),IF(入力!$C$25=1,ROUNDDOWN(IF(入力!$C$21=1,ユーザー別卸価格!R188/(100-入力!$C$22)%,ユーザー別卸価格!R188+入力!$C$23),-入力!$C$24),IF(入力!$C$25=2,ROUNDUP(IF(入力!$C$21=1,ユーザー別卸価格!R188/(100-入力!$C$22)%,ユーザー別卸価格!R188+入力!$C$23),-入力!$C$24),ROUND(IF(入力!$C$21=1,ユーザー別卸価格!R188/(100-入力!$C$22)%,ユーザー別卸価格!R188+入力!$C$23),-入力!$C$24))),ユーザー別卸価格!R188))</f>
        <v/>
      </c>
      <c r="S188" s="201">
        <f>'6桁'!S188</f>
        <v>0</v>
      </c>
      <c r="T188" s="5" t="str">
        <f>IF(ユーザー別卸価格!T188="","", IF(ISNUMBER(ユーザー別卸価格!T188),IF(入力!$C$25=1,ROUNDDOWN(IF(入力!$C$21=1,ユーザー別卸価格!T188/(100-入力!$C$22)%,ユーザー別卸価格!T188+入力!$C$23),-入力!$C$24),IF(入力!$C$25=2,ROUNDUP(IF(入力!$C$21=1,ユーザー別卸価格!T188/(100-入力!$C$22)%,ユーザー別卸価格!T188+入力!$C$23),-入力!$C$24),ROUND(IF(入力!$C$21=1,ユーザー別卸価格!T188/(100-入力!$C$22)%,ユーザー別卸価格!T188+入力!$C$23),-入力!$C$24))),ユーザー別卸価格!T188))</f>
        <v/>
      </c>
      <c r="U188" s="201">
        <f>'6桁'!U188</f>
        <v>0</v>
      </c>
      <c r="V188" s="5">
        <f>IF(ユーザー別卸価格!V188="","", IF(ISNUMBER(ユーザー別卸価格!V188),IF(入力!$C$25=1,ROUNDDOWN(IF(入力!$C$21=1,ユーザー別卸価格!V188/(100-入力!$C$22)%,ユーザー別卸価格!V188+入力!$C$23),-入力!$C$24),IF(入力!$C$25=2,ROUNDUP(IF(入力!$C$21=1,ユーザー別卸価格!V188/(100-入力!$C$22)%,ユーザー別卸価格!V188+入力!$C$23),-入力!$C$24),ROUND(IF(入力!$C$21=1,ユーザー別卸価格!V188/(100-入力!$C$22)%,ユーザー別卸価格!V188+入力!$C$23),-入力!$C$24))),ユーザー別卸価格!V188))</f>
        <v>32100</v>
      </c>
      <c r="W188" s="62">
        <f>'6桁'!W188</f>
        <v>0</v>
      </c>
      <c r="X188" s="5" t="str">
        <f>IF(ユーザー別卸価格!X188="","", IF(ISNUMBER(ユーザー別卸価格!X188),IF(入力!$C$25=1,ROUNDDOWN(IF(入力!$C$21=1,ユーザー別卸価格!X188/(100-入力!$C$22)%,ユーザー別卸価格!X188+入力!$C$23),-入力!$C$24),IF(入力!$C$25=2,ROUNDUP(IF(入力!$C$21=1,ユーザー別卸価格!X188/(100-入力!$C$22)%,ユーザー別卸価格!X188+入力!$C$23),-入力!$C$24),ROUND(IF(入力!$C$21=1,ユーザー別卸価格!X188/(100-入力!$C$22)%,ユーザー別卸価格!X188+入力!$C$23),-入力!$C$24))),ユーザー別卸価格!X188))</f>
        <v/>
      </c>
      <c r="Y188" s="62">
        <f>'6桁'!Y188</f>
        <v>0</v>
      </c>
      <c r="Z188" s="5" t="str">
        <f>IF(ユーザー別卸価格!Z188="","", IF(ISNUMBER(ユーザー別卸価格!Z188),IF(入力!$C$25=1,ROUNDDOWN(IF(入力!$C$21=1,ユーザー別卸価格!Z188/(100-入力!$C$22)%,ユーザー別卸価格!Z188+入力!$C$23),-入力!$C$24),IF(入力!$C$25=2,ROUNDUP(IF(入力!$C$21=1,ユーザー別卸価格!Z188/(100-入力!$C$22)%,ユーザー別卸価格!Z188+入力!$C$23),-入力!$C$24),ROUND(IF(入力!$C$21=1,ユーザー別卸価格!Z188/(100-入力!$C$22)%,ユーザー別卸価格!Z188+入力!$C$23),-入力!$C$24))),ユーザー別卸価格!Z188))</f>
        <v/>
      </c>
      <c r="AA188" s="62">
        <f>'6桁'!AA188</f>
        <v>0</v>
      </c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f>IF(ユーザー別卸価格!F189="","", IF(ISNUMBER(ユーザー別卸価格!F189),IF(入力!$C$25=1,ROUNDDOWN(IF(入力!$C$21=1,ユーザー別卸価格!F189/(100-入力!$C$22)%,ユーザー別卸価格!F189+入力!$C$23),-入力!$C$24),IF(入力!$C$25=2,ROUNDUP(IF(入力!$C$21=1,ユーザー別卸価格!F189/(100-入力!$C$22)%,ユーザー別卸価格!F189+入力!$C$23),-入力!$C$24),ROUND(IF(入力!$C$21=1,ユーザー別卸価格!F189/(100-入力!$C$22)%,ユーザー別卸価格!F189+入力!$C$23),-入力!$C$24))),ユーザー別卸価格!F189))</f>
        <v>47700</v>
      </c>
      <c r="G189" s="162">
        <f>'6桁'!G189</f>
        <v>0</v>
      </c>
      <c r="H189" s="161" t="str">
        <f>IF(ユーザー別卸価格!H189="","", IF(ISNUMBER(ユーザー別卸価格!H189),IF(入力!$C$25=1,ROUNDDOWN(IF(入力!$C$21=1,ユーザー別卸価格!H189/(100-入力!$C$22)%,ユーザー別卸価格!H189+入力!$C$23),-入力!$C$24),IF(入力!$C$25=2,ROUNDUP(IF(入力!$C$21=1,ユーザー別卸価格!H189/(100-入力!$C$22)%,ユーザー別卸価格!H189+入力!$C$23),-入力!$C$24),ROUND(IF(入力!$C$21=1,ユーザー別卸価格!H189/(100-入力!$C$22)%,ユーザー別卸価格!H189+入力!$C$23),-入力!$C$24))),ユーザー別卸価格!H189))</f>
        <v/>
      </c>
      <c r="I189" s="162">
        <f>'6桁'!I189</f>
        <v>0</v>
      </c>
      <c r="J189" s="161">
        <f>IF(ユーザー別卸価格!J189="","", IF(ISNUMBER(ユーザー別卸価格!J189),IF(入力!$C$25=1,ROUNDDOWN(IF(入力!$C$21=1,ユーザー別卸価格!J189/(100-入力!$C$22)%,ユーザー別卸価格!J189+入力!$C$23),-入力!$C$24),IF(入力!$C$25=2,ROUNDUP(IF(入力!$C$21=1,ユーザー別卸価格!J189/(100-入力!$C$22)%,ユーザー別卸価格!J189+入力!$C$23),-入力!$C$24),ROUND(IF(入力!$C$21=1,ユーザー別卸価格!J189/(100-入力!$C$22)%,ユーザー別卸価格!J189+入力!$C$23),-入力!$C$24))),ユーザー別卸価格!J189))</f>
        <v>39200</v>
      </c>
      <c r="K189" s="162">
        <f>'6桁'!K189</f>
        <v>0</v>
      </c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IF(ユーザー別卸価格!R189="","", IF(ISNUMBER(ユーザー別卸価格!R189),IF(入力!$C$25=1,ROUNDDOWN(IF(入力!$C$21=1,ユーザー別卸価格!R189/(100-入力!$C$22)%,ユーザー別卸価格!R189+入力!$C$23),-入力!$C$24),IF(入力!$C$25=2,ROUNDUP(IF(入力!$C$21=1,ユーザー別卸価格!R189/(100-入力!$C$22)%,ユーザー別卸価格!R189+入力!$C$23),-入力!$C$24),ROUND(IF(入力!$C$21=1,ユーザー別卸価格!R189/(100-入力!$C$22)%,ユーザー別卸価格!R189+入力!$C$23),-入力!$C$24))),ユーザー別卸価格!R189))</f>
        <v/>
      </c>
      <c r="S189" s="201">
        <f>'6桁'!S189</f>
        <v>0</v>
      </c>
      <c r="T189" s="5" t="str">
        <f>IF(ユーザー別卸価格!T189="","", IF(ISNUMBER(ユーザー別卸価格!T189),IF(入力!$C$25=1,ROUNDDOWN(IF(入力!$C$21=1,ユーザー別卸価格!T189/(100-入力!$C$22)%,ユーザー別卸価格!T189+入力!$C$23),-入力!$C$24),IF(入力!$C$25=2,ROUNDUP(IF(入力!$C$21=1,ユーザー別卸価格!T189/(100-入力!$C$22)%,ユーザー別卸価格!T189+入力!$C$23),-入力!$C$24),ROUND(IF(入力!$C$21=1,ユーザー別卸価格!T189/(100-入力!$C$22)%,ユーザー別卸価格!T189+入力!$C$23),-入力!$C$24))),ユーザー別卸価格!T189))</f>
        <v/>
      </c>
      <c r="U189" s="201">
        <f>'6桁'!U189</f>
        <v>0</v>
      </c>
      <c r="V189" s="5">
        <f>IF(ユーザー別卸価格!V189="","", IF(ISNUMBER(ユーザー別卸価格!V189),IF(入力!$C$25=1,ROUNDDOWN(IF(入力!$C$21=1,ユーザー別卸価格!V189/(100-入力!$C$22)%,ユーザー別卸価格!V189+入力!$C$23),-入力!$C$24),IF(入力!$C$25=2,ROUNDUP(IF(入力!$C$21=1,ユーザー別卸価格!V189/(100-入力!$C$22)%,ユーザー別卸価格!V189+入力!$C$23),-入力!$C$24),ROUND(IF(入力!$C$21=1,ユーザー別卸価格!V189/(100-入力!$C$22)%,ユーザー別卸価格!V189+入力!$C$23),-入力!$C$24))),ユーザー別卸価格!V189))</f>
        <v>33400</v>
      </c>
      <c r="W189" s="62">
        <f>'6桁'!W189</f>
        <v>0</v>
      </c>
      <c r="X189" s="5" t="str">
        <f>IF(ユーザー別卸価格!X189="","", IF(ISNUMBER(ユーザー別卸価格!X189),IF(入力!$C$25=1,ROUNDDOWN(IF(入力!$C$21=1,ユーザー別卸価格!X189/(100-入力!$C$22)%,ユーザー別卸価格!X189+入力!$C$23),-入力!$C$24),IF(入力!$C$25=2,ROUNDUP(IF(入力!$C$21=1,ユーザー別卸価格!X189/(100-入力!$C$22)%,ユーザー別卸価格!X189+入力!$C$23),-入力!$C$24),ROUND(IF(入力!$C$21=1,ユーザー別卸価格!X189/(100-入力!$C$22)%,ユーザー別卸価格!X189+入力!$C$23),-入力!$C$24))),ユーザー別卸価格!X189))</f>
        <v/>
      </c>
      <c r="Y189" s="62">
        <f>'6桁'!Y189</f>
        <v>0</v>
      </c>
      <c r="Z189" s="5" t="str">
        <f>IF(ユーザー別卸価格!Z189="","", IF(ISNUMBER(ユーザー別卸価格!Z189),IF(入力!$C$25=1,ROUNDDOWN(IF(入力!$C$21=1,ユーザー別卸価格!Z189/(100-入力!$C$22)%,ユーザー別卸価格!Z189+入力!$C$23),-入力!$C$24),IF(入力!$C$25=2,ROUNDUP(IF(入力!$C$21=1,ユーザー別卸価格!Z189/(100-入力!$C$22)%,ユーザー別卸価格!Z189+入力!$C$23),-入力!$C$24),ROUND(IF(入力!$C$21=1,ユーザー別卸価格!Z189/(100-入力!$C$22)%,ユーザー別卸価格!Z189+入力!$C$23),-入力!$C$24))),ユーザー別卸価格!Z189))</f>
        <v/>
      </c>
      <c r="AA189" s="62">
        <f>'6桁'!AA189</f>
        <v>0</v>
      </c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f>IF(ユーザー別卸価格!F190="","", IF(ISNUMBER(ユーザー別卸価格!F190),IF(入力!$C$25=1,ROUNDDOWN(IF(入力!$C$21=1,ユーザー別卸価格!F190/(100-入力!$C$22)%,ユーザー別卸価格!F190+入力!$C$23),-入力!$C$24),IF(入力!$C$25=2,ROUNDUP(IF(入力!$C$21=1,ユーザー別卸価格!F190/(100-入力!$C$22)%,ユーザー別卸価格!F190+入力!$C$23),-入力!$C$24),ROUND(IF(入力!$C$21=1,ユーザー別卸価格!F190/(100-入力!$C$22)%,ユーザー別卸価格!F190+入力!$C$23),-入力!$C$24))),ユーザー別卸価格!F190))</f>
        <v>55300</v>
      </c>
      <c r="G190" s="67">
        <f>'6桁'!G190</f>
        <v>0</v>
      </c>
      <c r="H190" s="32" t="str">
        <f>IF(ユーザー別卸価格!H190="","", IF(ISNUMBER(ユーザー別卸価格!H190),IF(入力!$C$25=1,ROUNDDOWN(IF(入力!$C$21=1,ユーザー別卸価格!H190/(100-入力!$C$22)%,ユーザー別卸価格!H190+入力!$C$23),-入力!$C$24),IF(入力!$C$25=2,ROUNDUP(IF(入力!$C$21=1,ユーザー別卸価格!H190/(100-入力!$C$22)%,ユーザー別卸価格!H190+入力!$C$23),-入力!$C$24),ROUND(IF(入力!$C$21=1,ユーザー別卸価格!H190/(100-入力!$C$22)%,ユーザー別卸価格!H190+入力!$C$23),-入力!$C$24))),ユーザー別卸価格!H190))</f>
        <v/>
      </c>
      <c r="I190" s="67">
        <f>'6桁'!I190</f>
        <v>0</v>
      </c>
      <c r="J190" s="32" t="str">
        <f>IF(ユーザー別卸価格!J190="","", IF(ISNUMBER(ユーザー別卸価格!J190),IF(入力!$C$25=1,ROUNDDOWN(IF(入力!$C$21=1,ユーザー別卸価格!J190/(100-入力!$C$22)%,ユーザー別卸価格!J190+入力!$C$23),-入力!$C$24),IF(入力!$C$25=2,ROUNDUP(IF(入力!$C$21=1,ユーザー別卸価格!J190/(100-入力!$C$22)%,ユーザー別卸価格!J190+入力!$C$23),-入力!$C$24),ROUND(IF(入力!$C$21=1,ユーザー別卸価格!J190/(100-入力!$C$22)%,ユーザー別卸価格!J190+入力!$C$23),-入力!$C$24))),ユーザー別卸価格!J190))</f>
        <v/>
      </c>
      <c r="K190" s="67">
        <f>'6桁'!K190</f>
        <v>0</v>
      </c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IF(ユーザー別卸価格!R190="","", IF(ISNUMBER(ユーザー別卸価格!R190),IF(入力!$C$25=1,ROUNDDOWN(IF(入力!$C$21=1,ユーザー別卸価格!R190/(100-入力!$C$22)%,ユーザー別卸価格!R190+入力!$C$23),-入力!$C$24),IF(入力!$C$25=2,ROUNDUP(IF(入力!$C$21=1,ユーザー別卸価格!R190/(100-入力!$C$22)%,ユーザー別卸価格!R190+入力!$C$23),-入力!$C$24),ROUND(IF(入力!$C$21=1,ユーザー別卸価格!R190/(100-入力!$C$22)%,ユーザー別卸価格!R190+入力!$C$23),-入力!$C$24))),ユーザー別卸価格!R190))</f>
        <v/>
      </c>
      <c r="S190" s="201">
        <f>'6桁'!S190</f>
        <v>0</v>
      </c>
      <c r="T190" s="5" t="str">
        <f>IF(ユーザー別卸価格!T190="","", IF(ISNUMBER(ユーザー別卸価格!T190),IF(入力!$C$25=1,ROUNDDOWN(IF(入力!$C$21=1,ユーザー別卸価格!T190/(100-入力!$C$22)%,ユーザー別卸価格!T190+入力!$C$23),-入力!$C$24),IF(入力!$C$25=2,ROUNDUP(IF(入力!$C$21=1,ユーザー別卸価格!T190/(100-入力!$C$22)%,ユーザー別卸価格!T190+入力!$C$23),-入力!$C$24),ROUND(IF(入力!$C$21=1,ユーザー別卸価格!T190/(100-入力!$C$22)%,ユーザー別卸価格!T190+入力!$C$23),-入力!$C$24))),ユーザー別卸価格!T190))</f>
        <v/>
      </c>
      <c r="U190" s="201">
        <f>'6桁'!U190</f>
        <v>0</v>
      </c>
      <c r="V190" s="5">
        <f>IF(ユーザー別卸価格!V190="","", IF(ISNUMBER(ユーザー別卸価格!V190),IF(入力!$C$25=1,ROUNDDOWN(IF(入力!$C$21=1,ユーザー別卸価格!V190/(100-入力!$C$22)%,ユーザー別卸価格!V190+入力!$C$23),-入力!$C$24),IF(入力!$C$25=2,ROUNDUP(IF(入力!$C$21=1,ユーザー別卸価格!V190/(100-入力!$C$22)%,ユーザー別卸価格!V190+入力!$C$23),-入力!$C$24),ROUND(IF(入力!$C$21=1,ユーザー別卸価格!V190/(100-入力!$C$22)%,ユーザー別卸価格!V190+入力!$C$23),-入力!$C$24))),ユーザー別卸価格!V190))</f>
        <v>20300</v>
      </c>
      <c r="W190" s="62">
        <f>'6桁'!W190</f>
        <v>0</v>
      </c>
      <c r="X190" s="5" t="str">
        <f>IF(ユーザー別卸価格!X190="","", IF(ISNUMBER(ユーザー別卸価格!X190),IF(入力!$C$25=1,ROUNDDOWN(IF(入力!$C$21=1,ユーザー別卸価格!X190/(100-入力!$C$22)%,ユーザー別卸価格!X190+入力!$C$23),-入力!$C$24),IF(入力!$C$25=2,ROUNDUP(IF(入力!$C$21=1,ユーザー別卸価格!X190/(100-入力!$C$22)%,ユーザー別卸価格!X190+入力!$C$23),-入力!$C$24),ROUND(IF(入力!$C$21=1,ユーザー別卸価格!X190/(100-入力!$C$22)%,ユーザー別卸価格!X190+入力!$C$23),-入力!$C$24))),ユーザー別卸価格!X190))</f>
        <v/>
      </c>
      <c r="Y190" s="62">
        <f>'6桁'!Y190</f>
        <v>0</v>
      </c>
      <c r="Z190" s="5" t="str">
        <f>IF(ユーザー別卸価格!Z190="","", IF(ISNUMBER(ユーザー別卸価格!Z190),IF(入力!$C$25=1,ROUNDDOWN(IF(入力!$C$21=1,ユーザー別卸価格!Z190/(100-入力!$C$22)%,ユーザー別卸価格!Z190+入力!$C$23),-入力!$C$24),IF(入力!$C$25=2,ROUNDUP(IF(入力!$C$21=1,ユーザー別卸価格!Z190/(100-入力!$C$22)%,ユーザー別卸価格!Z190+入力!$C$23),-入力!$C$24),ROUND(IF(入力!$C$21=1,ユーザー別卸価格!Z190/(100-入力!$C$22)%,ユーザー別卸価格!Z190+入力!$C$23),-入力!$C$24))),ユーザー別卸価格!Z190))</f>
        <v/>
      </c>
      <c r="AA190" s="62">
        <f>'6桁'!AA190</f>
        <v>0</v>
      </c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f>IF(ユーザー別卸価格!F191="","", IF(ISNUMBER(ユーザー別卸価格!F191),IF(入力!$C$25=1,ROUNDDOWN(IF(入力!$C$21=1,ユーザー別卸価格!F191/(100-入力!$C$22)%,ユーザー別卸価格!F191+入力!$C$23),-入力!$C$24),IF(入力!$C$25=2,ROUNDUP(IF(入力!$C$21=1,ユーザー別卸価格!F191/(100-入力!$C$22)%,ユーザー別卸価格!F191+入力!$C$23),-入力!$C$24),ROUND(IF(入力!$C$21=1,ユーザー別卸価格!F191/(100-入力!$C$22)%,ユーザー別卸価格!F191+入力!$C$23),-入力!$C$24))),ユーザー別卸価格!F191))</f>
        <v>58100</v>
      </c>
      <c r="G191" s="70">
        <f>'6桁'!G191</f>
        <v>0</v>
      </c>
      <c r="H191" s="6">
        <f>IF(ユーザー別卸価格!H191="","", IF(ISNUMBER(ユーザー別卸価格!H191),IF(入力!$C$25=1,ROUNDDOWN(IF(入力!$C$21=1,ユーザー別卸価格!H191/(100-入力!$C$22)%,ユーザー別卸価格!H191+入力!$C$23),-入力!$C$24),IF(入力!$C$25=2,ROUNDUP(IF(入力!$C$21=1,ユーザー別卸価格!H191/(100-入力!$C$22)%,ユーザー別卸価格!H191+入力!$C$23),-入力!$C$24),ROUND(IF(入力!$C$21=1,ユーザー別卸価格!H191/(100-入力!$C$22)%,ユーザー別卸価格!H191+入力!$C$23),-入力!$C$24))),ユーザー別卸価格!H191))</f>
        <v>54900</v>
      </c>
      <c r="I191" s="70">
        <f>'6桁'!I191</f>
        <v>0</v>
      </c>
      <c r="J191" s="144" t="str">
        <f>IF(ユーザー別卸価格!J191="","", IF(ISNUMBER(ユーザー別卸価格!J191),IF(入力!$C$25=1,ROUNDDOWN(IF(入力!$C$21=1,ユーザー別卸価格!J191/(100-入力!$C$22)%,ユーザー別卸価格!J191+入力!$C$23),-入力!$C$24),IF(入力!$C$25=2,ROUNDUP(IF(入力!$C$21=1,ユーザー別卸価格!J191/(100-入力!$C$22)%,ユーザー別卸価格!J191+入力!$C$23),-入力!$C$24),ROUND(IF(入力!$C$21=1,ユーザー別卸価格!J191/(100-入力!$C$22)%,ユーザー別卸価格!J191+入力!$C$23),-入力!$C$24))),ユーザー別卸価格!J191))</f>
        <v/>
      </c>
      <c r="K191" s="70">
        <f>'6桁'!K191</f>
        <v>0</v>
      </c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IF(ユーザー別卸価格!R191="","", IF(ISNUMBER(ユーザー別卸価格!R191),IF(入力!$C$25=1,ROUNDDOWN(IF(入力!$C$21=1,ユーザー別卸価格!R191/(100-入力!$C$22)%,ユーザー別卸価格!R191+入力!$C$23),-入力!$C$24),IF(入力!$C$25=2,ROUNDUP(IF(入力!$C$21=1,ユーザー別卸価格!R191/(100-入力!$C$22)%,ユーザー別卸価格!R191+入力!$C$23),-入力!$C$24),ROUND(IF(入力!$C$21=1,ユーザー別卸価格!R191/(100-入力!$C$22)%,ユーザー別卸価格!R191+入力!$C$23),-入力!$C$24))),ユーザー別卸価格!R191))</f>
        <v/>
      </c>
      <c r="S191" s="201">
        <f>'6桁'!S191</f>
        <v>0</v>
      </c>
      <c r="T191" s="5" t="str">
        <f>IF(ユーザー別卸価格!T191="","", IF(ISNUMBER(ユーザー別卸価格!T191),IF(入力!$C$25=1,ROUNDDOWN(IF(入力!$C$21=1,ユーザー別卸価格!T191/(100-入力!$C$22)%,ユーザー別卸価格!T191+入力!$C$23),-入力!$C$24),IF(入力!$C$25=2,ROUNDUP(IF(入力!$C$21=1,ユーザー別卸価格!T191/(100-入力!$C$22)%,ユーザー別卸価格!T191+入力!$C$23),-入力!$C$24),ROUND(IF(入力!$C$21=1,ユーザー別卸価格!T191/(100-入力!$C$22)%,ユーザー別卸価格!T191+入力!$C$23),-入力!$C$24))),ユーザー別卸価格!T191))</f>
        <v/>
      </c>
      <c r="U191" s="201">
        <f>'6桁'!U191</f>
        <v>0</v>
      </c>
      <c r="V191" s="5" t="str">
        <f>IF(ユーザー別卸価格!V191="","", IF(ISNUMBER(ユーザー別卸価格!V191),IF(入力!$C$25=1,ROUNDDOWN(IF(入力!$C$21=1,ユーザー別卸価格!V191/(100-入力!$C$22)%,ユーザー別卸価格!V191+入力!$C$23),-入力!$C$24),IF(入力!$C$25=2,ROUNDUP(IF(入力!$C$21=1,ユーザー別卸価格!V191/(100-入力!$C$22)%,ユーザー別卸価格!V191+入力!$C$23),-入力!$C$24),ROUND(IF(入力!$C$21=1,ユーザー別卸価格!V191/(100-入力!$C$22)%,ユーザー別卸価格!V191+入力!$C$23),-入力!$C$24))),ユーザー別卸価格!V191))</f>
        <v/>
      </c>
      <c r="W191" s="62">
        <f>'6桁'!W191</f>
        <v>0</v>
      </c>
      <c r="X191" s="5">
        <f>IF(ユーザー別卸価格!X191="","", IF(ISNUMBER(ユーザー別卸価格!X191),IF(入力!$C$25=1,ROUNDDOWN(IF(入力!$C$21=1,ユーザー別卸価格!X191/(100-入力!$C$22)%,ユーザー別卸価格!X191+入力!$C$23),-入力!$C$24),IF(入力!$C$25=2,ROUNDUP(IF(入力!$C$21=1,ユーザー別卸価格!X191/(100-入力!$C$22)%,ユーザー別卸価格!X191+入力!$C$23),-入力!$C$24),ROUND(IF(入力!$C$21=1,ユーザー別卸価格!X191/(100-入力!$C$22)%,ユーザー別卸価格!X191+入力!$C$23),-入力!$C$24))),ユーザー別卸価格!X191))</f>
        <v>26800</v>
      </c>
      <c r="Y191" s="62">
        <f>'6桁'!Y191</f>
        <v>0</v>
      </c>
      <c r="Z191" s="5" t="str">
        <f>IF(ユーザー別卸価格!Z191="","", IF(ISNUMBER(ユーザー別卸価格!Z191),IF(入力!$C$25=1,ROUNDDOWN(IF(入力!$C$21=1,ユーザー別卸価格!Z191/(100-入力!$C$22)%,ユーザー別卸価格!Z191+入力!$C$23),-入力!$C$24),IF(入力!$C$25=2,ROUNDUP(IF(入力!$C$21=1,ユーザー別卸価格!Z191/(100-入力!$C$22)%,ユーザー別卸価格!Z191+入力!$C$23),-入力!$C$24),ROUND(IF(入力!$C$21=1,ユーザー別卸価格!Z191/(100-入力!$C$22)%,ユーザー別卸価格!Z191+入力!$C$23),-入力!$C$24))),ユーザー別卸価格!Z191))</f>
        <v/>
      </c>
      <c r="AA191" s="62">
        <f>'6桁'!AA191</f>
        <v>0</v>
      </c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f>IF(ユーザー別卸価格!F192="","", IF(ISNUMBER(ユーザー別卸価格!F192),IF(入力!$C$25=1,ROUNDDOWN(IF(入力!$C$21=1,ユーザー別卸価格!F192/(100-入力!$C$22)%,ユーザー別卸価格!F192+入力!$C$23),-入力!$C$24),IF(入力!$C$25=2,ROUNDUP(IF(入力!$C$21=1,ユーザー別卸価格!F192/(100-入力!$C$22)%,ユーザー別卸価格!F192+入力!$C$23),-入力!$C$24),ROUND(IF(入力!$C$21=1,ユーザー別卸価格!F192/(100-入力!$C$22)%,ユーザー別卸価格!F192+入力!$C$23),-入力!$C$24))),ユーザー別卸価格!F192))</f>
        <v>55100</v>
      </c>
      <c r="G192" s="62">
        <f>'6桁'!G192</f>
        <v>0</v>
      </c>
      <c r="H192" s="5" t="str">
        <f>IF(ユーザー別卸価格!H192="","", IF(ISNUMBER(ユーザー別卸価格!H192),IF(入力!$C$25=1,ROUNDDOWN(IF(入力!$C$21=1,ユーザー別卸価格!H192/(100-入力!$C$22)%,ユーザー別卸価格!H192+入力!$C$23),-入力!$C$24),IF(入力!$C$25=2,ROUNDUP(IF(入力!$C$21=1,ユーザー別卸価格!H192/(100-入力!$C$22)%,ユーザー別卸価格!H192+入力!$C$23),-入力!$C$24),ROUND(IF(入力!$C$21=1,ユーザー別卸価格!H192/(100-入力!$C$22)%,ユーザー別卸価格!H192+入力!$C$23),-入力!$C$24))),ユーザー別卸価格!H192))</f>
        <v/>
      </c>
      <c r="I192" s="62">
        <f>'6桁'!I192</f>
        <v>0</v>
      </c>
      <c r="J192" s="139" t="str">
        <f>IF(ユーザー別卸価格!J192="","", IF(ISNUMBER(ユーザー別卸価格!J192),IF(入力!$C$25=1,ROUNDDOWN(IF(入力!$C$21=1,ユーザー別卸価格!J192/(100-入力!$C$22)%,ユーザー別卸価格!J192+入力!$C$23),-入力!$C$24),IF(入力!$C$25=2,ROUNDUP(IF(入力!$C$21=1,ユーザー別卸価格!J192/(100-入力!$C$22)%,ユーザー別卸価格!J192+入力!$C$23),-入力!$C$24),ROUND(IF(入力!$C$21=1,ユーザー別卸価格!J192/(100-入力!$C$22)%,ユーザー別卸価格!J192+入力!$C$23),-入力!$C$24))),ユーザー別卸価格!J192))</f>
        <v/>
      </c>
      <c r="K192" s="62">
        <f>'6桁'!K192</f>
        <v>0</v>
      </c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IF(ユーザー別卸価格!R192="","", IF(ISNUMBER(ユーザー別卸価格!R192),IF(入力!$C$25=1,ROUNDDOWN(IF(入力!$C$21=1,ユーザー別卸価格!R192/(100-入力!$C$22)%,ユーザー別卸価格!R192+入力!$C$23),-入力!$C$24),IF(入力!$C$25=2,ROUNDUP(IF(入力!$C$21=1,ユーザー別卸価格!R192/(100-入力!$C$22)%,ユーザー別卸価格!R192+入力!$C$23),-入力!$C$24),ROUND(IF(入力!$C$21=1,ユーザー別卸価格!R192/(100-入力!$C$22)%,ユーザー別卸価格!R192+入力!$C$23),-入力!$C$24))),ユーザー別卸価格!R192))</f>
        <v/>
      </c>
      <c r="S192" s="202">
        <f>'6桁'!S192</f>
        <v>0</v>
      </c>
      <c r="T192" s="33" t="str">
        <f>IF(ユーザー別卸価格!T192="","", IF(ISNUMBER(ユーザー別卸価格!T192),IF(入力!$C$25=1,ROUNDDOWN(IF(入力!$C$21=1,ユーザー別卸価格!T192/(100-入力!$C$22)%,ユーザー別卸価格!T192+入力!$C$23),-入力!$C$24),IF(入力!$C$25=2,ROUNDUP(IF(入力!$C$21=1,ユーザー別卸価格!T192/(100-入力!$C$22)%,ユーザー別卸価格!T192+入力!$C$23),-入力!$C$24),ROUND(IF(入力!$C$21=1,ユーザー別卸価格!T192/(100-入力!$C$22)%,ユーザー別卸価格!T192+入力!$C$23),-入力!$C$24))),ユーザー別卸価格!T192))</f>
        <v/>
      </c>
      <c r="U192" s="202">
        <f>'6桁'!U192</f>
        <v>0</v>
      </c>
      <c r="V192" s="33" t="str">
        <f>IF(ユーザー別卸価格!V192="","", IF(ISNUMBER(ユーザー別卸価格!V192),IF(入力!$C$25=1,ROUNDDOWN(IF(入力!$C$21=1,ユーザー別卸価格!V192/(100-入力!$C$22)%,ユーザー別卸価格!V192+入力!$C$23),-入力!$C$24),IF(入力!$C$25=2,ROUNDUP(IF(入力!$C$21=1,ユーザー別卸価格!V192/(100-入力!$C$22)%,ユーザー別卸価格!V192+入力!$C$23),-入力!$C$24),ROUND(IF(入力!$C$21=1,ユーザー別卸価格!V192/(100-入力!$C$22)%,ユーザー別卸価格!V192+入力!$C$23),-入力!$C$24))),ユーザー別卸価格!V192))</f>
        <v/>
      </c>
      <c r="W192" s="58">
        <f>'6桁'!W192</f>
        <v>0</v>
      </c>
      <c r="X192" s="33" t="str">
        <f>IF(ユーザー別卸価格!X192="","", IF(ISNUMBER(ユーザー別卸価格!X192),IF(入力!$C$25=1,ROUNDDOWN(IF(入力!$C$21=1,ユーザー別卸価格!X192/(100-入力!$C$22)%,ユーザー別卸価格!X192+入力!$C$23),-入力!$C$24),IF(入力!$C$25=2,ROUNDUP(IF(入力!$C$21=1,ユーザー別卸価格!X192/(100-入力!$C$22)%,ユーザー別卸価格!X192+入力!$C$23),-入力!$C$24),ROUND(IF(入力!$C$21=1,ユーザー別卸価格!X192/(100-入力!$C$22)%,ユーザー別卸価格!X192+入力!$C$23),-入力!$C$24))),ユーザー別卸価格!X192))</f>
        <v/>
      </c>
      <c r="Y192" s="58">
        <f>'6桁'!Y192</f>
        <v>0</v>
      </c>
      <c r="Z192" s="33">
        <f>IF(ユーザー別卸価格!Z192="","", IF(ISNUMBER(ユーザー別卸価格!Z192),IF(入力!$C$25=1,ROUNDDOWN(IF(入力!$C$21=1,ユーザー別卸価格!Z192/(100-入力!$C$22)%,ユーザー別卸価格!Z192+入力!$C$23),-入力!$C$24),IF(入力!$C$25=2,ROUNDUP(IF(入力!$C$21=1,ユーザー別卸価格!Z192/(100-入力!$C$22)%,ユーザー別卸価格!Z192+入力!$C$23),-入力!$C$24),ROUND(IF(入力!$C$21=1,ユーザー別卸価格!Z192/(100-入力!$C$22)%,ユーザー別卸価格!Z192+入力!$C$23),-入力!$C$24))),ユーザー別卸価格!Z192))</f>
        <v>27000</v>
      </c>
      <c r="AA192" s="58">
        <f>'6桁'!AA192</f>
        <v>0</v>
      </c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f>IF(ユーザー別卸価格!F193="","", IF(ISNUMBER(ユーザー別卸価格!F193),IF(入力!$C$25=1,ROUNDDOWN(IF(入力!$C$21=1,ユーザー別卸価格!F193/(100-入力!$C$22)%,ユーザー別卸価格!F193+入力!$C$23),-入力!$C$24),IF(入力!$C$25=2,ROUNDUP(IF(入力!$C$21=1,ユーザー別卸価格!F193/(100-入力!$C$22)%,ユーザー別卸価格!F193+入力!$C$23),-入力!$C$24),ROUND(IF(入力!$C$21=1,ユーザー別卸価格!F193/(100-入力!$C$22)%,ユーザー別卸価格!F193+入力!$C$23),-入力!$C$24))),ユーザー別卸価格!F193))</f>
        <v>51500</v>
      </c>
      <c r="G193" s="62">
        <f>'6桁'!G193</f>
        <v>0</v>
      </c>
      <c r="H193" s="5" t="str">
        <f>IF(ユーザー別卸価格!H193="","", IF(ISNUMBER(ユーザー別卸価格!H193),IF(入力!$C$25=1,ROUNDDOWN(IF(入力!$C$21=1,ユーザー別卸価格!H193/(100-入力!$C$22)%,ユーザー別卸価格!H193+入力!$C$23),-入力!$C$24),IF(入力!$C$25=2,ROUNDUP(IF(入力!$C$21=1,ユーザー別卸価格!H193/(100-入力!$C$22)%,ユーザー別卸価格!H193+入力!$C$23),-入力!$C$24),ROUND(IF(入力!$C$21=1,ユーザー別卸価格!H193/(100-入力!$C$22)%,ユーザー別卸価格!H193+入力!$C$23),-入力!$C$24))),ユーザー別卸価格!H193))</f>
        <v/>
      </c>
      <c r="I193" s="62">
        <f>'6桁'!I193</f>
        <v>0</v>
      </c>
      <c r="J193" s="139">
        <f>IF(ユーザー別卸価格!J193="","", IF(ISNUMBER(ユーザー別卸価格!J193),IF(入力!$C$25=1,ROUNDDOWN(IF(入力!$C$21=1,ユーザー別卸価格!J193/(100-入力!$C$22)%,ユーザー別卸価格!J193+入力!$C$23),-入力!$C$24),IF(入力!$C$25=2,ROUNDUP(IF(入力!$C$21=1,ユーザー別卸価格!J193/(100-入力!$C$22)%,ユーザー別卸価格!J193+入力!$C$23),-入力!$C$24),ROUND(IF(入力!$C$21=1,ユーザー別卸価格!J193/(100-入力!$C$22)%,ユーザー別卸価格!J193+入力!$C$23),-入力!$C$24))),ユーザー別卸価格!J193))</f>
        <v>42000</v>
      </c>
      <c r="K193" s="62">
        <f>'6桁'!K193</f>
        <v>0</v>
      </c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f>IF(ユーザー別卸価格!R193="","", IF(ISNUMBER(ユーザー別卸価格!R193),IF(入力!$C$25=1,ROUNDDOWN(IF(入力!$C$21=1,ユーザー別卸価格!R193/(100-入力!$C$22)%,ユーザー別卸価格!R193+入力!$C$23),-入力!$C$24),IF(入力!$C$25=2,ROUNDUP(IF(入力!$C$21=1,ユーザー別卸価格!R193/(100-入力!$C$22)%,ユーザー別卸価格!R193+入力!$C$23),-入力!$C$24),ROUND(IF(入力!$C$21=1,ユーザー別卸価格!R193/(100-入力!$C$22)%,ユーザー別卸価格!R193+入力!$C$23),-入力!$C$24))),ユーザー別卸価格!R193))</f>
        <v>25700</v>
      </c>
      <c r="S193" s="211">
        <f>'6桁'!S193</f>
        <v>0</v>
      </c>
      <c r="T193" s="32">
        <f>IF(ユーザー別卸価格!T193="","", IF(ISNUMBER(ユーザー別卸価格!T193),IF(入力!$C$25=1,ROUNDDOWN(IF(入力!$C$21=1,ユーザー別卸価格!T193/(100-入力!$C$22)%,ユーザー別卸価格!T193+入力!$C$23),-入力!$C$24),IF(入力!$C$25=2,ROUNDUP(IF(入力!$C$21=1,ユーザー別卸価格!T193/(100-入力!$C$22)%,ユーザー別卸価格!T193+入力!$C$23),-入力!$C$24),ROUND(IF(入力!$C$21=1,ユーザー別卸価格!T193/(100-入力!$C$22)%,ユーザー別卸価格!T193+入力!$C$23),-入力!$C$24))),ユーザー別卸価格!T193))</f>
        <v>24100</v>
      </c>
      <c r="U193" s="211">
        <f>'6桁'!U193</f>
        <v>0</v>
      </c>
      <c r="V193" s="32" t="str">
        <f>IF(ユーザー別卸価格!V193="","", IF(ISNUMBER(ユーザー別卸価格!V193),IF(入力!$C$25=1,ROUNDDOWN(IF(入力!$C$21=1,ユーザー別卸価格!V193/(100-入力!$C$22)%,ユーザー別卸価格!V193+入力!$C$23),-入力!$C$24),IF(入力!$C$25=2,ROUNDUP(IF(入力!$C$21=1,ユーザー別卸価格!V193/(100-入力!$C$22)%,ユーザー別卸価格!V193+入力!$C$23),-入力!$C$24),ROUND(IF(入力!$C$21=1,ユーザー別卸価格!V193/(100-入力!$C$22)%,ユーザー別卸価格!V193+入力!$C$23),-入力!$C$24))),ユーザー別卸価格!V193))</f>
        <v/>
      </c>
      <c r="W193" s="67">
        <f>'6桁'!W193</f>
        <v>0</v>
      </c>
      <c r="X193" s="32" t="str">
        <f>IF(ユーザー別卸価格!X193="","", IF(ISNUMBER(ユーザー別卸価格!X193),IF(入力!$C$25=1,ROUNDDOWN(IF(入力!$C$21=1,ユーザー別卸価格!X193/(100-入力!$C$22)%,ユーザー別卸価格!X193+入力!$C$23),-入力!$C$24),IF(入力!$C$25=2,ROUNDUP(IF(入力!$C$21=1,ユーザー別卸価格!X193/(100-入力!$C$22)%,ユーザー別卸価格!X193+入力!$C$23),-入力!$C$24),ROUND(IF(入力!$C$21=1,ユーザー別卸価格!X193/(100-入力!$C$22)%,ユーザー別卸価格!X193+入力!$C$23),-入力!$C$24))),ユーザー別卸価格!X193))</f>
        <v/>
      </c>
      <c r="Y193" s="67">
        <f>'6桁'!Y193</f>
        <v>0</v>
      </c>
      <c r="Z193" s="32" t="str">
        <f>IF(ユーザー別卸価格!Z193="","", IF(ISNUMBER(ユーザー別卸価格!Z193),IF(入力!$C$25=1,ROUNDDOWN(IF(入力!$C$21=1,ユーザー別卸価格!Z193/(100-入力!$C$22)%,ユーザー別卸価格!Z193+入力!$C$23),-入力!$C$24),IF(入力!$C$25=2,ROUNDUP(IF(入力!$C$21=1,ユーザー別卸価格!Z193/(100-入力!$C$22)%,ユーザー別卸価格!Z193+入力!$C$23),-入力!$C$24),ROUND(IF(入力!$C$21=1,ユーザー別卸価格!Z193/(100-入力!$C$22)%,ユーザー別卸価格!Z193+入力!$C$23),-入力!$C$24))),ユーザー別卸価格!Z193))</f>
        <v/>
      </c>
      <c r="AA193" s="67">
        <f>'6桁'!AA193</f>
        <v>0</v>
      </c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f>IF(ユーザー別卸価格!F194="","", IF(ISNUMBER(ユーザー別卸価格!F194),IF(入力!$C$25=1,ROUNDDOWN(IF(入力!$C$21=1,ユーザー別卸価格!F194/(100-入力!$C$22)%,ユーザー別卸価格!F194+入力!$C$23),-入力!$C$24),IF(入力!$C$25=2,ROUNDUP(IF(入力!$C$21=1,ユーザー別卸価格!F194/(100-入力!$C$22)%,ユーザー別卸価格!F194+入力!$C$23),-入力!$C$24),ROUND(IF(入力!$C$21=1,ユーザー別卸価格!F194/(100-入力!$C$22)%,ユーザー別卸価格!F194+入力!$C$23),-入力!$C$24))),ユーザー別卸価格!F194))</f>
        <v>53400</v>
      </c>
      <c r="G194" s="62">
        <f>'6桁'!G194</f>
        <v>0</v>
      </c>
      <c r="H194" s="5" t="str">
        <f>IF(ユーザー別卸価格!H194="","", IF(ISNUMBER(ユーザー別卸価格!H194),IF(入力!$C$25=1,ROUNDDOWN(IF(入力!$C$21=1,ユーザー別卸価格!H194/(100-入力!$C$22)%,ユーザー別卸価格!H194+入力!$C$23),-入力!$C$24),IF(入力!$C$25=2,ROUNDUP(IF(入力!$C$21=1,ユーザー別卸価格!H194/(100-入力!$C$22)%,ユーザー別卸価格!H194+入力!$C$23),-入力!$C$24),ROUND(IF(入力!$C$21=1,ユーザー別卸価格!H194/(100-入力!$C$22)%,ユーザー別卸価格!H194+入力!$C$23),-入力!$C$24))),ユーザー別卸価格!H194))</f>
        <v/>
      </c>
      <c r="I194" s="62">
        <f>'6桁'!I194</f>
        <v>0</v>
      </c>
      <c r="J194" s="139">
        <f>IF(ユーザー別卸価格!J194="","", IF(ISNUMBER(ユーザー別卸価格!J194),IF(入力!$C$25=1,ROUNDDOWN(IF(入力!$C$21=1,ユーザー別卸価格!J194/(100-入力!$C$22)%,ユーザー別卸価格!J194+入力!$C$23),-入力!$C$24),IF(入力!$C$25=2,ROUNDUP(IF(入力!$C$21=1,ユーザー別卸価格!J194/(100-入力!$C$22)%,ユーザー別卸価格!J194+入力!$C$23),-入力!$C$24),ROUND(IF(入力!$C$21=1,ユーザー別卸価格!J194/(100-入力!$C$22)%,ユーザー別卸価格!J194+入力!$C$23),-入力!$C$24))),ユーザー別卸価格!J194))</f>
        <v>43300</v>
      </c>
      <c r="K194" s="62">
        <f>'6桁'!K194</f>
        <v>0</v>
      </c>
      <c r="L194" s="356"/>
      <c r="M194" s="451"/>
      <c r="N194" s="435" t="s">
        <v>16</v>
      </c>
      <c r="O194" s="436"/>
      <c r="P194" s="179">
        <v>96</v>
      </c>
      <c r="Q194" s="264"/>
      <c r="R194" s="5" t="str">
        <f>IF(ユーザー別卸価格!R194="","", IF(ISNUMBER(ユーザー別卸価格!R194),IF(入力!$C$25=1,ROUNDDOWN(IF(入力!$C$21=1,ユーザー別卸価格!R194/(100-入力!$C$22)%,ユーザー別卸価格!R194+入力!$C$23),-入力!$C$24),IF(入力!$C$25=2,ROUNDUP(IF(入力!$C$21=1,ユーザー別卸価格!R194/(100-入力!$C$22)%,ユーザー別卸価格!R194+入力!$C$23),-入力!$C$24),ROUND(IF(入力!$C$21=1,ユーザー別卸価格!R194/(100-入力!$C$22)%,ユーザー別卸価格!R194+入力!$C$23),-入力!$C$24))),ユーザー別卸価格!R194))</f>
        <v/>
      </c>
      <c r="S194" s="201">
        <f>'6桁'!S194</f>
        <v>0</v>
      </c>
      <c r="T194" s="5" t="str">
        <f>IF(ユーザー別卸価格!T194="","", IF(ISNUMBER(ユーザー別卸価格!T194),IF(入力!$C$25=1,ROUNDDOWN(IF(入力!$C$21=1,ユーザー別卸価格!T194/(100-入力!$C$22)%,ユーザー別卸価格!T194+入力!$C$23),-入力!$C$24),IF(入力!$C$25=2,ROUNDUP(IF(入力!$C$21=1,ユーザー別卸価格!T194/(100-入力!$C$22)%,ユーザー別卸価格!T194+入力!$C$23),-入力!$C$24),ROUND(IF(入力!$C$21=1,ユーザー別卸価格!T194/(100-入力!$C$22)%,ユーザー別卸価格!T194+入力!$C$23),-入力!$C$24))),ユーザー別卸価格!T194))</f>
        <v/>
      </c>
      <c r="U194" s="201">
        <f>'6桁'!U194</f>
        <v>0</v>
      </c>
      <c r="V194" s="5">
        <f>IF(ユーザー別卸価格!V194="","", IF(ISNUMBER(ユーザー別卸価格!V194),IF(入力!$C$25=1,ROUNDDOWN(IF(入力!$C$21=1,ユーザー別卸価格!V194/(100-入力!$C$22)%,ユーザー別卸価格!V194+入力!$C$23),-入力!$C$24),IF(入力!$C$25=2,ROUNDUP(IF(入力!$C$21=1,ユーザー別卸価格!V194/(100-入力!$C$22)%,ユーザー別卸価格!V194+入力!$C$23),-入力!$C$24),ROUND(IF(入力!$C$21=1,ユーザー別卸価格!V194/(100-入力!$C$22)%,ユーザー別卸価格!V194+入力!$C$23),-入力!$C$24))),ユーザー別卸価格!V194))</f>
        <v>23100</v>
      </c>
      <c r="W194" s="62">
        <f>'6桁'!W194</f>
        <v>0</v>
      </c>
      <c r="X194" s="5" t="str">
        <f>IF(ユーザー別卸価格!X194="","", IF(ISNUMBER(ユーザー別卸価格!X194),IF(入力!$C$25=1,ROUNDDOWN(IF(入力!$C$21=1,ユーザー別卸価格!X194/(100-入力!$C$22)%,ユーザー別卸価格!X194+入力!$C$23),-入力!$C$24),IF(入力!$C$25=2,ROUNDUP(IF(入力!$C$21=1,ユーザー別卸価格!X194/(100-入力!$C$22)%,ユーザー別卸価格!X194+入力!$C$23),-入力!$C$24),ROUND(IF(入力!$C$21=1,ユーザー別卸価格!X194/(100-入力!$C$22)%,ユーザー別卸価格!X194+入力!$C$23),-入力!$C$24))),ユーザー別卸価格!X194))</f>
        <v/>
      </c>
      <c r="Y194" s="62">
        <f>'6桁'!Y194</f>
        <v>0</v>
      </c>
      <c r="Z194" s="5" t="str">
        <f>IF(ユーザー別卸価格!Z194="","", IF(ISNUMBER(ユーザー別卸価格!Z194),IF(入力!$C$25=1,ROUNDDOWN(IF(入力!$C$21=1,ユーザー別卸価格!Z194/(100-入力!$C$22)%,ユーザー別卸価格!Z194+入力!$C$23),-入力!$C$24),IF(入力!$C$25=2,ROUNDUP(IF(入力!$C$21=1,ユーザー別卸価格!Z194/(100-入力!$C$22)%,ユーザー別卸価格!Z194+入力!$C$23),-入力!$C$24),ROUND(IF(入力!$C$21=1,ユーザー別卸価格!Z194/(100-入力!$C$22)%,ユーザー別卸価格!Z194+入力!$C$23),-入力!$C$24))),ユーザー別卸価格!Z194))</f>
        <v/>
      </c>
      <c r="AA194" s="62">
        <f>'6桁'!AA194</f>
        <v>0</v>
      </c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IF(ユーザー別卸価格!F195="","", IF(ISNUMBER(ユーザー別卸価格!F195),IF(入力!$C$25=1,ROUNDDOWN(IF(入力!$C$21=1,ユーザー別卸価格!F195/(100-入力!$C$22)%,ユーザー別卸価格!F195+入力!$C$23),-入力!$C$24),IF(入力!$C$25=2,ROUNDUP(IF(入力!$C$21=1,ユーザー別卸価格!F195/(100-入力!$C$22)%,ユーザー別卸価格!F195+入力!$C$23),-入力!$C$24),ROUND(IF(入力!$C$21=1,ユーザー別卸価格!F195/(100-入力!$C$22)%,ユーザー別卸価格!F195+入力!$C$23),-入力!$C$24))),ユーザー別卸価格!F195))</f>
        <v/>
      </c>
      <c r="G195" s="62">
        <f>'6桁'!G195</f>
        <v>0</v>
      </c>
      <c r="H195" s="5" t="str">
        <f>IF(ユーザー別卸価格!H195="","", IF(ISNUMBER(ユーザー別卸価格!H195),IF(入力!$C$25=1,ROUNDDOWN(IF(入力!$C$21=1,ユーザー別卸価格!H195/(100-入力!$C$22)%,ユーザー別卸価格!H195+入力!$C$23),-入力!$C$24),IF(入力!$C$25=2,ROUNDUP(IF(入力!$C$21=1,ユーザー別卸価格!H195/(100-入力!$C$22)%,ユーザー別卸価格!H195+入力!$C$23),-入力!$C$24),ROUND(IF(入力!$C$21=1,ユーザー別卸価格!H195/(100-入力!$C$22)%,ユーザー別卸価格!H195+入力!$C$23),-入力!$C$24))),ユーザー別卸価格!H195))</f>
        <v/>
      </c>
      <c r="I195" s="62">
        <f>'6桁'!I195</f>
        <v>0</v>
      </c>
      <c r="J195" s="139">
        <f>IF(ユーザー別卸価格!J195="","", IF(ISNUMBER(ユーザー別卸価格!J195),IF(入力!$C$25=1,ROUNDDOWN(IF(入力!$C$21=1,ユーザー別卸価格!J195/(100-入力!$C$22)%,ユーザー別卸価格!J195+入力!$C$23),-入力!$C$24),IF(入力!$C$25=2,ROUNDUP(IF(入力!$C$21=1,ユーザー別卸価格!J195/(100-入力!$C$22)%,ユーザー別卸価格!J195+入力!$C$23),-入力!$C$24),ROUND(IF(入力!$C$21=1,ユーザー別卸価格!J195/(100-入力!$C$22)%,ユーザー別卸価格!J195+入力!$C$23),-入力!$C$24))),ユーザー別卸価格!J195))</f>
        <v>47300</v>
      </c>
      <c r="K195" s="62" t="str">
        <f>'6桁'!K195</f>
        <v>★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f>IF(ユーザー別卸価格!R195="","", IF(ISNUMBER(ユーザー別卸価格!R195),IF(入力!$C$25=1,ROUNDDOWN(IF(入力!$C$21=1,ユーザー別卸価格!R195/(100-入力!$C$22)%,ユーザー別卸価格!R195+入力!$C$23),-入力!$C$24),IF(入力!$C$25=2,ROUNDUP(IF(入力!$C$21=1,ユーザー別卸価格!R195/(100-入力!$C$22)%,ユーザー別卸価格!R195+入力!$C$23),-入力!$C$24),ROUND(IF(入力!$C$21=1,ユーザー別卸価格!R195/(100-入力!$C$22)%,ユーザー別卸価格!R195+入力!$C$23),-入力!$C$24))),ユーザー別卸価格!R195))</f>
        <v>26700</v>
      </c>
      <c r="S195" s="201">
        <f>'6桁'!S195</f>
        <v>0</v>
      </c>
      <c r="T195" s="5" t="str">
        <f>IF(ユーザー別卸価格!T195="","", IF(ISNUMBER(ユーザー別卸価格!T195),IF(入力!$C$25=1,ROUNDDOWN(IF(入力!$C$21=1,ユーザー別卸価格!T195/(100-入力!$C$22)%,ユーザー別卸価格!T195+入力!$C$23),-入力!$C$24),IF(入力!$C$25=2,ROUNDUP(IF(入力!$C$21=1,ユーザー別卸価格!T195/(100-入力!$C$22)%,ユーザー別卸価格!T195+入力!$C$23),-入力!$C$24),ROUND(IF(入力!$C$21=1,ユーザー別卸価格!T195/(100-入力!$C$22)%,ユーザー別卸価格!T195+入力!$C$23),-入力!$C$24))),ユーザー別卸価格!T195))</f>
        <v/>
      </c>
      <c r="U195" s="201">
        <f>'6桁'!U195</f>
        <v>0</v>
      </c>
      <c r="V195" s="5">
        <f>IF(ユーザー別卸価格!V195="","", IF(ISNUMBER(ユーザー別卸価格!V195),IF(入力!$C$25=1,ROUNDDOWN(IF(入力!$C$21=1,ユーザー別卸価格!V195/(100-入力!$C$22)%,ユーザー別卸価格!V195+入力!$C$23),-入力!$C$24),IF(入力!$C$25=2,ROUNDUP(IF(入力!$C$21=1,ユーザー別卸価格!V195/(100-入力!$C$22)%,ユーザー別卸価格!V195+入力!$C$23),-入力!$C$24),ROUND(IF(入力!$C$21=1,ユーザー別卸価格!V195/(100-入力!$C$22)%,ユーザー別卸価格!V195+入力!$C$23),-入力!$C$24))),ユーザー別卸価格!V195))</f>
        <v>24500</v>
      </c>
      <c r="W195" s="62">
        <f>'6桁'!W195</f>
        <v>0</v>
      </c>
      <c r="X195" s="5" t="str">
        <f>IF(ユーザー別卸価格!X195="","", IF(ISNUMBER(ユーザー別卸価格!X195),IF(入力!$C$25=1,ROUNDDOWN(IF(入力!$C$21=1,ユーザー別卸価格!X195/(100-入力!$C$22)%,ユーザー別卸価格!X195+入力!$C$23),-入力!$C$24),IF(入力!$C$25=2,ROUNDUP(IF(入力!$C$21=1,ユーザー別卸価格!X195/(100-入力!$C$22)%,ユーザー別卸価格!X195+入力!$C$23),-入力!$C$24),ROUND(IF(入力!$C$21=1,ユーザー別卸価格!X195/(100-入力!$C$22)%,ユーザー別卸価格!X195+入力!$C$23),-入力!$C$24))),ユーザー別卸価格!X195))</f>
        <v/>
      </c>
      <c r="Y195" s="62">
        <f>'6桁'!Y195</f>
        <v>0</v>
      </c>
      <c r="Z195" s="5" t="str">
        <f>IF(ユーザー別卸価格!Z195="","", IF(ISNUMBER(ユーザー別卸価格!Z195),IF(入力!$C$25=1,ROUNDDOWN(IF(入力!$C$21=1,ユーザー別卸価格!Z195/(100-入力!$C$22)%,ユーザー別卸価格!Z195+入力!$C$23),-入力!$C$24),IF(入力!$C$25=2,ROUNDUP(IF(入力!$C$21=1,ユーザー別卸価格!Z195/(100-入力!$C$22)%,ユーザー別卸価格!Z195+入力!$C$23),-入力!$C$24),ROUND(IF(入力!$C$21=1,ユーザー別卸価格!Z195/(100-入力!$C$22)%,ユーザー別卸価格!Z195+入力!$C$23),-入力!$C$24))),ユーザー別卸価格!Z195))</f>
        <v/>
      </c>
      <c r="AA195" s="62">
        <f>'6桁'!AA195</f>
        <v>0</v>
      </c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f>IF(ユーザー別卸価格!F196="","", IF(ISNUMBER(ユーザー別卸価格!F196),IF(入力!$C$25=1,ROUNDDOWN(IF(入力!$C$21=1,ユーザー別卸価格!F196/(100-入力!$C$22)%,ユーザー別卸価格!F196+入力!$C$23),-入力!$C$24),IF(入力!$C$25=2,ROUNDUP(IF(入力!$C$21=1,ユーザー別卸価格!F196/(100-入力!$C$22)%,ユーザー別卸価格!F196+入力!$C$23),-入力!$C$24),ROUND(IF(入力!$C$21=1,ユーザー別卸価格!F196/(100-入力!$C$22)%,ユーザー別卸価格!F196+入力!$C$23),-入力!$C$24))),ユーザー別卸価格!F196))</f>
        <v>47000</v>
      </c>
      <c r="G196" s="62">
        <f>'6桁'!G196</f>
        <v>0</v>
      </c>
      <c r="H196" s="5" t="str">
        <f>IF(ユーザー別卸価格!H196="","", IF(ISNUMBER(ユーザー別卸価格!H196),IF(入力!$C$25=1,ROUNDDOWN(IF(入力!$C$21=1,ユーザー別卸価格!H196/(100-入力!$C$22)%,ユーザー別卸価格!H196+入力!$C$23),-入力!$C$24),IF(入力!$C$25=2,ROUNDUP(IF(入力!$C$21=1,ユーザー別卸価格!H196/(100-入力!$C$22)%,ユーザー別卸価格!H196+入力!$C$23),-入力!$C$24),ROUND(IF(入力!$C$21=1,ユーザー別卸価格!H196/(100-入力!$C$22)%,ユーザー別卸価格!H196+入力!$C$23),-入力!$C$24))),ユーザー別卸価格!H196))</f>
        <v/>
      </c>
      <c r="I196" s="62">
        <f>'6桁'!I196</f>
        <v>0</v>
      </c>
      <c r="J196" s="139">
        <f>IF(ユーザー別卸価格!J196="","", IF(ISNUMBER(ユーザー別卸価格!J196),IF(入力!$C$25=1,ROUNDDOWN(IF(入力!$C$21=1,ユーザー別卸価格!J196/(100-入力!$C$22)%,ユーザー別卸価格!J196+入力!$C$23),-入力!$C$24),IF(入力!$C$25=2,ROUNDUP(IF(入力!$C$21=1,ユーザー別卸価格!J196/(100-入力!$C$22)%,ユーザー別卸価格!J196+入力!$C$23),-入力!$C$24),ROUND(IF(入力!$C$21=1,ユーザー別卸価格!J196/(100-入力!$C$22)%,ユーザー別卸価格!J196+入力!$C$23),-入力!$C$24))),ユーザー別卸価格!J196))</f>
        <v>35500</v>
      </c>
      <c r="K196" s="62">
        <f>'6桁'!K196</f>
        <v>0</v>
      </c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IF(ユーザー別卸価格!R196="","", IF(ISNUMBER(ユーザー別卸価格!R196),IF(入力!$C$25=1,ROUNDDOWN(IF(入力!$C$21=1,ユーザー別卸価格!R196/(100-入力!$C$22)%,ユーザー別卸価格!R196+入力!$C$23),-入力!$C$24),IF(入力!$C$25=2,ROUNDUP(IF(入力!$C$21=1,ユーザー別卸価格!R196/(100-入力!$C$22)%,ユーザー別卸価格!R196+入力!$C$23),-入力!$C$24),ROUND(IF(入力!$C$21=1,ユーザー別卸価格!R196/(100-入力!$C$22)%,ユーザー別卸価格!R196+入力!$C$23),-入力!$C$24))),ユーザー別卸価格!R196))</f>
        <v/>
      </c>
      <c r="S196" s="201">
        <f>'6桁'!S196</f>
        <v>0</v>
      </c>
      <c r="T196" s="5" t="str">
        <f>IF(ユーザー別卸価格!T196="","", IF(ISNUMBER(ユーザー別卸価格!T196),IF(入力!$C$25=1,ROUNDDOWN(IF(入力!$C$21=1,ユーザー別卸価格!T196/(100-入力!$C$22)%,ユーザー別卸価格!T196+入力!$C$23),-入力!$C$24),IF(入力!$C$25=2,ROUNDUP(IF(入力!$C$21=1,ユーザー別卸価格!T196/(100-入力!$C$22)%,ユーザー別卸価格!T196+入力!$C$23),-入力!$C$24),ROUND(IF(入力!$C$21=1,ユーザー別卸価格!T196/(100-入力!$C$22)%,ユーザー別卸価格!T196+入力!$C$23),-入力!$C$24))),ユーザー別卸価格!T196))</f>
        <v/>
      </c>
      <c r="U196" s="201">
        <f>'6桁'!U196</f>
        <v>0</v>
      </c>
      <c r="V196" s="5">
        <f>IF(ユーザー別卸価格!V196="","", IF(ISNUMBER(ユーザー別卸価格!V196),IF(入力!$C$25=1,ROUNDDOWN(IF(入力!$C$21=1,ユーザー別卸価格!V196/(100-入力!$C$22)%,ユーザー別卸価格!V196+入力!$C$23),-入力!$C$24),IF(入力!$C$25=2,ROUNDUP(IF(入力!$C$21=1,ユーザー別卸価格!V196/(100-入力!$C$22)%,ユーザー別卸価格!V196+入力!$C$23),-入力!$C$24),ROUND(IF(入力!$C$21=1,ユーザー別卸価格!V196/(100-入力!$C$22)%,ユーザー別卸価格!V196+入力!$C$23),-入力!$C$24))),ユーザー別卸価格!V196))</f>
        <v>30700</v>
      </c>
      <c r="W196" s="62">
        <f>'6桁'!W196</f>
        <v>0</v>
      </c>
      <c r="X196" s="5" t="str">
        <f>IF(ユーザー別卸価格!X196="","", IF(ISNUMBER(ユーザー別卸価格!X196),IF(入力!$C$25=1,ROUNDDOWN(IF(入力!$C$21=1,ユーザー別卸価格!X196/(100-入力!$C$22)%,ユーザー別卸価格!X196+入力!$C$23),-入力!$C$24),IF(入力!$C$25=2,ROUNDUP(IF(入力!$C$21=1,ユーザー別卸価格!X196/(100-入力!$C$22)%,ユーザー別卸価格!X196+入力!$C$23),-入力!$C$24),ROUND(IF(入力!$C$21=1,ユーザー別卸価格!X196/(100-入力!$C$22)%,ユーザー別卸価格!X196+入力!$C$23),-入力!$C$24))),ユーザー別卸価格!X196))</f>
        <v/>
      </c>
      <c r="Y196" s="62">
        <f>'6桁'!Y196</f>
        <v>0</v>
      </c>
      <c r="Z196" s="5" t="str">
        <f>IF(ユーザー別卸価格!Z196="","", IF(ISNUMBER(ユーザー別卸価格!Z196),IF(入力!$C$25=1,ROUNDDOWN(IF(入力!$C$21=1,ユーザー別卸価格!Z196/(100-入力!$C$22)%,ユーザー別卸価格!Z196+入力!$C$23),-入力!$C$24),IF(入力!$C$25=2,ROUNDUP(IF(入力!$C$21=1,ユーザー別卸価格!Z196/(100-入力!$C$22)%,ユーザー別卸価格!Z196+入力!$C$23),-入力!$C$24),ROUND(IF(入力!$C$21=1,ユーザー別卸価格!Z196/(100-入力!$C$22)%,ユーザー別卸価格!Z196+入力!$C$23),-入力!$C$24))),ユーザー別卸価格!Z196))</f>
        <v/>
      </c>
      <c r="AA196" s="62">
        <f>'6桁'!AA196</f>
        <v>0</v>
      </c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f>IF(ユーザー別卸価格!F197="","", IF(ISNUMBER(ユーザー別卸価格!F197),IF(入力!$C$25=1,ROUNDDOWN(IF(入力!$C$21=1,ユーザー別卸価格!F197/(100-入力!$C$22)%,ユーザー別卸価格!F197+入力!$C$23),-入力!$C$24),IF(入力!$C$25=2,ROUNDUP(IF(入力!$C$21=1,ユーザー別卸価格!F197/(100-入力!$C$22)%,ユーザー別卸価格!F197+入力!$C$23),-入力!$C$24),ROUND(IF(入力!$C$21=1,ユーザー別卸価格!F197/(100-入力!$C$22)%,ユーザー別卸価格!F197+入力!$C$23),-入力!$C$24))),ユーザー別卸価格!F197))</f>
        <v>45500</v>
      </c>
      <c r="G197" s="62" t="str">
        <f>'6桁'!G197</f>
        <v>★</v>
      </c>
      <c r="H197" s="5" t="str">
        <f>IF(ユーザー別卸価格!H197="","", IF(ISNUMBER(ユーザー別卸価格!H197),IF(入力!$C$25=1,ROUNDDOWN(IF(入力!$C$21=1,ユーザー別卸価格!H197/(100-入力!$C$22)%,ユーザー別卸価格!H197+入力!$C$23),-入力!$C$24),IF(入力!$C$25=2,ROUNDUP(IF(入力!$C$21=1,ユーザー別卸価格!H197/(100-入力!$C$22)%,ユーザー別卸価格!H197+入力!$C$23),-入力!$C$24),ROUND(IF(入力!$C$21=1,ユーザー別卸価格!H197/(100-入力!$C$22)%,ユーザー別卸価格!H197+入力!$C$23),-入力!$C$24))),ユーザー別卸価格!H197))</f>
        <v/>
      </c>
      <c r="I197" s="62">
        <f>'6桁'!I197</f>
        <v>0</v>
      </c>
      <c r="J197" s="139">
        <f>IF(ユーザー別卸価格!J197="","", IF(ISNUMBER(ユーザー別卸価格!J197),IF(入力!$C$25=1,ROUNDDOWN(IF(入力!$C$21=1,ユーザー別卸価格!J197/(100-入力!$C$22)%,ユーザー別卸価格!J197+入力!$C$23),-入力!$C$24),IF(入力!$C$25=2,ROUNDUP(IF(入力!$C$21=1,ユーザー別卸価格!J197/(100-入力!$C$22)%,ユーザー別卸価格!J197+入力!$C$23),-入力!$C$24),ROUND(IF(入力!$C$21=1,ユーザー別卸価格!J197/(100-入力!$C$22)%,ユーザー別卸価格!J197+入力!$C$23),-入力!$C$24))),ユーザー別卸価格!J197))</f>
        <v>36000</v>
      </c>
      <c r="K197" s="62" t="str">
        <f>'6桁'!K197</f>
        <v>★</v>
      </c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IF(ユーザー別卸価格!R197="","", IF(ISNUMBER(ユーザー別卸価格!R197),IF(入力!$C$25=1,ROUNDDOWN(IF(入力!$C$21=1,ユーザー別卸価格!R197/(100-入力!$C$22)%,ユーザー別卸価格!R197+入力!$C$23),-入力!$C$24),IF(入力!$C$25=2,ROUNDUP(IF(入力!$C$21=1,ユーザー別卸価格!R197/(100-入力!$C$22)%,ユーザー別卸価格!R197+入力!$C$23),-入力!$C$24),ROUND(IF(入力!$C$21=1,ユーザー別卸価格!R197/(100-入力!$C$22)%,ユーザー別卸価格!R197+入力!$C$23),-入力!$C$24))),ユーザー別卸価格!R197))</f>
        <v/>
      </c>
      <c r="S197" s="201">
        <f>'6桁'!S197</f>
        <v>0</v>
      </c>
      <c r="T197" s="5" t="str">
        <f>IF(ユーザー別卸価格!T197="","", IF(ISNUMBER(ユーザー別卸価格!T197),IF(入力!$C$25=1,ROUNDDOWN(IF(入力!$C$21=1,ユーザー別卸価格!T197/(100-入力!$C$22)%,ユーザー別卸価格!T197+入力!$C$23),-入力!$C$24),IF(入力!$C$25=2,ROUNDUP(IF(入力!$C$21=1,ユーザー別卸価格!T197/(100-入力!$C$22)%,ユーザー別卸価格!T197+入力!$C$23),-入力!$C$24),ROUND(IF(入力!$C$21=1,ユーザー別卸価格!T197/(100-入力!$C$22)%,ユーザー別卸価格!T197+入力!$C$23),-入力!$C$24))),ユーザー別卸価格!T197))</f>
        <v/>
      </c>
      <c r="U197" s="201">
        <f>'6桁'!U197</f>
        <v>0</v>
      </c>
      <c r="V197" s="5">
        <f>IF(ユーザー別卸価格!V197="","", IF(ISNUMBER(ユーザー別卸価格!V197),IF(入力!$C$25=1,ROUNDDOWN(IF(入力!$C$21=1,ユーザー別卸価格!V197/(100-入力!$C$22)%,ユーザー別卸価格!V197+入力!$C$23),-入力!$C$24),IF(入力!$C$25=2,ROUNDUP(IF(入力!$C$21=1,ユーザー別卸価格!V197/(100-入力!$C$22)%,ユーザー別卸価格!V197+入力!$C$23),-入力!$C$24),ROUND(IF(入力!$C$21=1,ユーザー別卸価格!V197/(100-入力!$C$22)%,ユーザー別卸価格!V197+入力!$C$23),-入力!$C$24))),ユーザー別卸価格!V197))</f>
        <v>18100</v>
      </c>
      <c r="W197" s="62">
        <f>'6桁'!W197</f>
        <v>0</v>
      </c>
      <c r="X197" s="5" t="str">
        <f>IF(ユーザー別卸価格!X197="","", IF(ISNUMBER(ユーザー別卸価格!X197),IF(入力!$C$25=1,ROUNDDOWN(IF(入力!$C$21=1,ユーザー別卸価格!X197/(100-入力!$C$22)%,ユーザー別卸価格!X197+入力!$C$23),-入力!$C$24),IF(入力!$C$25=2,ROUNDUP(IF(入力!$C$21=1,ユーザー別卸価格!X197/(100-入力!$C$22)%,ユーザー別卸価格!X197+入力!$C$23),-入力!$C$24),ROUND(IF(入力!$C$21=1,ユーザー別卸価格!X197/(100-入力!$C$22)%,ユーザー別卸価格!X197+入力!$C$23),-入力!$C$24))),ユーザー別卸価格!X197))</f>
        <v/>
      </c>
      <c r="Y197" s="62">
        <f>'6桁'!Y197</f>
        <v>0</v>
      </c>
      <c r="Z197" s="5" t="str">
        <f>IF(ユーザー別卸価格!Z197="","", IF(ISNUMBER(ユーザー別卸価格!Z197),IF(入力!$C$25=1,ROUNDDOWN(IF(入力!$C$21=1,ユーザー別卸価格!Z197/(100-入力!$C$22)%,ユーザー別卸価格!Z197+入力!$C$23),-入力!$C$24),IF(入力!$C$25=2,ROUNDUP(IF(入力!$C$21=1,ユーザー別卸価格!Z197/(100-入力!$C$22)%,ユーザー別卸価格!Z197+入力!$C$23),-入力!$C$24),ROUND(IF(入力!$C$21=1,ユーザー別卸価格!Z197/(100-入力!$C$22)%,ユーザー別卸価格!Z197+入力!$C$23),-入力!$C$24))),ユーザー別卸価格!Z197))</f>
        <v/>
      </c>
      <c r="AA197" s="62">
        <f>'6桁'!AA197</f>
        <v>0</v>
      </c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IF(ユーザー別卸価格!F198="","", IF(ISNUMBER(ユーザー別卸価格!F198),IF(入力!$C$25=1,ROUNDDOWN(IF(入力!$C$21=1,ユーザー別卸価格!F198/(100-入力!$C$22)%,ユーザー別卸価格!F198+入力!$C$23),-入力!$C$24),IF(入力!$C$25=2,ROUNDUP(IF(入力!$C$21=1,ユーザー別卸価格!F198/(100-入力!$C$22)%,ユーザー別卸価格!F198+入力!$C$23),-入力!$C$24),ROUND(IF(入力!$C$21=1,ユーザー別卸価格!F198/(100-入力!$C$22)%,ユーザー別卸価格!F198+入力!$C$23),-入力!$C$24))),ユーザー別卸価格!F198))</f>
        <v/>
      </c>
      <c r="G198" s="62">
        <f>'6桁'!G198</f>
        <v>0</v>
      </c>
      <c r="H198" s="5" t="str">
        <f>IF(ユーザー別卸価格!H198="","", IF(ISNUMBER(ユーザー別卸価格!H198),IF(入力!$C$25=1,ROUNDDOWN(IF(入力!$C$21=1,ユーザー別卸価格!H198/(100-入力!$C$22)%,ユーザー別卸価格!H198+入力!$C$23),-入力!$C$24),IF(入力!$C$25=2,ROUNDUP(IF(入力!$C$21=1,ユーザー別卸価格!H198/(100-入力!$C$22)%,ユーザー別卸価格!H198+入力!$C$23),-入力!$C$24),ROUND(IF(入力!$C$21=1,ユーザー別卸価格!H198/(100-入力!$C$22)%,ユーザー別卸価格!H198+入力!$C$23),-入力!$C$24))),ユーザー別卸価格!H198))</f>
        <v/>
      </c>
      <c r="I198" s="62">
        <f>'6桁'!I198</f>
        <v>0</v>
      </c>
      <c r="J198" s="139">
        <f>IF(ユーザー別卸価格!J198="","", IF(ISNUMBER(ユーザー別卸価格!J198),IF(入力!$C$25=1,ROUNDDOWN(IF(入力!$C$21=1,ユーザー別卸価格!J198/(100-入力!$C$22)%,ユーザー別卸価格!J198+入力!$C$23),-入力!$C$24),IF(入力!$C$25=2,ROUNDUP(IF(入力!$C$21=1,ユーザー別卸価格!J198/(100-入力!$C$22)%,ユーザー別卸価格!J198+入力!$C$23),-入力!$C$24),ROUND(IF(入力!$C$21=1,ユーザー別卸価格!J198/(100-入力!$C$22)%,ユーザー別卸価格!J198+入力!$C$23),-入力!$C$24))),ユーザー別卸価格!J198))</f>
        <v>37700</v>
      </c>
      <c r="K198" s="62">
        <f>'6桁'!K198</f>
        <v>0</v>
      </c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IF(ユーザー別卸価格!R198="","", IF(ISNUMBER(ユーザー別卸価格!R198),IF(入力!$C$25=1,ROUNDDOWN(IF(入力!$C$21=1,ユーザー別卸価格!R198/(100-入力!$C$22)%,ユーザー別卸価格!R198+入力!$C$23),-入力!$C$24),IF(入力!$C$25=2,ROUNDUP(IF(入力!$C$21=1,ユーザー別卸価格!R198/(100-入力!$C$22)%,ユーザー別卸価格!R198+入力!$C$23),-入力!$C$24),ROUND(IF(入力!$C$21=1,ユーザー別卸価格!R198/(100-入力!$C$22)%,ユーザー別卸価格!R198+入力!$C$23),-入力!$C$24))),ユーザー別卸価格!R198))</f>
        <v/>
      </c>
      <c r="S198" s="201">
        <f>'6桁'!S198</f>
        <v>0</v>
      </c>
      <c r="T198" s="5" t="str">
        <f>IF(ユーザー別卸価格!T198="","", IF(ISNUMBER(ユーザー別卸価格!T198),IF(入力!$C$25=1,ROUNDDOWN(IF(入力!$C$21=1,ユーザー別卸価格!T198/(100-入力!$C$22)%,ユーザー別卸価格!T198+入力!$C$23),-入力!$C$24),IF(入力!$C$25=2,ROUNDUP(IF(入力!$C$21=1,ユーザー別卸価格!T198/(100-入力!$C$22)%,ユーザー別卸価格!T198+入力!$C$23),-入力!$C$24),ROUND(IF(入力!$C$21=1,ユーザー別卸価格!T198/(100-入力!$C$22)%,ユーザー別卸価格!T198+入力!$C$23),-入力!$C$24))),ユーザー別卸価格!T198))</f>
        <v/>
      </c>
      <c r="U198" s="201">
        <f>'6桁'!U198</f>
        <v>0</v>
      </c>
      <c r="V198" s="5">
        <f>IF(ユーザー別卸価格!V198="","", IF(ISNUMBER(ユーザー別卸価格!V198),IF(入力!$C$25=1,ROUNDDOWN(IF(入力!$C$21=1,ユーザー別卸価格!V198/(100-入力!$C$22)%,ユーザー別卸価格!V198+入力!$C$23),-入力!$C$24),IF(入力!$C$25=2,ROUNDUP(IF(入力!$C$21=1,ユーザー別卸価格!V198/(100-入力!$C$22)%,ユーザー別卸価格!V198+入力!$C$23),-入力!$C$24),ROUND(IF(入力!$C$21=1,ユーザー別卸価格!V198/(100-入力!$C$22)%,ユーザー別卸価格!V198+入力!$C$23),-入力!$C$24))),ユーザー別卸価格!V198))</f>
        <v>21400</v>
      </c>
      <c r="W198" s="62">
        <f>'6桁'!W198</f>
        <v>0</v>
      </c>
      <c r="X198" s="5" t="str">
        <f>IF(ユーザー別卸価格!X198="","", IF(ISNUMBER(ユーザー別卸価格!X198),IF(入力!$C$25=1,ROUNDDOWN(IF(入力!$C$21=1,ユーザー別卸価格!X198/(100-入力!$C$22)%,ユーザー別卸価格!X198+入力!$C$23),-入力!$C$24),IF(入力!$C$25=2,ROUNDUP(IF(入力!$C$21=1,ユーザー別卸価格!X198/(100-入力!$C$22)%,ユーザー別卸価格!X198+入力!$C$23),-入力!$C$24),ROUND(IF(入力!$C$21=1,ユーザー別卸価格!X198/(100-入力!$C$22)%,ユーザー別卸価格!X198+入力!$C$23),-入力!$C$24))),ユーザー別卸価格!X198))</f>
        <v/>
      </c>
      <c r="Y198" s="62">
        <f>'6桁'!Y198</f>
        <v>0</v>
      </c>
      <c r="Z198" s="5" t="str">
        <f>IF(ユーザー別卸価格!Z198="","", IF(ISNUMBER(ユーザー別卸価格!Z198),IF(入力!$C$25=1,ROUNDDOWN(IF(入力!$C$21=1,ユーザー別卸価格!Z198/(100-入力!$C$22)%,ユーザー別卸価格!Z198+入力!$C$23),-入力!$C$24),IF(入力!$C$25=2,ROUNDUP(IF(入力!$C$21=1,ユーザー別卸価格!Z198/(100-入力!$C$22)%,ユーザー別卸価格!Z198+入力!$C$23),-入力!$C$24),ROUND(IF(入力!$C$21=1,ユーザー別卸価格!Z198/(100-入力!$C$22)%,ユーザー別卸価格!Z198+入力!$C$23),-入力!$C$24))),ユーザー別卸価格!Z198))</f>
        <v/>
      </c>
      <c r="AA198" s="62">
        <f>'6桁'!AA198</f>
        <v>0</v>
      </c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IF(ユーザー別卸価格!F199="","", IF(ISNUMBER(ユーザー別卸価格!F199),IF(入力!$C$25=1,ROUNDDOWN(IF(入力!$C$21=1,ユーザー別卸価格!F199/(100-入力!$C$22)%,ユーザー別卸価格!F199+入力!$C$23),-入力!$C$24),IF(入力!$C$25=2,ROUNDUP(IF(入力!$C$21=1,ユーザー別卸価格!F199/(100-入力!$C$22)%,ユーザー別卸価格!F199+入力!$C$23),-入力!$C$24),ROUND(IF(入力!$C$21=1,ユーザー別卸価格!F199/(100-入力!$C$22)%,ユーザー別卸価格!F199+入力!$C$23),-入力!$C$24))),ユーザー別卸価格!F199))</f>
        <v/>
      </c>
      <c r="G199" s="62">
        <f>'6桁'!G199</f>
        <v>0</v>
      </c>
      <c r="H199" s="5" t="str">
        <f>IF(ユーザー別卸価格!H199="","", IF(ISNUMBER(ユーザー別卸価格!H199),IF(入力!$C$25=1,ROUNDDOWN(IF(入力!$C$21=1,ユーザー別卸価格!H199/(100-入力!$C$22)%,ユーザー別卸価格!H199+入力!$C$23),-入力!$C$24),IF(入力!$C$25=2,ROUNDUP(IF(入力!$C$21=1,ユーザー別卸価格!H199/(100-入力!$C$22)%,ユーザー別卸価格!H199+入力!$C$23),-入力!$C$24),ROUND(IF(入力!$C$21=1,ユーザー別卸価格!H199/(100-入力!$C$22)%,ユーザー別卸価格!H199+入力!$C$23),-入力!$C$24))),ユーザー別卸価格!H199))</f>
        <v/>
      </c>
      <c r="I199" s="62">
        <f>'6桁'!I199</f>
        <v>0</v>
      </c>
      <c r="J199" s="139">
        <f>IF(ユーザー別卸価格!J199="","", IF(ISNUMBER(ユーザー別卸価格!J199),IF(入力!$C$25=1,ROUNDDOWN(IF(入力!$C$21=1,ユーザー別卸価格!J199/(100-入力!$C$22)%,ユーザー別卸価格!J199+入力!$C$23),-入力!$C$24),IF(入力!$C$25=2,ROUNDUP(IF(入力!$C$21=1,ユーザー別卸価格!J199/(100-入力!$C$22)%,ユーザー別卸価格!J199+入力!$C$23),-入力!$C$24),ROUND(IF(入力!$C$21=1,ユーザー別卸価格!J199/(100-入力!$C$22)%,ユーザー別卸価格!J199+入力!$C$23),-入力!$C$24))),ユーザー別卸価格!J199))</f>
        <v>38700</v>
      </c>
      <c r="K199" s="62" t="str">
        <f>'6桁'!K199</f>
        <v>★</v>
      </c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IF(ユーザー別卸価格!R199="","", IF(ISNUMBER(ユーザー別卸価格!R199),IF(入力!$C$25=1,ROUNDDOWN(IF(入力!$C$21=1,ユーザー別卸価格!R199/(100-入力!$C$22)%,ユーザー別卸価格!R199+入力!$C$23),-入力!$C$24),IF(入力!$C$25=2,ROUNDUP(IF(入力!$C$21=1,ユーザー別卸価格!R199/(100-入力!$C$22)%,ユーザー別卸価格!R199+入力!$C$23),-入力!$C$24),ROUND(IF(入力!$C$21=1,ユーザー別卸価格!R199/(100-入力!$C$22)%,ユーザー別卸価格!R199+入力!$C$23),-入力!$C$24))),ユーザー別卸価格!R199))</f>
        <v/>
      </c>
      <c r="S199" s="201">
        <f>'6桁'!S199</f>
        <v>0</v>
      </c>
      <c r="T199" s="5" t="str">
        <f>IF(ユーザー別卸価格!T199="","", IF(ISNUMBER(ユーザー別卸価格!T199),IF(入力!$C$25=1,ROUNDDOWN(IF(入力!$C$21=1,ユーザー別卸価格!T199/(100-入力!$C$22)%,ユーザー別卸価格!T199+入力!$C$23),-入力!$C$24),IF(入力!$C$25=2,ROUNDUP(IF(入力!$C$21=1,ユーザー別卸価格!T199/(100-入力!$C$22)%,ユーザー別卸価格!T199+入力!$C$23),-入力!$C$24),ROUND(IF(入力!$C$21=1,ユーザー別卸価格!T199/(100-入力!$C$22)%,ユーザー別卸価格!T199+入力!$C$23),-入力!$C$24))),ユーザー別卸価格!T199))</f>
        <v/>
      </c>
      <c r="U199" s="201">
        <f>'6桁'!U199</f>
        <v>0</v>
      </c>
      <c r="V199" s="5">
        <f>IF(ユーザー別卸価格!V199="","", IF(ISNUMBER(ユーザー別卸価格!V199),IF(入力!$C$25=1,ROUNDDOWN(IF(入力!$C$21=1,ユーザー別卸価格!V199/(100-入力!$C$22)%,ユーザー別卸価格!V199+入力!$C$23),-入力!$C$24),IF(入力!$C$25=2,ROUNDUP(IF(入力!$C$21=1,ユーザー別卸価格!V199/(100-入力!$C$22)%,ユーザー別卸価格!V199+入力!$C$23),-入力!$C$24),ROUND(IF(入力!$C$21=1,ユーザー別卸価格!V199/(100-入力!$C$22)%,ユーザー別卸価格!V199+入力!$C$23),-入力!$C$24))),ユーザー別卸価格!V199))</f>
        <v>24700</v>
      </c>
      <c r="W199" s="62">
        <f>'6桁'!W199</f>
        <v>0</v>
      </c>
      <c r="X199" s="5" t="str">
        <f>IF(ユーザー別卸価格!X199="","", IF(ISNUMBER(ユーザー別卸価格!X199),IF(入力!$C$25=1,ROUNDDOWN(IF(入力!$C$21=1,ユーザー別卸価格!X199/(100-入力!$C$22)%,ユーザー別卸価格!X199+入力!$C$23),-入力!$C$24),IF(入力!$C$25=2,ROUNDUP(IF(入力!$C$21=1,ユーザー別卸価格!X199/(100-入力!$C$22)%,ユーザー別卸価格!X199+入力!$C$23),-入力!$C$24),ROUND(IF(入力!$C$21=1,ユーザー別卸価格!X199/(100-入力!$C$22)%,ユーザー別卸価格!X199+入力!$C$23),-入力!$C$24))),ユーザー別卸価格!X199))</f>
        <v/>
      </c>
      <c r="Y199" s="62">
        <f>'6桁'!Y199</f>
        <v>0</v>
      </c>
      <c r="Z199" s="5" t="str">
        <f>IF(ユーザー別卸価格!Z199="","", IF(ISNUMBER(ユーザー別卸価格!Z199),IF(入力!$C$25=1,ROUNDDOWN(IF(入力!$C$21=1,ユーザー別卸価格!Z199/(100-入力!$C$22)%,ユーザー別卸価格!Z199+入力!$C$23),-入力!$C$24),IF(入力!$C$25=2,ROUNDUP(IF(入力!$C$21=1,ユーザー別卸価格!Z199/(100-入力!$C$22)%,ユーザー別卸価格!Z199+入力!$C$23),-入力!$C$24),ROUND(IF(入力!$C$21=1,ユーザー別卸価格!Z199/(100-入力!$C$22)%,ユーザー別卸価格!Z199+入力!$C$23),-入力!$C$24))),ユーザー別卸価格!Z199))</f>
        <v/>
      </c>
      <c r="AA199" s="62">
        <f>'6桁'!AA199</f>
        <v>0</v>
      </c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IF(ユーザー別卸価格!F200="","", IF(ISNUMBER(ユーザー別卸価格!F200),IF(入力!$C$25=1,ROUNDDOWN(IF(入力!$C$21=1,ユーザー別卸価格!F200/(100-入力!$C$22)%,ユーザー別卸価格!F200+入力!$C$23),-入力!$C$24),IF(入力!$C$25=2,ROUNDUP(IF(入力!$C$21=1,ユーザー別卸価格!F200/(100-入力!$C$22)%,ユーザー別卸価格!F200+入力!$C$23),-入力!$C$24),ROUND(IF(入力!$C$21=1,ユーザー別卸価格!F200/(100-入力!$C$22)%,ユーザー別卸価格!F200+入力!$C$23),-入力!$C$24))),ユーザー別卸価格!F200))</f>
        <v/>
      </c>
      <c r="G200" s="62">
        <f>'6桁'!G200</f>
        <v>0</v>
      </c>
      <c r="H200" s="5" t="str">
        <f>IF(ユーザー別卸価格!H200="","", IF(ISNUMBER(ユーザー別卸価格!H200),IF(入力!$C$25=1,ROUNDDOWN(IF(入力!$C$21=1,ユーザー別卸価格!H200/(100-入力!$C$22)%,ユーザー別卸価格!H200+入力!$C$23),-入力!$C$24),IF(入力!$C$25=2,ROUNDUP(IF(入力!$C$21=1,ユーザー別卸価格!H200/(100-入力!$C$22)%,ユーザー別卸価格!H200+入力!$C$23),-入力!$C$24),ROUND(IF(入力!$C$21=1,ユーザー別卸価格!H200/(100-入力!$C$22)%,ユーザー別卸価格!H200+入力!$C$23),-入力!$C$24))),ユーザー別卸価格!H200))</f>
        <v/>
      </c>
      <c r="I200" s="62">
        <f>'6桁'!I200</f>
        <v>0</v>
      </c>
      <c r="J200" s="139">
        <f>IF(ユーザー別卸価格!J200="","", IF(ISNUMBER(ユーザー別卸価格!J200),IF(入力!$C$25=1,ROUNDDOWN(IF(入力!$C$21=1,ユーザー別卸価格!J200/(100-入力!$C$22)%,ユーザー別卸価格!J200+入力!$C$23),-入力!$C$24),IF(入力!$C$25=2,ROUNDUP(IF(入力!$C$21=1,ユーザー別卸価格!J200/(100-入力!$C$22)%,ユーザー別卸価格!J200+入力!$C$23),-入力!$C$24),ROUND(IF(入力!$C$21=1,ユーザー別卸価格!J200/(100-入力!$C$22)%,ユーザー別卸価格!J200+入力!$C$23),-入力!$C$24))),ユーザー別卸価格!J200))</f>
        <v>40800</v>
      </c>
      <c r="K200" s="62">
        <f>'6桁'!K200</f>
        <v>0</v>
      </c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IF(ユーザー別卸価格!R200="","", IF(ISNUMBER(ユーザー別卸価格!R200),IF(入力!$C$25=1,ROUNDDOWN(IF(入力!$C$21=1,ユーザー別卸価格!R200/(100-入力!$C$22)%,ユーザー別卸価格!R200+入力!$C$23),-入力!$C$24),IF(入力!$C$25=2,ROUNDUP(IF(入力!$C$21=1,ユーザー別卸価格!R200/(100-入力!$C$22)%,ユーザー別卸価格!R200+入力!$C$23),-入力!$C$24),ROUND(IF(入力!$C$21=1,ユーザー別卸価格!R200/(100-入力!$C$22)%,ユーザー別卸価格!R200+入力!$C$23),-入力!$C$24))),ユーザー別卸価格!R200))</f>
        <v/>
      </c>
      <c r="S200" s="207">
        <f>'6桁'!S200</f>
        <v>0</v>
      </c>
      <c r="T200" s="16" t="str">
        <f>IF(ユーザー別卸価格!T200="","", IF(ISNUMBER(ユーザー別卸価格!T200),IF(入力!$C$25=1,ROUNDDOWN(IF(入力!$C$21=1,ユーザー別卸価格!T200/(100-入力!$C$22)%,ユーザー別卸価格!T200+入力!$C$23),-入力!$C$24),IF(入力!$C$25=2,ROUNDUP(IF(入力!$C$21=1,ユーザー別卸価格!T200/(100-入力!$C$22)%,ユーザー別卸価格!T200+入力!$C$23),-入力!$C$24),ROUND(IF(入力!$C$21=1,ユーザー別卸価格!T200/(100-入力!$C$22)%,ユーザー別卸価格!T200+入力!$C$23),-入力!$C$24))),ユーザー別卸価格!T200))</f>
        <v/>
      </c>
      <c r="U200" s="207">
        <f>'6桁'!U200</f>
        <v>0</v>
      </c>
      <c r="V200" s="16">
        <f>IF(ユーザー別卸価格!V200="","", IF(ISNUMBER(ユーザー別卸価格!V200),IF(入力!$C$25=1,ROUNDDOWN(IF(入力!$C$21=1,ユーザー別卸価格!V200/(100-入力!$C$22)%,ユーザー別卸価格!V200+入力!$C$23),-入力!$C$24),IF(入力!$C$25=2,ROUNDUP(IF(入力!$C$21=1,ユーザー別卸価格!V200/(100-入力!$C$22)%,ユーザー別卸価格!V200+入力!$C$23),-入力!$C$24),ROUND(IF(入力!$C$21=1,ユーザー別卸価格!V200/(100-入力!$C$22)%,ユーザー別卸価格!V200+入力!$C$23),-入力!$C$24))),ユーザー別卸価格!V200))</f>
        <v>26500</v>
      </c>
      <c r="W200" s="68">
        <f>'6桁'!W200</f>
        <v>0</v>
      </c>
      <c r="X200" s="16" t="str">
        <f>IF(ユーザー別卸価格!X200="","", IF(ISNUMBER(ユーザー別卸価格!X200),IF(入力!$C$25=1,ROUNDDOWN(IF(入力!$C$21=1,ユーザー別卸価格!X200/(100-入力!$C$22)%,ユーザー別卸価格!X200+入力!$C$23),-入力!$C$24),IF(入力!$C$25=2,ROUNDUP(IF(入力!$C$21=1,ユーザー別卸価格!X200/(100-入力!$C$22)%,ユーザー別卸価格!X200+入力!$C$23),-入力!$C$24),ROUND(IF(入力!$C$21=1,ユーザー別卸価格!X200/(100-入力!$C$22)%,ユーザー別卸価格!X200+入力!$C$23),-入力!$C$24))),ユーザー別卸価格!X200))</f>
        <v/>
      </c>
      <c r="Y200" s="68">
        <f>'6桁'!Y200</f>
        <v>0</v>
      </c>
      <c r="Z200" s="16" t="str">
        <f>IF(ユーザー別卸価格!Z200="","", IF(ISNUMBER(ユーザー別卸価格!Z200),IF(入力!$C$25=1,ROUNDDOWN(IF(入力!$C$21=1,ユーザー別卸価格!Z200/(100-入力!$C$22)%,ユーザー別卸価格!Z200+入力!$C$23),-入力!$C$24),IF(入力!$C$25=2,ROUNDUP(IF(入力!$C$21=1,ユーザー別卸価格!Z200/(100-入力!$C$22)%,ユーザー別卸価格!Z200+入力!$C$23),-入力!$C$24),ROUND(IF(入力!$C$21=1,ユーザー別卸価格!Z200/(100-入力!$C$22)%,ユーザー別卸価格!Z200+入力!$C$23),-入力!$C$24))),ユーザー別卸価格!Z200))</f>
        <v/>
      </c>
      <c r="AA200" s="68">
        <f>'6桁'!AA200</f>
        <v>0</v>
      </c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IF(ユーザー別卸価格!F201="","", IF(ISNUMBER(ユーザー別卸価格!F201),IF(入力!$C$25=1,ROUNDDOWN(IF(入力!$C$21=1,ユーザー別卸価格!F201/(100-入力!$C$22)%,ユーザー別卸価格!F201+入力!$C$23),-入力!$C$24),IF(入力!$C$25=2,ROUNDUP(IF(入力!$C$21=1,ユーザー別卸価格!F201/(100-入力!$C$22)%,ユーザー別卸価格!F201+入力!$C$23),-入力!$C$24),ROUND(IF(入力!$C$21=1,ユーザー別卸価格!F201/(100-入力!$C$22)%,ユーザー別卸価格!F201+入力!$C$23),-入力!$C$24))),ユーザー別卸価格!F201))</f>
        <v/>
      </c>
      <c r="G201" s="62">
        <f>'6桁'!G201</f>
        <v>0</v>
      </c>
      <c r="H201" s="5" t="str">
        <f>IF(ユーザー別卸価格!H201="","", IF(ISNUMBER(ユーザー別卸価格!H201),IF(入力!$C$25=1,ROUNDDOWN(IF(入力!$C$21=1,ユーザー別卸価格!H201/(100-入力!$C$22)%,ユーザー別卸価格!H201+入力!$C$23),-入力!$C$24),IF(入力!$C$25=2,ROUNDUP(IF(入力!$C$21=1,ユーザー別卸価格!H201/(100-入力!$C$22)%,ユーザー別卸価格!H201+入力!$C$23),-入力!$C$24),ROUND(IF(入力!$C$21=1,ユーザー別卸価格!H201/(100-入力!$C$22)%,ユーザー別卸価格!H201+入力!$C$23),-入力!$C$24))),ユーザー別卸価格!H201))</f>
        <v/>
      </c>
      <c r="I201" s="62">
        <f>'6桁'!I201</f>
        <v>0</v>
      </c>
      <c r="J201" s="139">
        <f>IF(ユーザー別卸価格!J201="","", IF(ISNUMBER(ユーザー別卸価格!J201),IF(入力!$C$25=1,ROUNDDOWN(IF(入力!$C$21=1,ユーザー別卸価格!J201/(100-入力!$C$22)%,ユーザー別卸価格!J201+入力!$C$23),-入力!$C$24),IF(入力!$C$25=2,ROUNDUP(IF(入力!$C$21=1,ユーザー別卸価格!J201/(100-入力!$C$22)%,ユーザー別卸価格!J201+入力!$C$23),-入力!$C$24),ROUND(IF(入力!$C$21=1,ユーザー別卸価格!J201/(100-入力!$C$22)%,ユーザー別卸価格!J201+入力!$C$23),-入力!$C$24))),ユーザー別卸価格!J201))</f>
        <v>41800</v>
      </c>
      <c r="K201" s="62">
        <f>'6桁'!K201</f>
        <v>0</v>
      </c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IF(ユーザー別卸価格!F202="","", IF(ISNUMBER(ユーザー別卸価格!F202),IF(入力!$C$25=1,ROUNDDOWN(IF(入力!$C$21=1,ユーザー別卸価格!F202/(100-入力!$C$22)%,ユーザー別卸価格!F202+入力!$C$23),-入力!$C$24),IF(入力!$C$25=2,ROUNDUP(IF(入力!$C$21=1,ユーザー別卸価格!F202/(100-入力!$C$22)%,ユーザー別卸価格!F202+入力!$C$23),-入力!$C$24),ROUND(IF(入力!$C$21=1,ユーザー別卸価格!F202/(100-入力!$C$22)%,ユーザー別卸価格!F202+入力!$C$23),-入力!$C$24))),ユーザー別卸価格!F202))</f>
        <v/>
      </c>
      <c r="G202" s="62">
        <f>'6桁'!G202</f>
        <v>0</v>
      </c>
      <c r="H202" s="5" t="str">
        <f>IF(ユーザー別卸価格!H202="","", IF(ISNUMBER(ユーザー別卸価格!H202),IF(入力!$C$25=1,ROUNDDOWN(IF(入力!$C$21=1,ユーザー別卸価格!H202/(100-入力!$C$22)%,ユーザー別卸価格!H202+入力!$C$23),-入力!$C$24),IF(入力!$C$25=2,ROUNDUP(IF(入力!$C$21=1,ユーザー別卸価格!H202/(100-入力!$C$22)%,ユーザー別卸価格!H202+入力!$C$23),-入力!$C$24),ROUND(IF(入力!$C$21=1,ユーザー別卸価格!H202/(100-入力!$C$22)%,ユーザー別卸価格!H202+入力!$C$23),-入力!$C$24))),ユーザー別卸価格!H202))</f>
        <v/>
      </c>
      <c r="I202" s="62">
        <f>'6桁'!I202</f>
        <v>0</v>
      </c>
      <c r="J202" s="139">
        <f>IF(ユーザー別卸価格!J202="","", IF(ISNUMBER(ユーザー別卸価格!J202),IF(入力!$C$25=1,ROUNDDOWN(IF(入力!$C$21=1,ユーザー別卸価格!J202/(100-入力!$C$22)%,ユーザー別卸価格!J202+入力!$C$23),-入力!$C$24),IF(入力!$C$25=2,ROUNDUP(IF(入力!$C$21=1,ユーザー別卸価格!J202/(100-入力!$C$22)%,ユーザー別卸価格!J202+入力!$C$23),-入力!$C$24),ROUND(IF(入力!$C$21=1,ユーザー別卸価格!J202/(100-入力!$C$22)%,ユーザー別卸価格!J202+入力!$C$23),-入力!$C$24))),ユーザー別卸価格!J202))</f>
        <v>43800</v>
      </c>
      <c r="K202" s="62">
        <f>'6桁'!K202</f>
        <v>0</v>
      </c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IF(ユーザー別卸価格!F203="","", IF(ISNUMBER(ユーザー別卸価格!F203),IF(入力!$C$25=1,ROUNDDOWN(IF(入力!$C$21=1,ユーザー別卸価格!F203/(100-入力!$C$22)%,ユーザー別卸価格!F203+入力!$C$23),-入力!$C$24),IF(入力!$C$25=2,ROUNDUP(IF(入力!$C$21=1,ユーザー別卸価格!F203/(100-入力!$C$22)%,ユーザー別卸価格!F203+入力!$C$23),-入力!$C$24),ROUND(IF(入力!$C$21=1,ユーザー別卸価格!F203/(100-入力!$C$22)%,ユーザー別卸価格!F203+入力!$C$23),-入力!$C$24))),ユーザー別卸価格!F203))</f>
        <v/>
      </c>
      <c r="G203" s="62">
        <f>'6桁'!G203</f>
        <v>0</v>
      </c>
      <c r="H203" s="5" t="str">
        <f>IF(ユーザー別卸価格!H203="","", IF(ISNUMBER(ユーザー別卸価格!H203),IF(入力!$C$25=1,ROUNDDOWN(IF(入力!$C$21=1,ユーザー別卸価格!H203/(100-入力!$C$22)%,ユーザー別卸価格!H203+入力!$C$23),-入力!$C$24),IF(入力!$C$25=2,ROUNDUP(IF(入力!$C$21=1,ユーザー別卸価格!H203/(100-入力!$C$22)%,ユーザー別卸価格!H203+入力!$C$23),-入力!$C$24),ROUND(IF(入力!$C$21=1,ユーザー別卸価格!H203/(100-入力!$C$22)%,ユーザー別卸価格!H203+入力!$C$23),-入力!$C$24))),ユーザー別卸価格!H203))</f>
        <v/>
      </c>
      <c r="I203" s="62">
        <f>'6桁'!I203</f>
        <v>0</v>
      </c>
      <c r="J203" s="139">
        <f>IF(ユーザー別卸価格!J203="","", IF(ISNUMBER(ユーザー別卸価格!J203),IF(入力!$C$25=1,ROUNDDOWN(IF(入力!$C$21=1,ユーザー別卸価格!J203/(100-入力!$C$22)%,ユーザー別卸価格!J203+入力!$C$23),-入力!$C$24),IF(入力!$C$25=2,ROUNDUP(IF(入力!$C$21=1,ユーザー別卸価格!J203/(100-入力!$C$22)%,ユーザー別卸価格!J203+入力!$C$23),-入力!$C$24),ROUND(IF(入力!$C$21=1,ユーザー別卸価格!J203/(100-入力!$C$22)%,ユーザー別卸価格!J203+入力!$C$23),-入力!$C$24))),ユーザー別卸価格!J203))</f>
        <v>34100</v>
      </c>
      <c r="K203" s="62">
        <f>'6桁'!K203</f>
        <v>0</v>
      </c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f>IF(ユーザー別卸価格!F204="","", IF(ISNUMBER(ユーザー別卸価格!F204),IF(入力!$C$25=1,ROUNDDOWN(IF(入力!$C$21=1,ユーザー別卸価格!F204/(100-入力!$C$22)%,ユーザー別卸価格!F204+入力!$C$23),-入力!$C$24),IF(入力!$C$25=2,ROUNDUP(IF(入力!$C$21=1,ユーザー別卸価格!F204/(100-入力!$C$22)%,ユーザー別卸価格!F204+入力!$C$23),-入力!$C$24),ROUND(IF(入力!$C$21=1,ユーザー別卸価格!F204/(100-入力!$C$22)%,ユーザー別卸価格!F204+入力!$C$23),-入力!$C$24))),ユーザー別卸価格!F204))</f>
        <v>49400</v>
      </c>
      <c r="G204" s="62">
        <f>'6桁'!G204</f>
        <v>0</v>
      </c>
      <c r="H204" s="5" t="str">
        <f>IF(ユーザー別卸価格!H204="","", IF(ISNUMBER(ユーザー別卸価格!H204),IF(入力!$C$25=1,ROUNDDOWN(IF(入力!$C$21=1,ユーザー別卸価格!H204/(100-入力!$C$22)%,ユーザー別卸価格!H204+入力!$C$23),-入力!$C$24),IF(入力!$C$25=2,ROUNDUP(IF(入力!$C$21=1,ユーザー別卸価格!H204/(100-入力!$C$22)%,ユーザー別卸価格!H204+入力!$C$23),-入力!$C$24),ROUND(IF(入力!$C$21=1,ユーザー別卸価格!H204/(100-入力!$C$22)%,ユーザー別卸価格!H204+入力!$C$23),-入力!$C$24))),ユーザー別卸価格!H204))</f>
        <v/>
      </c>
      <c r="I204" s="62">
        <f>'6桁'!I204</f>
        <v>0</v>
      </c>
      <c r="J204" s="139">
        <f>IF(ユーザー別卸価格!J204="","", IF(ISNUMBER(ユーザー別卸価格!J204),IF(入力!$C$25=1,ROUNDDOWN(IF(入力!$C$21=1,ユーザー別卸価格!J204/(100-入力!$C$22)%,ユーザー別卸価格!J204+入力!$C$23),-入力!$C$24),IF(入力!$C$25=2,ROUNDUP(IF(入力!$C$21=1,ユーザー別卸価格!J204/(100-入力!$C$22)%,ユーザー別卸価格!J204+入力!$C$23),-入力!$C$24),ROUND(IF(入力!$C$21=1,ユーザー別卸価格!J204/(100-入力!$C$22)%,ユーザー別卸価格!J204+入力!$C$23),-入力!$C$24))),ユーザー別卸価格!J204))</f>
        <v>36700</v>
      </c>
      <c r="K204" s="62">
        <f>'6桁'!K204</f>
        <v>0</v>
      </c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IF(ユーザー別卸価格!F205="","", IF(ISNUMBER(ユーザー別卸価格!F205),IF(入力!$C$25=1,ROUNDDOWN(IF(入力!$C$21=1,ユーザー別卸価格!F205/(100-入力!$C$22)%,ユーザー別卸価格!F205+入力!$C$23),-入力!$C$24),IF(入力!$C$25=2,ROUNDUP(IF(入力!$C$21=1,ユーザー別卸価格!F205/(100-入力!$C$22)%,ユーザー別卸価格!F205+入力!$C$23),-入力!$C$24),ROUND(IF(入力!$C$21=1,ユーザー別卸価格!F205/(100-入力!$C$22)%,ユーザー別卸価格!F205+入力!$C$23),-入力!$C$24))),ユーザー別卸価格!F205))</f>
        <v/>
      </c>
      <c r="G205" s="62">
        <f>'6桁'!G205</f>
        <v>0</v>
      </c>
      <c r="H205" s="5" t="str">
        <f>IF(ユーザー別卸価格!H205="","", IF(ISNUMBER(ユーザー別卸価格!H205),IF(入力!$C$25=1,ROUNDDOWN(IF(入力!$C$21=1,ユーザー別卸価格!H205/(100-入力!$C$22)%,ユーザー別卸価格!H205+入力!$C$23),-入力!$C$24),IF(入力!$C$25=2,ROUNDUP(IF(入力!$C$21=1,ユーザー別卸価格!H205/(100-入力!$C$22)%,ユーザー別卸価格!H205+入力!$C$23),-入力!$C$24),ROUND(IF(入力!$C$21=1,ユーザー別卸価格!H205/(100-入力!$C$22)%,ユーザー別卸価格!H205+入力!$C$23),-入力!$C$24))),ユーザー別卸価格!H205))</f>
        <v/>
      </c>
      <c r="I205" s="62">
        <f>'6桁'!I205</f>
        <v>0</v>
      </c>
      <c r="J205" s="139">
        <f>IF(ユーザー別卸価格!J205="","", IF(ISNUMBER(ユーザー別卸価格!J205),IF(入力!$C$25=1,ROUNDDOWN(IF(入力!$C$21=1,ユーザー別卸価格!J205/(100-入力!$C$22)%,ユーザー別卸価格!J205+入力!$C$23),-入力!$C$24),IF(入力!$C$25=2,ROUNDUP(IF(入力!$C$21=1,ユーザー別卸価格!J205/(100-入力!$C$22)%,ユーザー別卸価格!J205+入力!$C$23),-入力!$C$24),ROUND(IF(入力!$C$21=1,ユーザー別卸価格!J205/(100-入力!$C$22)%,ユーザー別卸価格!J205+入力!$C$23),-入力!$C$24))),ユーザー別卸価格!J205))</f>
        <v>40100</v>
      </c>
      <c r="K205" s="62">
        <f>'6桁'!K205</f>
        <v>0</v>
      </c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IF(ユーザー別卸価格!F206="","", IF(ISNUMBER(ユーザー別卸価格!F206),IF(入力!$C$25=1,ROUNDDOWN(IF(入力!$C$21=1,ユーザー別卸価格!F206/(100-入力!$C$22)%,ユーザー別卸価格!F206+入力!$C$23),-入力!$C$24),IF(入力!$C$25=2,ROUNDUP(IF(入力!$C$21=1,ユーザー別卸価格!F206/(100-入力!$C$22)%,ユーザー別卸価格!F206+入力!$C$23),-入力!$C$24),ROUND(IF(入力!$C$21=1,ユーザー別卸価格!F206/(100-入力!$C$22)%,ユーザー別卸価格!F206+入力!$C$23),-入力!$C$24))),ユーザー別卸価格!F206))</f>
        <v/>
      </c>
      <c r="G206" s="162">
        <f>'6桁'!G206</f>
        <v>0</v>
      </c>
      <c r="H206" s="161" t="str">
        <f>IF(ユーザー別卸価格!H206="","", IF(ISNUMBER(ユーザー別卸価格!H206),IF(入力!$C$25=1,ROUNDDOWN(IF(入力!$C$21=1,ユーザー別卸価格!H206/(100-入力!$C$22)%,ユーザー別卸価格!H206+入力!$C$23),-入力!$C$24),IF(入力!$C$25=2,ROUNDUP(IF(入力!$C$21=1,ユーザー別卸価格!H206/(100-入力!$C$22)%,ユーザー別卸価格!H206+入力!$C$23),-入力!$C$24),ROUND(IF(入力!$C$21=1,ユーザー別卸価格!H206/(100-入力!$C$22)%,ユーザー別卸価格!H206+入力!$C$23),-入力!$C$24))),ユーザー別卸価格!H206))</f>
        <v/>
      </c>
      <c r="I206" s="162">
        <f>'6桁'!I206</f>
        <v>0</v>
      </c>
      <c r="J206" s="358">
        <f>IF(ユーザー別卸価格!J206="","", IF(ISNUMBER(ユーザー別卸価格!J206),IF(入力!$C$25=1,ROUNDDOWN(IF(入力!$C$21=1,ユーザー別卸価格!J206/(100-入力!$C$22)%,ユーザー別卸価格!J206+入力!$C$23),-入力!$C$24),IF(入力!$C$25=2,ROUNDUP(IF(入力!$C$21=1,ユーザー別卸価格!J206/(100-入力!$C$22)%,ユーザー別卸価格!J206+入力!$C$23),-入力!$C$24),ROUND(IF(入力!$C$21=1,ユーザー別卸価格!J206/(100-入力!$C$22)%,ユーザー別卸価格!J206+入力!$C$23),-入力!$C$24))),ユーザー別卸価格!J206))</f>
        <v>33800</v>
      </c>
      <c r="K206" s="162">
        <f>'6桁'!K206</f>
        <v>0</v>
      </c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f>IF(ユーザー別卸価格!F220="","", IF(ISNUMBER(ユーザー別卸価格!F220),IF(入力!$C$25=1,ROUNDDOWN(IF(入力!$C$21=1,ユーザー別卸価格!F220/(100-入力!$C$22)%,ユーザー別卸価格!F220+入力!$C$23),-入力!$C$24),IF(入力!$C$25=2,ROUNDUP(IF(入力!$C$21=1,ユーザー別卸価格!F220/(100-入力!$C$22)%,ユーザー別卸価格!F220+入力!$C$23),-入力!$C$24),ROUND(IF(入力!$C$21=1,ユーザー別卸価格!F220/(100-入力!$C$22)%,ユーザー別卸価格!F220+入力!$C$23),-入力!$C$24))),ユーザー別卸価格!F220))</f>
        <v>26400</v>
      </c>
      <c r="G220" s="57">
        <f>'6桁'!G220</f>
        <v>0</v>
      </c>
      <c r="H220" s="56" t="str">
        <f>IF(ユーザー別卸価格!H220="","", IF(ISNUMBER(ユーザー別卸価格!H220),IF(入力!$C$25=1,ROUNDDOWN(IF(入力!$C$21=1,ユーザー別卸価格!H220/(100-入力!$C$22)%,ユーザー別卸価格!H220+入力!$C$23),-入力!$C$24),IF(入力!$C$25=2,ROUNDUP(IF(入力!$C$21=1,ユーザー別卸価格!H220/(100-入力!$C$22)%,ユーザー別卸価格!H220+入力!$C$23),-入力!$C$24),ROUND(IF(入力!$C$21=1,ユーザー別卸価格!H220/(100-入力!$C$22)%,ユーザー別卸価格!H220+入力!$C$23),-入力!$C$24))),ユーザー別卸価格!H220))</f>
        <v/>
      </c>
      <c r="I220" s="57">
        <f>'6桁'!I220</f>
        <v>0</v>
      </c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f>IF(ユーザー別卸価格!F221="","", IF(ISNUMBER(ユーザー別卸価格!F221),IF(入力!$C$25=1,ROUNDDOWN(IF(入力!$C$21=1,ユーザー別卸価格!F221/(100-入力!$C$22)%,ユーザー別卸価格!F221+入力!$C$23),-入力!$C$24),IF(入力!$C$25=2,ROUNDUP(IF(入力!$C$21=1,ユーザー別卸価格!F221/(100-入力!$C$22)%,ユーザー別卸価格!F221+入力!$C$23),-入力!$C$24),ROUND(IF(入力!$C$21=1,ユーザー別卸価格!F221/(100-入力!$C$22)%,ユーザー別卸価格!F221+入力!$C$23),-入力!$C$24))),ユーザー別卸価格!F221))</f>
        <v>27400</v>
      </c>
      <c r="G221" s="122">
        <f>'6桁'!G221</f>
        <v>0</v>
      </c>
      <c r="H221" s="118" t="str">
        <f>IF(ユーザー別卸価格!H221="","", IF(ISNUMBER(ユーザー別卸価格!H221),IF(入力!$C$25=1,ROUNDDOWN(IF(入力!$C$21=1,ユーザー別卸価格!H221/(100-入力!$C$22)%,ユーザー別卸価格!H221+入力!$C$23),-入力!$C$24),IF(入力!$C$25=2,ROUNDUP(IF(入力!$C$21=1,ユーザー別卸価格!H221/(100-入力!$C$22)%,ユーザー別卸価格!H221+入力!$C$23),-入力!$C$24),ROUND(IF(入力!$C$21=1,ユーザー別卸価格!H221/(100-入力!$C$22)%,ユーザー別卸価格!H221+入力!$C$23),-入力!$C$24))),ユーザー別卸価格!H221))</f>
        <v/>
      </c>
      <c r="I221" s="122">
        <f>'6桁'!I221</f>
        <v>0</v>
      </c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IF(ユーザー別卸価格!F222="","", IF(ISNUMBER(ユーザー別卸価格!F222),IF(入力!$C$25=1,ROUNDDOWN(IF(入力!$C$21=1,ユーザー別卸価格!F222/(100-入力!$C$22)%,ユーザー別卸価格!F222+入力!$C$23),-入力!$C$24),IF(入力!$C$25=2,ROUNDUP(IF(入力!$C$21=1,ユーザー別卸価格!F222/(100-入力!$C$22)%,ユーザー別卸価格!F222+入力!$C$23),-入力!$C$24),ROUND(IF(入力!$C$21=1,ユーザー別卸価格!F222/(100-入力!$C$22)%,ユーザー別卸価格!F222+入力!$C$23),-入力!$C$24))),ユーザー別卸価格!F222))</f>
        <v/>
      </c>
      <c r="G222" s="122">
        <f>'6桁'!G222</f>
        <v>0</v>
      </c>
      <c r="H222" s="118">
        <f>IF(ユーザー別卸価格!H222="","", IF(ISNUMBER(ユーザー別卸価格!H222),IF(入力!$C$25=1,ROUNDDOWN(IF(入力!$C$21=1,ユーザー別卸価格!H222/(100-入力!$C$22)%,ユーザー別卸価格!H222+入力!$C$23),-入力!$C$24),IF(入力!$C$25=2,ROUNDUP(IF(入力!$C$21=1,ユーザー別卸価格!H222/(100-入力!$C$22)%,ユーザー別卸価格!H222+入力!$C$23),-入力!$C$24),ROUND(IF(入力!$C$21=1,ユーザー別卸価格!H222/(100-入力!$C$22)%,ユーザー別卸価格!H222+入力!$C$23),-入力!$C$24))),ユーザー別卸価格!H222))</f>
        <v>31400</v>
      </c>
      <c r="I222" s="122" t="str">
        <f>'6桁'!I222</f>
        <v>※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IF(ユーザー別卸価格!F223="","", IF(ISNUMBER(ユーザー別卸価格!F223),IF(入力!$C$25=1,ROUNDDOWN(IF(入力!$C$21=1,ユーザー別卸価格!F223/(100-入力!$C$22)%,ユーザー別卸価格!F223+入力!$C$23),-入力!$C$24),IF(入力!$C$25=2,ROUNDUP(IF(入力!$C$21=1,ユーザー別卸価格!F223/(100-入力!$C$22)%,ユーザー別卸価格!F223+入力!$C$23),-入力!$C$24),ROUND(IF(入力!$C$21=1,ユーザー別卸価格!F223/(100-入力!$C$22)%,ユーザー別卸価格!F223+入力!$C$23),-入力!$C$24))),ユーザー別卸価格!F223))</f>
        <v/>
      </c>
      <c r="G223" s="72">
        <f>'6桁'!G223</f>
        <v>0</v>
      </c>
      <c r="H223" s="77">
        <f>IF(ユーザー別卸価格!H223="","", IF(ISNUMBER(ユーザー別卸価格!H223),IF(入力!$C$25=1,ROUNDDOWN(IF(入力!$C$21=1,ユーザー別卸価格!H223/(100-入力!$C$22)%,ユーザー別卸価格!H223+入力!$C$23),-入力!$C$24),IF(入力!$C$25=2,ROUNDUP(IF(入力!$C$21=1,ユーザー別卸価格!H223/(100-入力!$C$22)%,ユーザー別卸価格!H223+入力!$C$23),-入力!$C$24),ROUND(IF(入力!$C$21=1,ユーザー別卸価格!H223/(100-入力!$C$22)%,ユーザー別卸価格!H223+入力!$C$23),-入力!$C$24))),ユーザー別卸価格!H223))</f>
        <v>26900</v>
      </c>
      <c r="I223" s="72" t="str">
        <f>'6桁'!I223</f>
        <v>※◎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IF(ユーザー別卸価格!F224="","", IF(ISNUMBER(ユーザー別卸価格!F224),IF(入力!$C$25=1,ROUNDDOWN(IF(入力!$C$21=1,ユーザー別卸価格!F224/(100-入力!$C$22)%,ユーザー別卸価格!F224+入力!$C$23),-入力!$C$24),IF(入力!$C$25=2,ROUNDUP(IF(入力!$C$21=1,ユーザー別卸価格!F224/(100-入力!$C$22)%,ユーザー別卸価格!F224+入力!$C$23),-入力!$C$24),ROUND(IF(入力!$C$21=1,ユーザー別卸価格!F224/(100-入力!$C$22)%,ユーザー別卸価格!F224+入力!$C$23),-入力!$C$24))),ユーザー別卸価格!F224))</f>
        <v/>
      </c>
      <c r="G224" s="73">
        <f>'6桁'!G224</f>
        <v>0</v>
      </c>
      <c r="H224" s="63">
        <f>IF(ユーザー別卸価格!H224="","", IF(ISNUMBER(ユーザー別卸価格!H224),IF(入力!$C$25=1,ROUNDDOWN(IF(入力!$C$21=1,ユーザー別卸価格!H224/(100-入力!$C$22)%,ユーザー別卸価格!H224+入力!$C$23),-入力!$C$24),IF(入力!$C$25=2,ROUNDUP(IF(入力!$C$21=1,ユーザー別卸価格!H224/(100-入力!$C$22)%,ユーザー別卸価格!H224+入力!$C$23),-入力!$C$24),ROUND(IF(入力!$C$21=1,ユーザー別卸価格!H224/(100-入力!$C$22)%,ユーザー別卸価格!H224+入力!$C$23),-入力!$C$24))),ユーザー別卸価格!H224))</f>
        <v>28800</v>
      </c>
      <c r="I224" s="73" t="str">
        <f>'6桁'!I224</f>
        <v>◎</v>
      </c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IF(ユーザー別卸価格!F233="","", IF(ISNUMBER(ユーザー別卸価格!F233),IF(入力!$C$25=1,ROUNDDOWN(IF(入力!$C$21=1,ユーザー別卸価格!F233/(100-入力!$C$22)%,ユーザー別卸価格!F233+入力!$C$23),-入力!$C$24),IF(入力!$C$25=2,ROUNDUP(IF(入力!$C$21=1,ユーザー別卸価格!F233/(100-入力!$C$22)%,ユーザー別卸価格!F233+入力!$C$23),-入力!$C$24),ROUND(IF(入力!$C$21=1,ユーザー別卸価格!F233/(100-入力!$C$22)%,ユーザー別卸価格!F233+入力!$C$23),-入力!$C$24))),ユーザー別卸価格!F233))</f>
        <v/>
      </c>
      <c r="G233" s="359">
        <f>'6桁'!G233</f>
        <v>0</v>
      </c>
      <c r="H233" s="4" t="str">
        <f>IF(ユーザー別卸価格!H233="","", IF(ISNUMBER(ユーザー別卸価格!H233),IF(入力!$C$25=1,ROUNDDOWN(IF(入力!$C$21=1,ユーザー別卸価格!H233/(100-入力!$C$22)%,ユーザー別卸価格!H233+入力!$C$23),-入力!$C$24),IF(入力!$C$25=2,ROUNDUP(IF(入力!$C$21=1,ユーザー別卸価格!H233/(100-入力!$C$22)%,ユーザー別卸価格!H233+入力!$C$23),-入力!$C$24),ROUND(IF(入力!$C$21=1,ユーザー別卸価格!H233/(100-入力!$C$22)%,ユーザー別卸価格!H233+入力!$C$23),-入力!$C$24))),ユーザー別卸価格!H233))</f>
        <v/>
      </c>
      <c r="I233" s="359">
        <f>'6桁'!I233</f>
        <v>0</v>
      </c>
      <c r="J233" s="419" t="str">
        <f>IF(ユーザー別卸価格!J233="","", IF(ISNUMBER(ユーザー別卸価格!J233),IF(入力!$C$25=1,ROUNDDOWN(IF(入力!$C$21=1,ユーザー別卸価格!J233/(100-入力!$C$22)%,ユーザー別卸価格!J233+入力!$C$23),-入力!$C$24),IF(入力!$C$25=2,ROUNDUP(IF(入力!$C$21=1,ユーザー別卸価格!J233/(100-入力!$C$22)%,ユーザー別卸価格!J233+入力!$C$23),-入力!$C$24),ROUND(IF(入力!$C$21=1,ユーザー別卸価格!J233/(100-入力!$C$22)%,ユーザー別卸価格!J233+入力!$C$23),-入力!$C$24))),ユーザー別卸価格!J233))</f>
        <v>価格設定なし</v>
      </c>
      <c r="K233" s="61" t="str">
        <f>'6桁'!K233</f>
        <v>⑩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f>IF(ユーザー別卸価格!R233="","", IF(ISNUMBER(ユーザー別卸価格!R233),IF(入力!$C$25=1,ROUNDDOWN(IF(入力!$C$21=1,ユーザー別卸価格!R233/(100-入力!$C$22)%,ユーザー別卸価格!R233+入力!$C$23),-入力!$C$24),IF(入力!$C$25=2,ROUNDUP(IF(入力!$C$21=1,ユーザー別卸価格!R233/(100-入力!$C$22)%,ユーザー別卸価格!R233+入力!$C$23),-入力!$C$24),ROUND(IF(入力!$C$21=1,ユーザー別卸価格!R233/(100-入力!$C$22)%,ユーザー別卸価格!R233+入力!$C$23),-入力!$C$24))),ユーザー別卸価格!R233))</f>
        <v>12900</v>
      </c>
      <c r="S233" s="230" t="str">
        <f>'6桁'!S233</f>
        <v>◎</v>
      </c>
      <c r="T233" s="4" t="str">
        <f>IF(ユーザー別卸価格!T233="","", IF(ISNUMBER(ユーザー別卸価格!T233),IF(入力!$C$25=1,ROUNDDOWN(IF(入力!$C$21=1,ユーザー別卸価格!T233/(100-入力!$C$22)%,ユーザー別卸価格!T233+入力!$C$23),-入力!$C$24),IF(入力!$C$25=2,ROUNDUP(IF(入力!$C$21=1,ユーザー別卸価格!T233/(100-入力!$C$22)%,ユーザー別卸価格!T233+入力!$C$23),-入力!$C$24),ROUND(IF(入力!$C$21=1,ユーザー別卸価格!T233/(100-入力!$C$22)%,ユーザー別卸価格!T233+入力!$C$23),-入力!$C$24))),ユーザー別卸価格!T233))</f>
        <v/>
      </c>
      <c r="U233" s="230">
        <f>'6桁'!U233</f>
        <v>0</v>
      </c>
      <c r="V233" s="4" t="str">
        <f>IF(ユーザー別卸価格!V233="","", IF(ISNUMBER(ユーザー別卸価格!V233),IF(入力!$C$25=1,ROUNDDOWN(IF(入力!$C$21=1,ユーザー別卸価格!V233/(100-入力!$C$22)%,ユーザー別卸価格!V233+入力!$C$23),-入力!$C$24),IF(入力!$C$25=2,ROUNDUP(IF(入力!$C$21=1,ユーザー別卸価格!V233/(100-入力!$C$22)%,ユーザー別卸価格!V233+入力!$C$23),-入力!$C$24),ROUND(IF(入力!$C$21=1,ユーザー別卸価格!V233/(100-入力!$C$22)%,ユーザー別卸価格!V233+入力!$C$23),-入力!$C$24))),ユーザー別卸価格!V233))</f>
        <v/>
      </c>
      <c r="W233" s="198">
        <f>'6桁'!W233</f>
        <v>0</v>
      </c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>
        <f>IF(ユーザー別卸価格!F234="","", IF(ISNUMBER(ユーザー別卸価格!F234),IF(入力!$C$25=1,ROUNDDOWN(IF(入力!$C$21=1,ユーザー別卸価格!F234/(100-入力!$C$22)%,ユーザー別卸価格!F234+入力!$C$23),-入力!$C$24),IF(入力!$C$25=2,ROUNDUP(IF(入力!$C$21=1,ユーザー別卸価格!F234/(100-入力!$C$22)%,ユーザー別卸価格!F234+入力!$C$23),-入力!$C$24),ROUND(IF(入力!$C$21=1,ユーザー別卸価格!F234/(100-入力!$C$22)%,ユーザー別卸価格!F234+入力!$C$23),-入力!$C$24))),ユーザー別卸価格!F234))</f>
        <v>41000</v>
      </c>
      <c r="G234" s="185">
        <f>'6桁'!G234</f>
        <v>0</v>
      </c>
      <c r="H234" s="33" t="str">
        <f>IF(ユーザー別卸価格!H234="","", IF(ISNUMBER(ユーザー別卸価格!H234),IF(入力!$C$25=1,ROUNDDOWN(IF(入力!$C$21=1,ユーザー別卸価格!H234/(100-入力!$C$22)%,ユーザー別卸価格!H234+入力!$C$23),-入力!$C$24),IF(入力!$C$25=2,ROUNDUP(IF(入力!$C$21=1,ユーザー別卸価格!H234/(100-入力!$C$22)%,ユーザー別卸価格!H234+入力!$C$23),-入力!$C$24),ROUND(IF(入力!$C$21=1,ユーザー別卸価格!H234/(100-入力!$C$22)%,ユーザー別卸価格!H234+入力!$C$23),-入力!$C$24))),ユーザー別卸価格!H234))</f>
        <v/>
      </c>
      <c r="I234" s="185">
        <f>'6桁'!I234</f>
        <v>0</v>
      </c>
      <c r="J234" s="421" t="str">
        <f>IF(ユーザー別卸価格!J234="","", IF(ISNUMBER(ユーザー別卸価格!J234),IF(入力!$C$25=1,ROUNDDOWN(IF(入力!$C$21=1,ユーザー別卸価格!J234/(100-入力!$C$22)%,ユーザー別卸価格!J234+入力!$C$23),-入力!$C$24),IF(入力!$C$25=2,ROUNDUP(IF(入力!$C$21=1,ユーザー別卸価格!J234/(100-入力!$C$22)%,ユーザー別卸価格!J234+入力!$C$23),-入力!$C$24),ROUND(IF(入力!$C$21=1,ユーザー別卸価格!J234/(100-入力!$C$22)%,ユーザー別卸価格!J234+入力!$C$23),-入力!$C$24))),ユーザー別卸価格!J234))</f>
        <v/>
      </c>
      <c r="K234" s="58">
        <f>'6桁'!K234</f>
        <v>0</v>
      </c>
      <c r="M234" s="451"/>
      <c r="N234" s="439"/>
      <c r="O234" s="440"/>
      <c r="P234" s="435" t="s">
        <v>397</v>
      </c>
      <c r="Q234" s="436"/>
      <c r="R234" s="5">
        <f>IF(ユーザー別卸価格!R234="","", IF(ISNUMBER(ユーザー別卸価格!R234),IF(入力!$C$25=1,ROUNDDOWN(IF(入力!$C$21=1,ユーザー別卸価格!R234/(100-入力!$C$22)%,ユーザー別卸価格!R234+入力!$C$23),-入力!$C$24),IF(入力!$C$25=2,ROUNDUP(IF(入力!$C$21=1,ユーザー別卸価格!R234/(100-入力!$C$22)%,ユーザー別卸価格!R234+入力!$C$23),-入力!$C$24),ROUND(IF(入力!$C$21=1,ユーザー別卸価格!R234/(100-入力!$C$22)%,ユーザー別卸価格!R234+入力!$C$23),-入力!$C$24))),ユーザー別卸価格!R234))</f>
        <v>13200</v>
      </c>
      <c r="S234" s="231" t="str">
        <f>'6桁'!S234</f>
        <v>◎</v>
      </c>
      <c r="T234" s="5" t="str">
        <f>IF(ユーザー別卸価格!T234="","", IF(ISNUMBER(ユーザー別卸価格!T234),IF(入力!$C$25=1,ROUNDDOWN(IF(入力!$C$21=1,ユーザー別卸価格!T234/(100-入力!$C$22)%,ユーザー別卸価格!T234+入力!$C$23),-入力!$C$24),IF(入力!$C$25=2,ROUNDUP(IF(入力!$C$21=1,ユーザー別卸価格!T234/(100-入力!$C$22)%,ユーザー別卸価格!T234+入力!$C$23),-入力!$C$24),ROUND(IF(入力!$C$21=1,ユーザー別卸価格!T234/(100-入力!$C$22)%,ユーザー別卸価格!T234+入力!$C$23),-入力!$C$24))),ユーザー別卸価格!T234))</f>
        <v/>
      </c>
      <c r="U234" s="231">
        <f>'6桁'!U234</f>
        <v>0</v>
      </c>
      <c r="V234" s="5" t="str">
        <f>IF(ユーザー別卸価格!V234="","", IF(ISNUMBER(ユーザー別卸価格!V234),IF(入力!$C$25=1,ROUNDDOWN(IF(入力!$C$21=1,ユーザー別卸価格!V234/(100-入力!$C$22)%,ユーザー別卸価格!V234+入力!$C$23),-入力!$C$24),IF(入力!$C$25=2,ROUNDUP(IF(入力!$C$21=1,ユーザー別卸価格!V234/(100-入力!$C$22)%,ユーザー別卸価格!V234+入力!$C$23),-入力!$C$24),ROUND(IF(入力!$C$21=1,ユーザー別卸価格!V234/(100-入力!$C$22)%,ユーザー別卸価格!V234+入力!$C$23),-入力!$C$24))),ユーザー別卸価格!V234))</f>
        <v/>
      </c>
      <c r="W234" s="201">
        <f>'6桁'!W234</f>
        <v>0</v>
      </c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IF(ユーザー別卸価格!F235="","", IF(ISNUMBER(ユーザー別卸価格!F235),IF(入力!$C$25=1,ROUNDDOWN(IF(入力!$C$21=1,ユーザー別卸価格!F235/(100-入力!$C$22)%,ユーザー別卸価格!F235+入力!$C$23),-入力!$C$24),IF(入力!$C$25=2,ROUNDUP(IF(入力!$C$21=1,ユーザー別卸価格!F235/(100-入力!$C$22)%,ユーザー別卸価格!F235+入力!$C$23),-入力!$C$24),ROUND(IF(入力!$C$21=1,ユーザー別卸価格!F235/(100-入力!$C$22)%,ユーザー別卸価格!F235+入力!$C$23),-入力!$C$24))),ユーザー別卸価格!F235))</f>
        <v/>
      </c>
      <c r="G235" s="361">
        <f>'6桁'!G235</f>
        <v>0</v>
      </c>
      <c r="H235" s="77" t="str">
        <f>IF(ユーザー別卸価格!H235="","", IF(ISNUMBER(ユーザー別卸価格!H235),IF(入力!$C$25=1,ROUNDDOWN(IF(入力!$C$21=1,ユーザー別卸価格!H235/(100-入力!$C$22)%,ユーザー別卸価格!H235+入力!$C$23),-入力!$C$24),IF(入力!$C$25=2,ROUNDUP(IF(入力!$C$21=1,ユーザー別卸価格!H235/(100-入力!$C$22)%,ユーザー別卸価格!H235+入力!$C$23),-入力!$C$24),ROUND(IF(入力!$C$21=1,ユーザー別卸価格!H235/(100-入力!$C$22)%,ユーザー別卸価格!H235+入力!$C$23),-入力!$C$24))),ユーザー別卸価格!H235))</f>
        <v/>
      </c>
      <c r="I235" s="361">
        <f>'6桁'!I235</f>
        <v>0</v>
      </c>
      <c r="J235" s="420" t="str">
        <f>IF(ユーザー別卸価格!J235="","", IF(ISNUMBER(ユーザー別卸価格!J235),IF(入力!$C$25=1,ROUNDDOWN(IF(入力!$C$21=1,ユーザー別卸価格!J235/(100-入力!$C$22)%,ユーザー別卸価格!J235+入力!$C$23),-入力!$C$24),IF(入力!$C$25=2,ROUNDUP(IF(入力!$C$21=1,ユーザー別卸価格!J235/(100-入力!$C$22)%,ユーザー別卸価格!J235+入力!$C$23),-入力!$C$24),ROUND(IF(入力!$C$21=1,ユーザー別卸価格!J235/(100-入力!$C$22)%,ユーザー別卸価格!J235+入力!$C$23),-入力!$C$24))),ユーザー別卸価格!J235))</f>
        <v>価格設定なし</v>
      </c>
      <c r="K235" s="72" t="str">
        <f>'6桁'!K235</f>
        <v>⑨</v>
      </c>
      <c r="M235" s="451"/>
      <c r="N235" s="435" t="s">
        <v>14</v>
      </c>
      <c r="O235" s="436"/>
      <c r="P235" s="435" t="s">
        <v>487</v>
      </c>
      <c r="Q235" s="436"/>
      <c r="R235" s="5">
        <f>IF(ユーザー別卸価格!R235="","", IF(ISNUMBER(ユーザー別卸価格!R235),IF(入力!$C$25=1,ROUNDDOWN(IF(入力!$C$21=1,ユーザー別卸価格!R235/(100-入力!$C$22)%,ユーザー別卸価格!R235+入力!$C$23),-入力!$C$24),IF(入力!$C$25=2,ROUNDUP(IF(入力!$C$21=1,ユーザー別卸価格!R235/(100-入力!$C$22)%,ユーザー別卸価格!R235+入力!$C$23),-入力!$C$24),ROUND(IF(入力!$C$21=1,ユーザー別卸価格!R235/(100-入力!$C$22)%,ユーザー別卸価格!R235+入力!$C$23),-入力!$C$24))),ユーザー別卸価格!R235))</f>
        <v>15600</v>
      </c>
      <c r="S235" s="231">
        <f>'6桁'!S235</f>
        <v>0</v>
      </c>
      <c r="T235" s="5" t="str">
        <f>IF(ユーザー別卸価格!T235="","", IF(ISNUMBER(ユーザー別卸価格!T235),IF(入力!$C$25=1,ROUNDDOWN(IF(入力!$C$21=1,ユーザー別卸価格!T235/(100-入力!$C$22)%,ユーザー別卸価格!T235+入力!$C$23),-入力!$C$24),IF(入力!$C$25=2,ROUNDUP(IF(入力!$C$21=1,ユーザー別卸価格!T235/(100-入力!$C$22)%,ユーザー別卸価格!T235+入力!$C$23),-入力!$C$24),ROUND(IF(入力!$C$21=1,ユーザー別卸価格!T235/(100-入力!$C$22)%,ユーザー別卸価格!T235+入力!$C$23),-入力!$C$24))),ユーザー別卸価格!T235))</f>
        <v/>
      </c>
      <c r="U235" s="231">
        <f>'6桁'!U235</f>
        <v>0</v>
      </c>
      <c r="V235" s="5" t="str">
        <f>IF(ユーザー別卸価格!V235="","", IF(ISNUMBER(ユーザー別卸価格!V235),IF(入力!$C$25=1,ROUNDDOWN(IF(入力!$C$21=1,ユーザー別卸価格!V235/(100-入力!$C$22)%,ユーザー別卸価格!V235+入力!$C$23),-入力!$C$24),IF(入力!$C$25=2,ROUNDUP(IF(入力!$C$21=1,ユーザー別卸価格!V235/(100-入力!$C$22)%,ユーザー別卸価格!V235+入力!$C$23),-入力!$C$24),ROUND(IF(入力!$C$21=1,ユーザー別卸価格!V235/(100-入力!$C$22)%,ユーザー別卸価格!V235+入力!$C$23),-入力!$C$24))),ユーザー別卸価格!V235))</f>
        <v/>
      </c>
      <c r="W235" s="201">
        <f>'6桁'!W235</f>
        <v>0</v>
      </c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f>IF(ユーザー別卸価格!F236="","", IF(ISNUMBER(ユーザー別卸価格!F236),IF(入力!$C$25=1,ROUNDDOWN(IF(入力!$C$21=1,ユーザー別卸価格!F236/(100-入力!$C$22)%,ユーザー別卸価格!F236+入力!$C$23),-入力!$C$24),IF(入力!$C$25=2,ROUNDUP(IF(入力!$C$21=1,ユーザー別卸価格!F236/(100-入力!$C$22)%,ユーザー別卸価格!F236+入力!$C$23),-入力!$C$24),ROUND(IF(入力!$C$21=1,ユーザー別卸価格!F236/(100-入力!$C$22)%,ユーザー別卸価格!F236+入力!$C$23),-入力!$C$24))),ユーザー別卸価格!F236))</f>
        <v>30000</v>
      </c>
      <c r="G236" s="362">
        <f>'6桁'!G236</f>
        <v>0</v>
      </c>
      <c r="H236" s="32" t="str">
        <f>IF(ユーザー別卸価格!H236="","", IF(ISNUMBER(ユーザー別卸価格!H236),IF(入力!$C$25=1,ROUNDDOWN(IF(入力!$C$21=1,ユーザー別卸価格!H236/(100-入力!$C$22)%,ユーザー別卸価格!H236+入力!$C$23),-入力!$C$24),IF(入力!$C$25=2,ROUNDUP(IF(入力!$C$21=1,ユーザー別卸価格!H236/(100-入力!$C$22)%,ユーザー別卸価格!H236+入力!$C$23),-入力!$C$24),ROUND(IF(入力!$C$21=1,ユーザー別卸価格!H236/(100-入力!$C$22)%,ユーザー別卸価格!H236+入力!$C$23),-入力!$C$24))),ユーザー別卸価格!H236))</f>
        <v/>
      </c>
      <c r="I236" s="362">
        <f>'6桁'!I236</f>
        <v>0</v>
      </c>
      <c r="J236" s="422" t="str">
        <f>IF(ユーザー別卸価格!J236="","", IF(ISNUMBER(ユーザー別卸価格!J236),IF(入力!$C$25=1,ROUNDDOWN(IF(入力!$C$21=1,ユーザー別卸価格!J236/(100-入力!$C$22)%,ユーザー別卸価格!J236+入力!$C$23),-入力!$C$24),IF(入力!$C$25=2,ROUNDUP(IF(入力!$C$21=1,ユーザー別卸価格!J236/(100-入力!$C$22)%,ユーザー別卸価格!J236+入力!$C$23),-入力!$C$24),ROUND(IF(入力!$C$21=1,ユーザー別卸価格!J236/(100-入力!$C$22)%,ユーザー別卸価格!J236+入力!$C$23),-入力!$C$24))),ユーザー別卸価格!J236))</f>
        <v/>
      </c>
      <c r="K236" s="67">
        <f>'6桁'!K236</f>
        <v>0</v>
      </c>
      <c r="M236" s="451"/>
      <c r="N236" s="443" t="s">
        <v>15</v>
      </c>
      <c r="O236" s="444"/>
      <c r="P236" s="435" t="s">
        <v>409</v>
      </c>
      <c r="Q236" s="436"/>
      <c r="R236" s="5">
        <f>IF(ユーザー別卸価格!R236="","", IF(ISNUMBER(ユーザー別卸価格!R236),IF(入力!$C$25=1,ROUNDDOWN(IF(入力!$C$21=1,ユーザー別卸価格!R236/(100-入力!$C$22)%,ユーザー別卸価格!R236+入力!$C$23),-入力!$C$24),IF(入力!$C$25=2,ROUNDUP(IF(入力!$C$21=1,ユーザー別卸価格!R236/(100-入力!$C$22)%,ユーザー別卸価格!R236+入力!$C$23),-入力!$C$24),ROUND(IF(入力!$C$21=1,ユーザー別卸価格!R236/(100-入力!$C$22)%,ユーザー別卸価格!R236+入力!$C$23),-入力!$C$24))),ユーザー別卸価格!R236))</f>
        <v>15600</v>
      </c>
      <c r="S236" s="231" t="str">
        <f>'6桁'!S236</f>
        <v>◎</v>
      </c>
      <c r="T236" s="5" t="str">
        <f>IF(ユーザー別卸価格!T236="","", IF(ISNUMBER(ユーザー別卸価格!T236),IF(入力!$C$25=1,ROUNDDOWN(IF(入力!$C$21=1,ユーザー別卸価格!T236/(100-入力!$C$22)%,ユーザー別卸価格!T236+入力!$C$23),-入力!$C$24),IF(入力!$C$25=2,ROUNDUP(IF(入力!$C$21=1,ユーザー別卸価格!T236/(100-入力!$C$22)%,ユーザー別卸価格!T236+入力!$C$23),-入力!$C$24),ROUND(IF(入力!$C$21=1,ユーザー別卸価格!T236/(100-入力!$C$22)%,ユーザー別卸価格!T236+入力!$C$23),-入力!$C$24))),ユーザー別卸価格!T236))</f>
        <v/>
      </c>
      <c r="U236" s="231">
        <f>'6桁'!U236</f>
        <v>0</v>
      </c>
      <c r="V236" s="5" t="str">
        <f>IF(ユーザー別卸価格!V236="","", IF(ISNUMBER(ユーザー別卸価格!V236),IF(入力!$C$25=1,ROUNDDOWN(IF(入力!$C$21=1,ユーザー別卸価格!V236/(100-入力!$C$22)%,ユーザー別卸価格!V236+入力!$C$23),-入力!$C$24),IF(入力!$C$25=2,ROUNDUP(IF(入力!$C$21=1,ユーザー別卸価格!V236/(100-入力!$C$22)%,ユーザー別卸価格!V236+入力!$C$23),-入力!$C$24),ROUND(IF(入力!$C$21=1,ユーザー別卸価格!V236/(100-入力!$C$22)%,ユーザー別卸価格!V236+入力!$C$23),-入力!$C$24))),ユーザー別卸価格!V236))</f>
        <v/>
      </c>
      <c r="W236" s="201">
        <f>'6桁'!W236</f>
        <v>0</v>
      </c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>
        <f>IF(ユーザー別卸価格!F237="","", IF(ISNUMBER(ユーザー別卸価格!F237),IF(入力!$C$25=1,ROUNDDOWN(IF(入力!$C$21=1,ユーザー別卸価格!F237/(100-入力!$C$22)%,ユーザー別卸価格!F237+入力!$C$23),-入力!$C$24),IF(入力!$C$25=2,ROUNDUP(IF(入力!$C$21=1,ユーザー別卸価格!F237/(100-入力!$C$22)%,ユーザー別卸価格!F237+入力!$C$23),-入力!$C$24),ROUND(IF(入力!$C$21=1,ユーザー別卸価格!F237/(100-入力!$C$22)%,ユーザー別卸価格!F237+入力!$C$23),-入力!$C$24))),ユーザー別卸価格!F237))</f>
        <v>31800</v>
      </c>
      <c r="G237" s="148">
        <f>'6桁'!G237</f>
        <v>0</v>
      </c>
      <c r="H237" s="5" t="str">
        <f>IF(ユーザー別卸価格!H237="","", IF(ISNUMBER(ユーザー別卸価格!H237),IF(入力!$C$25=1,ROUNDDOWN(IF(入力!$C$21=1,ユーザー別卸価格!H237/(100-入力!$C$22)%,ユーザー別卸価格!H237+入力!$C$23),-入力!$C$24),IF(入力!$C$25=2,ROUNDUP(IF(入力!$C$21=1,ユーザー別卸価格!H237/(100-入力!$C$22)%,ユーザー別卸価格!H237+入力!$C$23),-入力!$C$24),ROUND(IF(入力!$C$21=1,ユーザー別卸価格!H237/(100-入力!$C$22)%,ユーザー別卸価格!H237+入力!$C$23),-入力!$C$24))),ユーザー別卸価格!H237))</f>
        <v/>
      </c>
      <c r="I237" s="148">
        <f>'6桁'!I237</f>
        <v>0</v>
      </c>
      <c r="J237" s="423" t="str">
        <f>IF(ユーザー別卸価格!J237="","", IF(ISNUMBER(ユーザー別卸価格!J237),IF(入力!$C$25=1,ROUNDDOWN(IF(入力!$C$21=1,ユーザー別卸価格!J237/(100-入力!$C$22)%,ユーザー別卸価格!J237+入力!$C$23),-入力!$C$24),IF(入力!$C$25=2,ROUNDUP(IF(入力!$C$21=1,ユーザー別卸価格!J237/(100-入力!$C$22)%,ユーザー別卸価格!J237+入力!$C$23),-入力!$C$24),ROUND(IF(入力!$C$21=1,ユーザー別卸価格!J237/(100-入力!$C$22)%,ユーザー別卸価格!J237+入力!$C$23),-入力!$C$24))),ユーザー別卸価格!J237))</f>
        <v/>
      </c>
      <c r="K237" s="62">
        <f>'6桁'!K237</f>
        <v>0</v>
      </c>
      <c r="M237" s="451"/>
      <c r="N237" s="439"/>
      <c r="O237" s="440"/>
      <c r="P237" s="435" t="s">
        <v>486</v>
      </c>
      <c r="Q237" s="436"/>
      <c r="R237" s="5">
        <f>IF(ユーザー別卸価格!R237="","", IF(ISNUMBER(ユーザー別卸価格!R237),IF(入力!$C$25=1,ROUNDDOWN(IF(入力!$C$21=1,ユーザー別卸価格!R237/(100-入力!$C$22)%,ユーザー別卸価格!R237+入力!$C$23),-入力!$C$24),IF(入力!$C$25=2,ROUNDUP(IF(入力!$C$21=1,ユーザー別卸価格!R237/(100-入力!$C$22)%,ユーザー別卸価格!R237+入力!$C$23),-入力!$C$24),ROUND(IF(入力!$C$21=1,ユーザー別卸価格!R237/(100-入力!$C$22)%,ユーザー別卸価格!R237+入力!$C$23),-入力!$C$24))),ユーザー別卸価格!R237))</f>
        <v>16400</v>
      </c>
      <c r="S237" s="231" t="str">
        <f>'6桁'!S237</f>
        <v>◎</v>
      </c>
      <c r="T237" s="5" t="str">
        <f>IF(ユーザー別卸価格!T237="","", IF(ISNUMBER(ユーザー別卸価格!T237),IF(入力!$C$25=1,ROUNDDOWN(IF(入力!$C$21=1,ユーザー別卸価格!T237/(100-入力!$C$22)%,ユーザー別卸価格!T237+入力!$C$23),-入力!$C$24),IF(入力!$C$25=2,ROUNDUP(IF(入力!$C$21=1,ユーザー別卸価格!T237/(100-入力!$C$22)%,ユーザー別卸価格!T237+入力!$C$23),-入力!$C$24),ROUND(IF(入力!$C$21=1,ユーザー別卸価格!T237/(100-入力!$C$22)%,ユーザー別卸価格!T237+入力!$C$23),-入力!$C$24))),ユーザー別卸価格!T237))</f>
        <v/>
      </c>
      <c r="U237" s="231">
        <f>'6桁'!U237</f>
        <v>0</v>
      </c>
      <c r="V237" s="5" t="str">
        <f>IF(ユーザー別卸価格!V237="","", IF(ISNUMBER(ユーザー別卸価格!V237),IF(入力!$C$25=1,ROUNDDOWN(IF(入力!$C$21=1,ユーザー別卸価格!V237/(100-入力!$C$22)%,ユーザー別卸価格!V237+入力!$C$23),-入力!$C$24),IF(入力!$C$25=2,ROUNDUP(IF(入力!$C$21=1,ユーザー別卸価格!V237/(100-入力!$C$22)%,ユーザー別卸価格!V237+入力!$C$23),-入力!$C$24),ROUND(IF(入力!$C$21=1,ユーザー別卸価格!V237/(100-入力!$C$22)%,ユーザー別卸価格!V237+入力!$C$23),-入力!$C$24))),ユーザー別卸価格!V237))</f>
        <v/>
      </c>
      <c r="W237" s="201">
        <f>'6桁'!W237</f>
        <v>0</v>
      </c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>
        <f>IF(ユーザー別卸価格!F238="","", IF(ISNUMBER(ユーザー別卸価格!F238),IF(入力!$C$25=1,ROUNDDOWN(IF(入力!$C$21=1,ユーザー別卸価格!F238/(100-入力!$C$22)%,ユーザー別卸価格!F238+入力!$C$23),-入力!$C$24),IF(入力!$C$25=2,ROUNDUP(IF(入力!$C$21=1,ユーザー別卸価格!F238/(100-入力!$C$22)%,ユーザー別卸価格!F238+入力!$C$23),-入力!$C$24),ROUND(IF(入力!$C$21=1,ユーザー別卸価格!F238/(100-入力!$C$22)%,ユーザー別卸価格!F238+入力!$C$23),-入力!$C$24))),ユーザー別卸価格!F238))</f>
        <v>33400</v>
      </c>
      <c r="G238" s="148">
        <f>'6桁'!G238</f>
        <v>0</v>
      </c>
      <c r="H238" s="5" t="str">
        <f>IF(ユーザー別卸価格!H238="","", IF(ISNUMBER(ユーザー別卸価格!H238),IF(入力!$C$25=1,ROUNDDOWN(IF(入力!$C$21=1,ユーザー別卸価格!H238/(100-入力!$C$22)%,ユーザー別卸価格!H238+入力!$C$23),-入力!$C$24),IF(入力!$C$25=2,ROUNDUP(IF(入力!$C$21=1,ユーザー別卸価格!H238/(100-入力!$C$22)%,ユーザー別卸価格!H238+入力!$C$23),-入力!$C$24),ROUND(IF(入力!$C$21=1,ユーザー別卸価格!H238/(100-入力!$C$22)%,ユーザー別卸価格!H238+入力!$C$23),-入力!$C$24))),ユーザー別卸価格!H238))</f>
        <v/>
      </c>
      <c r="I238" s="62">
        <f>'6桁'!I238</f>
        <v>0</v>
      </c>
      <c r="J238" s="423" t="str">
        <f>IF(ユーザー別卸価格!J238="","", IF(ISNUMBER(ユーザー別卸価格!J238),IF(入力!$C$25=1,ROUNDDOWN(IF(入力!$C$21=1,ユーザー別卸価格!J238/(100-入力!$C$22)%,ユーザー別卸価格!J238+入力!$C$23),-入力!$C$24),IF(入力!$C$25=2,ROUNDUP(IF(入力!$C$21=1,ユーザー別卸価格!J238/(100-入力!$C$22)%,ユーザー別卸価格!J238+入力!$C$23),-入力!$C$24),ROUND(IF(入力!$C$21=1,ユーザー別卸価格!J238/(100-入力!$C$22)%,ユーザー別卸価格!J238+入力!$C$23),-入力!$C$24))),ユーザー別卸価格!J238))</f>
        <v/>
      </c>
      <c r="K238" s="62">
        <f>'6桁'!K238</f>
        <v>0</v>
      </c>
      <c r="M238" s="452"/>
      <c r="N238" s="437" t="s">
        <v>405</v>
      </c>
      <c r="O238" s="438"/>
      <c r="P238" s="437" t="s">
        <v>403</v>
      </c>
      <c r="Q238" s="438"/>
      <c r="R238" s="33" t="str">
        <f>IF(ユーザー別卸価格!R238="","", IF(ISNUMBER(ユーザー別卸価格!R238),IF(入力!$C$25=1,ROUNDDOWN(IF(入力!$C$21=1,ユーザー別卸価格!R238/(100-入力!$C$22)%,ユーザー別卸価格!R238+入力!$C$23),-入力!$C$24),IF(入力!$C$25=2,ROUNDUP(IF(入力!$C$21=1,ユーザー別卸価格!R238/(100-入力!$C$22)%,ユーザー別卸価格!R238+入力!$C$23),-入力!$C$24),ROUND(IF(入力!$C$21=1,ユーザー別卸価格!R238/(100-入力!$C$22)%,ユーザー別卸価格!R238+入力!$C$23),-入力!$C$24))),ユーザー別卸価格!R238))</f>
        <v/>
      </c>
      <c r="S238" s="232">
        <f>'6桁'!S238</f>
        <v>0</v>
      </c>
      <c r="T238" s="33" t="str">
        <f>IF(ユーザー別卸価格!T238="","", IF(ISNUMBER(ユーザー別卸価格!T238),IF(入力!$C$25=1,ROUNDDOWN(IF(入力!$C$21=1,ユーザー別卸価格!T238/(100-入力!$C$22)%,ユーザー別卸価格!T238+入力!$C$23),-入力!$C$24),IF(入力!$C$25=2,ROUNDUP(IF(入力!$C$21=1,ユーザー別卸価格!T238/(100-入力!$C$22)%,ユーザー別卸価格!T238+入力!$C$23),-入力!$C$24),ROUND(IF(入力!$C$21=1,ユーザー別卸価格!T238/(100-入力!$C$22)%,ユーザー別卸価格!T238+入力!$C$23),-入力!$C$24))),ユーザー別卸価格!T238))</f>
        <v/>
      </c>
      <c r="U238" s="232">
        <f>'6桁'!U238</f>
        <v>0</v>
      </c>
      <c r="V238" s="33">
        <f>IF(ユーザー別卸価格!V238="","", IF(ISNUMBER(ユーザー別卸価格!V238),IF(入力!$C$25=1,ROUNDDOWN(IF(入力!$C$21=1,ユーザー別卸価格!V238/(100-入力!$C$22)%,ユーザー別卸価格!V238+入力!$C$23),-入力!$C$24),IF(入力!$C$25=2,ROUNDUP(IF(入力!$C$21=1,ユーザー別卸価格!V238/(100-入力!$C$22)%,ユーザー別卸価格!V238+入力!$C$23),-入力!$C$24),ROUND(IF(入力!$C$21=1,ユーザー別卸価格!V238/(100-入力!$C$22)%,ユーザー別卸価格!V238+入力!$C$23),-入力!$C$24))),ユーザー別卸価格!V238))</f>
        <v>18400</v>
      </c>
      <c r="W238" s="202">
        <f>'6桁'!W238</f>
        <v>0</v>
      </c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f>IF(ユーザー別卸価格!F239="","", IF(ISNUMBER(ユーザー別卸価格!F239),IF(入力!$C$25=1,ROUNDDOWN(IF(入力!$C$21=1,ユーザー別卸価格!F239/(100-入力!$C$22)%,ユーザー別卸価格!F239+入力!$C$23),-入力!$C$24),IF(入力!$C$25=2,ROUNDUP(IF(入力!$C$21=1,ユーザー別卸価格!F239/(100-入力!$C$22)%,ユーザー別卸価格!F239+入力!$C$23),-入力!$C$24),ROUND(IF(入力!$C$21=1,ユーザー別卸価格!F239/(100-入力!$C$22)%,ユーザー別卸価格!F239+入力!$C$23),-入力!$C$24))),ユーザー別卸価格!F239))</f>
        <v>25500</v>
      </c>
      <c r="G239" s="148" t="str">
        <f>'6桁'!G239</f>
        <v>◎</v>
      </c>
      <c r="H239" s="5" t="str">
        <f>IF(ユーザー別卸価格!H239="","", IF(ISNUMBER(ユーザー別卸価格!H239),IF(入力!$C$25=1,ROUNDDOWN(IF(入力!$C$21=1,ユーザー別卸価格!H239/(100-入力!$C$22)%,ユーザー別卸価格!H239+入力!$C$23),-入力!$C$24),IF(入力!$C$25=2,ROUNDUP(IF(入力!$C$21=1,ユーザー別卸価格!H239/(100-入力!$C$22)%,ユーザー別卸価格!H239+入力!$C$23),-入力!$C$24),ROUND(IF(入力!$C$21=1,ユーザー別卸価格!H239/(100-入力!$C$22)%,ユーザー別卸価格!H239+入力!$C$23),-入力!$C$24))),ユーザー別卸価格!H239))</f>
        <v/>
      </c>
      <c r="I239" s="62">
        <f>'6桁'!I239</f>
        <v>0</v>
      </c>
      <c r="J239" s="423" t="str">
        <f>IF(ユーザー別卸価格!J239="","", IF(ISNUMBER(ユーザー別卸価格!J239),IF(入力!$C$25=1,ROUNDDOWN(IF(入力!$C$21=1,ユーザー別卸価格!J239/(100-入力!$C$22)%,ユーザー別卸価格!J239+入力!$C$23),-入力!$C$24),IF(入力!$C$25=2,ROUNDUP(IF(入力!$C$21=1,ユーザー別卸価格!J239/(100-入力!$C$22)%,ユーザー別卸価格!J239+入力!$C$23),-入力!$C$24),ROUND(IF(入力!$C$21=1,ユーザー別卸価格!J239/(100-入力!$C$22)%,ユーザー別卸価格!J239+入力!$C$23),-入力!$C$24))),ユーザー別卸価格!J239))</f>
        <v/>
      </c>
      <c r="K239" s="62">
        <f>'6桁'!K239</f>
        <v>0</v>
      </c>
      <c r="M239" s="450">
        <v>12</v>
      </c>
      <c r="N239" s="441" t="s">
        <v>5</v>
      </c>
      <c r="O239" s="442"/>
      <c r="P239" s="439" t="s">
        <v>410</v>
      </c>
      <c r="Q239" s="440"/>
      <c r="R239" s="32">
        <f>IF(ユーザー別卸価格!R239="","", IF(ISNUMBER(ユーザー別卸価格!R239),IF(入力!$C$25=1,ROUNDDOWN(IF(入力!$C$21=1,ユーザー別卸価格!R239/(100-入力!$C$22)%,ユーザー別卸価格!R239+入力!$C$23),-入力!$C$24),IF(入力!$C$25=2,ROUNDUP(IF(入力!$C$21=1,ユーザー別卸価格!R239/(100-入力!$C$22)%,ユーザー別卸価格!R239+入力!$C$23),-入力!$C$24),ROUND(IF(入力!$C$21=1,ユーザー別卸価格!R239/(100-入力!$C$22)%,ユーザー別卸価格!R239+入力!$C$23),-入力!$C$24))),ユーザー別卸価格!R239))</f>
        <v>10200</v>
      </c>
      <c r="S239" s="311" t="str">
        <f>'6桁'!S239</f>
        <v>◎</v>
      </c>
      <c r="T239" s="32">
        <f>IF(ユーザー別卸価格!T239="","", IF(ISNUMBER(ユーザー別卸価格!T239),IF(入力!$C$25=1,ROUNDDOWN(IF(入力!$C$21=1,ユーザー別卸価格!T239/(100-入力!$C$22)%,ユーザー別卸価格!T239+入力!$C$23),-入力!$C$24),IF(入力!$C$25=2,ROUNDUP(IF(入力!$C$21=1,ユーザー別卸価格!T239/(100-入力!$C$22)%,ユーザー別卸価格!T239+入力!$C$23),-入力!$C$24),ROUND(IF(入力!$C$21=1,ユーザー別卸価格!T239/(100-入力!$C$22)%,ユーザー別卸価格!T239+入力!$C$23),-入力!$C$24))),ユーザー別卸価格!T239))</f>
        <v>9900</v>
      </c>
      <c r="U239" s="363" t="str">
        <f>'6桁'!U239</f>
        <v>※</v>
      </c>
      <c r="V239" s="32" t="str">
        <f>IF(ユーザー別卸価格!V239="","", IF(ISNUMBER(ユーザー別卸価格!V239),IF(入力!$C$25=1,ROUNDDOWN(IF(入力!$C$21=1,ユーザー別卸価格!V239/(100-入力!$C$22)%,ユーザー別卸価格!V239+入力!$C$23),-入力!$C$24),IF(入力!$C$25=2,ROUNDUP(IF(入力!$C$21=1,ユーザー別卸価格!V239/(100-入力!$C$22)%,ユーザー別卸価格!V239+入力!$C$23),-入力!$C$24),ROUND(IF(入力!$C$21=1,ユーザー別卸価格!V239/(100-入力!$C$22)%,ユーザー別卸価格!V239+入力!$C$23),-入力!$C$24))),ユーザー別卸価格!V239))</f>
        <v/>
      </c>
      <c r="W239" s="211">
        <f>'6桁'!W239</f>
        <v>0</v>
      </c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IF(ユーザー別卸価格!F240="","", IF(ISNUMBER(ユーザー別卸価格!F240),IF(入力!$C$25=1,ROUNDDOWN(IF(入力!$C$21=1,ユーザー別卸価格!F240/(100-入力!$C$22)%,ユーザー別卸価格!F240+入力!$C$23),-入力!$C$24),IF(入力!$C$25=2,ROUNDUP(IF(入力!$C$21=1,ユーザー別卸価格!F240/(100-入力!$C$22)%,ユーザー別卸価格!F240+入力!$C$23),-入力!$C$24),ROUND(IF(入力!$C$21=1,ユーザー別卸価格!F240/(100-入力!$C$22)%,ユーザー別卸価格!F240+入力!$C$23),-入力!$C$24))),ユーザー別卸価格!F240))</f>
        <v/>
      </c>
      <c r="G240" s="148">
        <f>'6桁'!G240</f>
        <v>0</v>
      </c>
      <c r="H240" s="5">
        <f>IF(ユーザー別卸価格!H240="","", IF(ISNUMBER(ユーザー別卸価格!H240),IF(入力!$C$25=1,ROUNDDOWN(IF(入力!$C$21=1,ユーザー別卸価格!H240/(100-入力!$C$22)%,ユーザー別卸価格!H240+入力!$C$23),-入力!$C$24),IF(入力!$C$25=2,ROUNDUP(IF(入力!$C$21=1,ユーザー別卸価格!H240/(100-入力!$C$22)%,ユーザー別卸価格!H240+入力!$C$23),-入力!$C$24),ROUND(IF(入力!$C$21=1,ユーザー別卸価格!H240/(100-入力!$C$22)%,ユーザー別卸価格!H240+入力!$C$23),-入力!$C$24))),ユーザー別卸価格!H240))</f>
        <v>25700</v>
      </c>
      <c r="I240" s="148" t="str">
        <f>'6桁'!I240</f>
        <v>※◎</v>
      </c>
      <c r="J240" s="423" t="str">
        <f>IF(ユーザー別卸価格!J240="","", IF(ISNUMBER(ユーザー別卸価格!J240),IF(入力!$C$25=1,ROUNDDOWN(IF(入力!$C$21=1,ユーザー別卸価格!J240/(100-入力!$C$22)%,ユーザー別卸価格!J240+入力!$C$23),-入力!$C$24),IF(入力!$C$25=2,ROUNDUP(IF(入力!$C$21=1,ユーザー別卸価格!J240/(100-入力!$C$22)%,ユーザー別卸価格!J240+入力!$C$23),-入力!$C$24),ROUND(IF(入力!$C$21=1,ユーザー別卸価格!J240/(100-入力!$C$22)%,ユーザー別卸価格!J240+入力!$C$23),-入力!$C$24))),ユーザー別卸価格!J240))</f>
        <v/>
      </c>
      <c r="K240" s="62">
        <f>'6桁'!K240</f>
        <v>0</v>
      </c>
      <c r="M240" s="451"/>
      <c r="N240" s="439"/>
      <c r="O240" s="440"/>
      <c r="P240" s="435" t="s">
        <v>411</v>
      </c>
      <c r="Q240" s="436"/>
      <c r="R240" s="5">
        <f>IF(ユーザー別卸価格!R240="","", IF(ISNUMBER(ユーザー別卸価格!R240),IF(入力!$C$25=1,ROUNDDOWN(IF(入力!$C$21=1,ユーザー別卸価格!R240/(100-入力!$C$22)%,ユーザー別卸価格!R240+入力!$C$23),-入力!$C$24),IF(入力!$C$25=2,ROUNDUP(IF(入力!$C$21=1,ユーザー別卸価格!R240/(100-入力!$C$22)%,ユーザー別卸価格!R240+入力!$C$23),-入力!$C$24),ROUND(IF(入力!$C$21=1,ユーザー別卸価格!R240/(100-入力!$C$22)%,ユーザー別卸価格!R240+入力!$C$23),-入力!$C$24))),ユーザー別卸価格!R240))</f>
        <v>12700</v>
      </c>
      <c r="S240" s="231" t="str">
        <f>'6桁'!S240</f>
        <v>◎</v>
      </c>
      <c r="T240" s="5">
        <f>IF(ユーザー別卸価格!T240="","", IF(ISNUMBER(ユーザー別卸価格!T240),IF(入力!$C$25=1,ROUNDDOWN(IF(入力!$C$21=1,ユーザー別卸価格!T240/(100-入力!$C$22)%,ユーザー別卸価格!T240+入力!$C$23),-入力!$C$24),IF(入力!$C$25=2,ROUNDUP(IF(入力!$C$21=1,ユーザー別卸価格!T240/(100-入力!$C$22)%,ユーザー別卸価格!T240+入力!$C$23),-入力!$C$24),ROUND(IF(入力!$C$21=1,ユーザー別卸価格!T240/(100-入力!$C$22)%,ユーザー別卸価格!T240+入力!$C$23),-入力!$C$24))),ユーザー別卸価格!T240))</f>
        <v>12800</v>
      </c>
      <c r="U240" s="201" t="str">
        <f>'6桁'!U240</f>
        <v>※</v>
      </c>
      <c r="V240" s="5" t="str">
        <f>IF(ユーザー別卸価格!V240="","", IF(ISNUMBER(ユーザー別卸価格!V240),IF(入力!$C$25=1,ROUNDDOWN(IF(入力!$C$21=1,ユーザー別卸価格!V240/(100-入力!$C$22)%,ユーザー別卸価格!V240+入力!$C$23),-入力!$C$24),IF(入力!$C$25=2,ROUNDUP(IF(入力!$C$21=1,ユーザー別卸価格!V240/(100-入力!$C$22)%,ユーザー別卸価格!V240+入力!$C$23),-入力!$C$24),ROUND(IF(入力!$C$21=1,ユーザー別卸価格!V240/(100-入力!$C$22)%,ユーザー別卸価格!V240+入力!$C$23),-入力!$C$24))),ユーザー別卸価格!V240))</f>
        <v/>
      </c>
      <c r="W240" s="201">
        <f>'6桁'!W240</f>
        <v>0</v>
      </c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f>IF(ユーザー別卸価格!F241="","", IF(ISNUMBER(ユーザー別卸価格!F241),IF(入力!$C$25=1,ROUNDDOWN(IF(入力!$C$21=1,ユーザー別卸価格!F241/(100-入力!$C$22)%,ユーザー別卸価格!F241+入力!$C$23),-入力!$C$24),IF(入力!$C$25=2,ROUNDUP(IF(入力!$C$21=1,ユーザー別卸価格!F241/(100-入力!$C$22)%,ユーザー別卸価格!F241+入力!$C$23),-入力!$C$24),ROUND(IF(入力!$C$21=1,ユーザー別卸価格!F241/(100-入力!$C$22)%,ユーザー別卸価格!F241+入力!$C$23),-入力!$C$24))),ユーザー別卸価格!F241))</f>
        <v>26000</v>
      </c>
      <c r="G241" s="185" t="str">
        <f>'6桁'!G241</f>
        <v>◎</v>
      </c>
      <c r="H241" s="33" t="str">
        <f>IF(ユーザー別卸価格!H241="","", IF(ISNUMBER(ユーザー別卸価格!H241),IF(入力!$C$25=1,ROUNDDOWN(IF(入力!$C$21=1,ユーザー別卸価格!H241/(100-入力!$C$22)%,ユーザー別卸価格!H241+入力!$C$23),-入力!$C$24),IF(入力!$C$25=2,ROUNDUP(IF(入力!$C$21=1,ユーザー別卸価格!H241/(100-入力!$C$22)%,ユーザー別卸価格!H241+入力!$C$23),-入力!$C$24),ROUND(IF(入力!$C$21=1,ユーザー別卸価格!H241/(100-入力!$C$22)%,ユーザー別卸価格!H241+入力!$C$23),-入力!$C$24))),ユーザー別卸価格!H241))</f>
        <v/>
      </c>
      <c r="I241" s="185">
        <f>'6桁'!I241</f>
        <v>0</v>
      </c>
      <c r="J241" s="421" t="str">
        <f>IF(ユーザー別卸価格!J241="","", IF(ISNUMBER(ユーザー別卸価格!J241),IF(入力!$C$25=1,ROUNDDOWN(IF(入力!$C$21=1,ユーザー別卸価格!J241/(100-入力!$C$22)%,ユーザー別卸価格!J241+入力!$C$23),-入力!$C$24),IF(入力!$C$25=2,ROUNDUP(IF(入力!$C$21=1,ユーザー別卸価格!J241/(100-入力!$C$22)%,ユーザー別卸価格!J241+入力!$C$23),-入力!$C$24),ROUND(IF(入力!$C$21=1,ユーザー別卸価格!J241/(100-入力!$C$22)%,ユーザー別卸価格!J241+入力!$C$23),-入力!$C$24))),ユーザー別卸価格!J241))</f>
        <v>価格設定なし</v>
      </c>
      <c r="K241" s="58" t="str">
        <f>'6桁'!K241</f>
        <v>⑨</v>
      </c>
      <c r="M241" s="451"/>
      <c r="N241" s="435" t="s">
        <v>406</v>
      </c>
      <c r="O241" s="436"/>
      <c r="P241" s="435" t="s">
        <v>488</v>
      </c>
      <c r="Q241" s="436"/>
      <c r="R241" s="5">
        <f>IF(ユーザー別卸価格!R241="","", IF(ISNUMBER(ユーザー別卸価格!R241),IF(入力!$C$25=1,ROUNDDOWN(IF(入力!$C$21=1,ユーザー別卸価格!R241/(100-入力!$C$22)%,ユーザー別卸価格!R241+入力!$C$23),-入力!$C$24),IF(入力!$C$25=2,ROUNDUP(IF(入力!$C$21=1,ユーザー別卸価格!R241/(100-入力!$C$22)%,ユーザー別卸価格!R241+入力!$C$23),-入力!$C$24),ROUND(IF(入力!$C$21=1,ユーザー別卸価格!R241/(100-入力!$C$22)%,ユーザー別卸価格!R241+入力!$C$23),-入力!$C$24))),ユーザー別卸価格!R241))</f>
        <v>14900</v>
      </c>
      <c r="S241" s="231">
        <f>'6桁'!S241</f>
        <v>0</v>
      </c>
      <c r="T241" s="5" t="str">
        <f>IF(ユーザー別卸価格!T241="","", IF(ISNUMBER(ユーザー別卸価格!T241),IF(入力!$C$25=1,ROUNDDOWN(IF(入力!$C$21=1,ユーザー別卸価格!T241/(100-入力!$C$22)%,ユーザー別卸価格!T241+入力!$C$23),-入力!$C$24),IF(入力!$C$25=2,ROUNDUP(IF(入力!$C$21=1,ユーザー別卸価格!T241/(100-入力!$C$22)%,ユーザー別卸価格!T241+入力!$C$23),-入力!$C$24),ROUND(IF(入力!$C$21=1,ユーザー別卸価格!T241/(100-入力!$C$22)%,ユーザー別卸価格!T241+入力!$C$23),-入力!$C$24))),ユーザー別卸価格!T241))</f>
        <v/>
      </c>
      <c r="U241" s="364">
        <f>'6桁'!U241</f>
        <v>0</v>
      </c>
      <c r="V241" s="5" t="str">
        <f>IF(ユーザー別卸価格!V241="","", IF(ISNUMBER(ユーザー別卸価格!V241),IF(入力!$C$25=1,ROUNDDOWN(IF(入力!$C$21=1,ユーザー別卸価格!V241/(100-入力!$C$22)%,ユーザー別卸価格!V241+入力!$C$23),-入力!$C$24),IF(入力!$C$25=2,ROUNDUP(IF(入力!$C$21=1,ユーザー別卸価格!V241/(100-入力!$C$22)%,ユーザー別卸価格!V241+入力!$C$23),-入力!$C$24),ROUND(IF(入力!$C$21=1,ユーザー別卸価格!V241/(100-入力!$C$22)%,ユーザー別卸価格!V241+入力!$C$23),-入力!$C$24))),ユーザー別卸価格!V241))</f>
        <v/>
      </c>
      <c r="W241" s="201">
        <f>'6桁'!W241</f>
        <v>0</v>
      </c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>
        <f>IF(ユーザー別卸価格!F242="","", IF(ISNUMBER(ユーザー別卸価格!F242),IF(入力!$C$25=1,ROUNDDOWN(IF(入力!$C$21=1,ユーザー別卸価格!F242/(100-入力!$C$22)%,ユーザー別卸価格!F242+入力!$C$23),-入力!$C$24),IF(入力!$C$25=2,ROUNDUP(IF(入力!$C$21=1,ユーザー別卸価格!F242/(100-入力!$C$22)%,ユーザー別卸価格!F242+入力!$C$23),-入力!$C$24),ROUND(IF(入力!$C$21=1,ユーザー別卸価格!F242/(100-入力!$C$22)%,ユーザー別卸価格!F242+入力!$C$23),-入力!$C$24))),ユーザー別卸価格!F242))</f>
        <v>16100</v>
      </c>
      <c r="G242" s="184">
        <f>'6桁'!G242</f>
        <v>0</v>
      </c>
      <c r="H242" s="6">
        <f>IF(ユーザー別卸価格!H242="","", IF(ISNUMBER(ユーザー別卸価格!H242),IF(入力!$C$25=1,ROUNDDOWN(IF(入力!$C$21=1,ユーザー別卸価格!H242/(100-入力!$C$22)%,ユーザー別卸価格!H242+入力!$C$23),-入力!$C$24),IF(入力!$C$25=2,ROUNDUP(IF(入力!$C$21=1,ユーザー別卸価格!H242/(100-入力!$C$22)%,ユーザー別卸価格!H242+入力!$C$23),-入力!$C$24),ROUND(IF(入力!$C$21=1,ユーザー別卸価格!H242/(100-入力!$C$22)%,ユーザー別卸価格!H242+入力!$C$23),-入力!$C$24))),ユーザー別卸価格!H242))</f>
        <v>16300</v>
      </c>
      <c r="I242" s="184" t="str">
        <f>'6桁'!I242</f>
        <v>※</v>
      </c>
      <c r="J242" s="6" t="str">
        <f>IF(ユーザー別卸価格!J242="","", IF(ISNUMBER(ユーザー別卸価格!J242),IF(入力!$C$25=1,ROUNDDOWN(IF(入力!$C$21=1,ユーザー別卸価格!J242/(100-入力!$C$22)%,ユーザー別卸価格!J242+入力!$C$23),-入力!$C$24),IF(入力!$C$25=2,ROUNDUP(IF(入力!$C$21=1,ユーザー別卸価格!J242/(100-入力!$C$22)%,ユーザー別卸価格!J242+入力!$C$23),-入力!$C$24),ROUND(IF(入力!$C$21=1,ユーザー別卸価格!J242/(100-入力!$C$22)%,ユーザー別卸価格!J242+入力!$C$23),-入力!$C$24))),ユーザー別卸価格!J242))</f>
        <v/>
      </c>
      <c r="K242" s="70">
        <f>'6桁'!K242</f>
        <v>0</v>
      </c>
      <c r="M242" s="453"/>
      <c r="N242" s="456" t="s">
        <v>407</v>
      </c>
      <c r="O242" s="457"/>
      <c r="P242" s="456" t="s">
        <v>402</v>
      </c>
      <c r="Q242" s="457"/>
      <c r="R242" s="16" t="str">
        <f>IF(ユーザー別卸価格!R242="","", IF(ISNUMBER(ユーザー別卸価格!R242),IF(入力!$C$25=1,ROUNDDOWN(IF(入力!$C$21=1,ユーザー別卸価格!R242/(100-入力!$C$22)%,ユーザー別卸価格!R242+入力!$C$23),-入力!$C$24),IF(入力!$C$25=2,ROUNDUP(IF(入力!$C$21=1,ユーザー別卸価格!R242/(100-入力!$C$22)%,ユーザー別卸価格!R242+入力!$C$23),-入力!$C$24),ROUND(IF(入力!$C$21=1,ユーザー別卸価格!R242/(100-入力!$C$22)%,ユーザー別卸価格!R242+入力!$C$23),-入力!$C$24))),ユーザー別卸価格!R242))</f>
        <v/>
      </c>
      <c r="S242" s="233">
        <f>'6桁'!S242</f>
        <v>0</v>
      </c>
      <c r="T242" s="16">
        <f>IF(ユーザー別卸価格!T242="","", IF(ISNUMBER(ユーザー別卸価格!T242),IF(入力!$C$25=1,ROUNDDOWN(IF(入力!$C$21=1,ユーザー別卸価格!T242/(100-入力!$C$22)%,ユーザー別卸価格!T242+入力!$C$23),-入力!$C$24),IF(入力!$C$25=2,ROUNDUP(IF(入力!$C$21=1,ユーザー別卸価格!T242/(100-入力!$C$22)%,ユーザー別卸価格!T242+入力!$C$23),-入力!$C$24),ROUND(IF(入力!$C$21=1,ユーザー別卸価格!T242/(100-入力!$C$22)%,ユーザー別卸価格!T242+入力!$C$23),-入力!$C$24))),ユーザー別卸価格!T242))</f>
        <v>9900</v>
      </c>
      <c r="U242" s="233" t="str">
        <f>'6桁'!U242</f>
        <v>※</v>
      </c>
      <c r="V242" s="16" t="str">
        <f>IF(ユーザー別卸価格!V242="","", IF(ISNUMBER(ユーザー別卸価格!V242),IF(入力!$C$25=1,ROUNDDOWN(IF(入力!$C$21=1,ユーザー別卸価格!V242/(100-入力!$C$22)%,ユーザー別卸価格!V242+入力!$C$23),-入力!$C$24),IF(入力!$C$25=2,ROUNDUP(IF(入力!$C$21=1,ユーザー別卸価格!V242/(100-入力!$C$22)%,ユーザー別卸価格!V242+入力!$C$23),-入力!$C$24),ROUND(IF(入力!$C$21=1,ユーザー別卸価格!V242/(100-入力!$C$22)%,ユーザー別卸価格!V242+入力!$C$23),-入力!$C$24))),ユーザー別卸価格!V242))</f>
        <v/>
      </c>
      <c r="W242" s="207">
        <f>'6桁'!W242</f>
        <v>0</v>
      </c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f>IF(ユーザー別卸価格!F243="","", IF(ISNUMBER(ユーザー別卸価格!F243),IF(入力!$C$25=1,ROUNDDOWN(IF(入力!$C$21=1,ユーザー別卸価格!F243/(100-入力!$C$22)%,ユーザー別卸価格!F243+入力!$C$23),-入力!$C$24),IF(入力!$C$25=2,ROUNDUP(IF(入力!$C$21=1,ユーザー別卸価格!F243/(100-入力!$C$22)%,ユーザー別卸価格!F243+入力!$C$23),-入力!$C$24),ROUND(IF(入力!$C$21=1,ユーザー別卸価格!F243/(100-入力!$C$22)%,ユーザー別卸価格!F243+入力!$C$23),-入力!$C$24))),ユーザー別卸価格!F243))</f>
        <v>17600</v>
      </c>
      <c r="G243" s="148" t="str">
        <f>'6桁'!G243</f>
        <v>◎</v>
      </c>
      <c r="H243" s="5" t="str">
        <f>IF(ユーザー別卸価格!H243="","", IF(ISNUMBER(ユーザー別卸価格!H243),IF(入力!$C$25=1,ROUNDDOWN(IF(入力!$C$21=1,ユーザー別卸価格!H243/(100-入力!$C$22)%,ユーザー別卸価格!H243+入力!$C$23),-入力!$C$24),IF(入力!$C$25=2,ROUNDUP(IF(入力!$C$21=1,ユーザー別卸価格!H243/(100-入力!$C$22)%,ユーザー別卸価格!H243+入力!$C$23),-入力!$C$24),ROUND(IF(入力!$C$21=1,ユーザー別卸価格!H243/(100-入力!$C$22)%,ユーザー別卸価格!H243+入力!$C$23),-入力!$C$24))),ユーザー別卸価格!H243))</f>
        <v/>
      </c>
      <c r="I243" s="148">
        <f>'6桁'!I243</f>
        <v>0</v>
      </c>
      <c r="J243" s="5" t="str">
        <f>IF(ユーザー別卸価格!J243="","", IF(ISNUMBER(ユーザー別卸価格!J243),IF(入力!$C$25=1,ROUNDDOWN(IF(入力!$C$21=1,ユーザー別卸価格!J243/(100-入力!$C$22)%,ユーザー別卸価格!J243+入力!$C$23),-入力!$C$24),IF(入力!$C$25=2,ROUNDUP(IF(入力!$C$21=1,ユーザー別卸価格!J243/(100-入力!$C$22)%,ユーザー別卸価格!J243+入力!$C$23),-入力!$C$24),ROUND(IF(入力!$C$21=1,ユーザー別卸価格!J243/(100-入力!$C$22)%,ユーザー別卸価格!J243+入力!$C$23),-入力!$C$24))),ユーザー別卸価格!J243))</f>
        <v/>
      </c>
      <c r="K243" s="62">
        <f>'6桁'!K243</f>
        <v>0</v>
      </c>
      <c r="M243" s="447" t="s">
        <v>870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f>IF(ユーザー別卸価格!F244="","", IF(ISNUMBER(ユーザー別卸価格!F244),IF(入力!$C$25=1,ROUNDDOWN(IF(入力!$C$21=1,ユーザー別卸価格!F244/(100-入力!$C$22)%,ユーザー別卸価格!F244+入力!$C$23),-入力!$C$24),IF(入力!$C$25=2,ROUNDUP(IF(入力!$C$21=1,ユーザー別卸価格!F244/(100-入力!$C$22)%,ユーザー別卸価格!F244+入力!$C$23),-入力!$C$24),ROUND(IF(入力!$C$21=1,ユーザー別卸価格!F244/(100-入力!$C$22)%,ユーザー別卸価格!F244+入力!$C$23),-入力!$C$24))),ユーザー別卸価格!F244))</f>
        <v>18200</v>
      </c>
      <c r="G244" s="148" t="str">
        <f>'6桁'!G244</f>
        <v>◎</v>
      </c>
      <c r="H244" s="5">
        <f>IF(ユーザー別卸価格!H244="","", IF(ISNUMBER(ユーザー別卸価格!H244),IF(入力!$C$25=1,ROUNDDOWN(IF(入力!$C$21=1,ユーザー別卸価格!H244/(100-入力!$C$22)%,ユーザー別卸価格!H244+入力!$C$23),-入力!$C$24),IF(入力!$C$25=2,ROUNDUP(IF(入力!$C$21=1,ユーザー別卸価格!H244/(100-入力!$C$22)%,ユーザー別卸価格!H244+入力!$C$23),-入力!$C$24),ROUND(IF(入力!$C$21=1,ユーザー別卸価格!H244/(100-入力!$C$22)%,ユーザー別卸価格!H244+入力!$C$23),-入力!$C$24))),ユーザー別卸価格!H244))</f>
        <v>18300</v>
      </c>
      <c r="I244" s="148" t="str">
        <f>'6桁'!I244</f>
        <v>※</v>
      </c>
      <c r="J244" s="5" t="str">
        <f>IF(ユーザー別卸価格!J244="","", IF(ISNUMBER(ユーザー別卸価格!J244),IF(入力!$C$25=1,ROUNDDOWN(IF(入力!$C$21=1,ユーザー別卸価格!J244/(100-入力!$C$22)%,ユーザー別卸価格!J244+入力!$C$23),-入力!$C$24),IF(入力!$C$25=2,ROUNDUP(IF(入力!$C$21=1,ユーザー別卸価格!J244/(100-入力!$C$22)%,ユーザー別卸価格!J244+入力!$C$23),-入力!$C$24),ROUND(IF(入力!$C$21=1,ユーザー別卸価格!J244/(100-入力!$C$22)%,ユーザー別卸価格!J244+入力!$C$23),-入力!$C$24))),ユーザー別卸価格!J244))</f>
        <v/>
      </c>
      <c r="K244" s="62">
        <f>'6桁'!K244</f>
        <v>0</v>
      </c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f>IF(ユーザー別卸価格!F245="","", IF(ISNUMBER(ユーザー別卸価格!F245),IF(入力!$C$25=1,ROUNDDOWN(IF(入力!$C$21=1,ユーザー別卸価格!F245/(100-入力!$C$22)%,ユーザー別卸価格!F245+入力!$C$23),-入力!$C$24),IF(入力!$C$25=2,ROUNDUP(IF(入力!$C$21=1,ユーザー別卸価格!F245/(100-入力!$C$22)%,ユーザー別卸価格!F245+入力!$C$23),-入力!$C$24),ROUND(IF(入力!$C$21=1,ユーザー別卸価格!F245/(100-入力!$C$22)%,ユーザー別卸価格!F245+入力!$C$23),-入力!$C$24))),ユーザー別卸価格!F245))</f>
        <v>20200</v>
      </c>
      <c r="G245" s="148" t="str">
        <f>'6桁'!G245</f>
        <v>◎</v>
      </c>
      <c r="H245" s="5" t="str">
        <f>IF(ユーザー別卸価格!H245="","", IF(ISNUMBER(ユーザー別卸価格!H245),IF(入力!$C$25=1,ROUNDDOWN(IF(入力!$C$21=1,ユーザー別卸価格!H245/(100-入力!$C$22)%,ユーザー別卸価格!H245+入力!$C$23),-入力!$C$24),IF(入力!$C$25=2,ROUNDUP(IF(入力!$C$21=1,ユーザー別卸価格!H245/(100-入力!$C$22)%,ユーザー別卸価格!H245+入力!$C$23),-入力!$C$24),ROUND(IF(入力!$C$21=1,ユーザー別卸価格!H245/(100-入力!$C$22)%,ユーザー別卸価格!H245+入力!$C$23),-入力!$C$24))),ユーザー別卸価格!H245))</f>
        <v/>
      </c>
      <c r="I245" s="148">
        <f>'6桁'!I245</f>
        <v>0</v>
      </c>
      <c r="J245" s="5" t="str">
        <f>IF(ユーザー別卸価格!J245="","", IF(ISNUMBER(ユーザー別卸価格!J245),IF(入力!$C$25=1,ROUNDDOWN(IF(入力!$C$21=1,ユーザー別卸価格!J245/(100-入力!$C$22)%,ユーザー別卸価格!J245+入力!$C$23),-入力!$C$24),IF(入力!$C$25=2,ROUNDUP(IF(入力!$C$21=1,ユーザー別卸価格!J245/(100-入力!$C$22)%,ユーザー別卸価格!J245+入力!$C$23),-入力!$C$24),ROUND(IF(入力!$C$21=1,ユーザー別卸価格!J245/(100-入力!$C$22)%,ユーザー別卸価格!J245+入力!$C$23),-入力!$C$24))),ユーザー別卸価格!J245))</f>
        <v/>
      </c>
      <c r="K245" s="62">
        <f>'6桁'!K245</f>
        <v>0</v>
      </c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f>IF(ユーザー別卸価格!F246="","", IF(ISNUMBER(ユーザー別卸価格!F246),IF(入力!$C$25=1,ROUNDDOWN(IF(入力!$C$21=1,ユーザー別卸価格!F246/(100-入力!$C$22)%,ユーザー別卸価格!F246+入力!$C$23),-入力!$C$24),IF(入力!$C$25=2,ROUNDUP(IF(入力!$C$21=1,ユーザー別卸価格!F246/(100-入力!$C$22)%,ユーザー別卸価格!F246+入力!$C$23),-入力!$C$24),ROUND(IF(入力!$C$21=1,ユーザー別卸価格!F246/(100-入力!$C$22)%,ユーザー別卸価格!F246+入力!$C$23),-入力!$C$24))),ユーザー別卸価格!F246))</f>
        <v>21100</v>
      </c>
      <c r="G246" s="148" t="str">
        <f>'6桁'!G246</f>
        <v>◎</v>
      </c>
      <c r="H246" s="5" t="str">
        <f>IF(ユーザー別卸価格!H246="","", IF(ISNUMBER(ユーザー別卸価格!H246),IF(入力!$C$25=1,ROUNDDOWN(IF(入力!$C$21=1,ユーザー別卸価格!H246/(100-入力!$C$22)%,ユーザー別卸価格!H246+入力!$C$23),-入力!$C$24),IF(入力!$C$25=2,ROUNDUP(IF(入力!$C$21=1,ユーザー別卸価格!H246/(100-入力!$C$22)%,ユーザー別卸価格!H246+入力!$C$23),-入力!$C$24),ROUND(IF(入力!$C$21=1,ユーザー別卸価格!H246/(100-入力!$C$22)%,ユーザー別卸価格!H246+入力!$C$23),-入力!$C$24))),ユーザー別卸価格!H246))</f>
        <v/>
      </c>
      <c r="I246" s="148">
        <f>'6桁'!I246</f>
        <v>0</v>
      </c>
      <c r="J246" s="5" t="str">
        <f>IF(ユーザー別卸価格!J246="","", IF(ISNUMBER(ユーザー別卸価格!J246),IF(入力!$C$25=1,ROUNDDOWN(IF(入力!$C$21=1,ユーザー別卸価格!J246/(100-入力!$C$22)%,ユーザー別卸価格!J246+入力!$C$23),-入力!$C$24),IF(入力!$C$25=2,ROUNDUP(IF(入力!$C$21=1,ユーザー別卸価格!J246/(100-入力!$C$22)%,ユーザー別卸価格!J246+入力!$C$23),-入力!$C$24),ROUND(IF(入力!$C$21=1,ユーザー別卸価格!J246/(100-入力!$C$22)%,ユーザー別卸価格!J246+入力!$C$23),-入力!$C$24))),ユーザー別卸価格!J246))</f>
        <v/>
      </c>
      <c r="K246" s="62">
        <f>'6桁'!K246</f>
        <v>0</v>
      </c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f>IF(ユーザー別卸価格!F247="","", IF(ISNUMBER(ユーザー別卸価格!F247),IF(入力!$C$25=1,ROUNDDOWN(IF(入力!$C$21=1,ユーザー別卸価格!F247/(100-入力!$C$22)%,ユーザー別卸価格!F247+入力!$C$23),-入力!$C$24),IF(入力!$C$25=2,ROUNDUP(IF(入力!$C$21=1,ユーザー別卸価格!F247/(100-入力!$C$22)%,ユーザー別卸価格!F247+入力!$C$23),-入力!$C$24),ROUND(IF(入力!$C$21=1,ユーザー別卸価格!F247/(100-入力!$C$22)%,ユーザー別卸価格!F247+入力!$C$23),-入力!$C$24))),ユーザー別卸価格!F247))</f>
        <v>20600</v>
      </c>
      <c r="G247" s="148" t="str">
        <f>'6桁'!G247</f>
        <v>◎</v>
      </c>
      <c r="H247" s="5">
        <f>IF(ユーザー別卸価格!H247="","", IF(ISNUMBER(ユーザー別卸価格!H247),IF(入力!$C$25=1,ROUNDDOWN(IF(入力!$C$21=1,ユーザー別卸価格!H247/(100-入力!$C$22)%,ユーザー別卸価格!H247+入力!$C$23),-入力!$C$24),IF(入力!$C$25=2,ROUNDUP(IF(入力!$C$21=1,ユーザー別卸価格!H247/(100-入力!$C$22)%,ユーザー別卸価格!H247+入力!$C$23),-入力!$C$24),ROUND(IF(入力!$C$21=1,ユーザー別卸価格!H247/(100-入力!$C$22)%,ユーザー別卸価格!H247+入力!$C$23),-入力!$C$24))),ユーザー別卸価格!H247))</f>
        <v>20200</v>
      </c>
      <c r="I247" s="62" t="str">
        <f>'6桁'!I247</f>
        <v>※</v>
      </c>
      <c r="J247" s="5" t="str">
        <f>IF(ユーザー別卸価格!J247="","", IF(ISNUMBER(ユーザー別卸価格!J247),IF(入力!$C$25=1,ROUNDDOWN(IF(入力!$C$21=1,ユーザー別卸価格!J247/(100-入力!$C$22)%,ユーザー別卸価格!J247+入力!$C$23),-入力!$C$24),IF(入力!$C$25=2,ROUNDUP(IF(入力!$C$21=1,ユーザー別卸価格!J247/(100-入力!$C$22)%,ユーザー別卸価格!J247+入力!$C$23),-入力!$C$24),ROUND(IF(入力!$C$21=1,ユーザー別卸価格!J247/(100-入力!$C$22)%,ユーザー別卸価格!J247+入力!$C$23),-入力!$C$24))),ユーザー別卸価格!J247))</f>
        <v/>
      </c>
      <c r="K247" s="62">
        <f>'6桁'!K247</f>
        <v>0</v>
      </c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f>IF(ユーザー別卸価格!F248="","", IF(ISNUMBER(ユーザー別卸価格!F248),IF(入力!$C$25=1,ROUNDDOWN(IF(入力!$C$21=1,ユーザー別卸価格!F248/(100-入力!$C$22)%,ユーザー別卸価格!F248+入力!$C$23),-入力!$C$24),IF(入力!$C$25=2,ROUNDUP(IF(入力!$C$21=1,ユーザー別卸価格!F248/(100-入力!$C$22)%,ユーザー別卸価格!F248+入力!$C$23),-入力!$C$24),ROUND(IF(入力!$C$21=1,ユーザー別卸価格!F248/(100-入力!$C$22)%,ユーザー別卸価格!F248+入力!$C$23),-入力!$C$24))),ユーザー別卸価格!F248))</f>
        <v>21600</v>
      </c>
      <c r="G248" s="148" t="str">
        <f>'6桁'!G248</f>
        <v>◎</v>
      </c>
      <c r="H248" s="317" t="str">
        <f>IF(ユーザー別卸価格!H248="","", IF(ISNUMBER(ユーザー別卸価格!H248),IF(入力!$C$25=1,ROUNDDOWN(IF(入力!$C$21=1,ユーザー別卸価格!H248/(100-入力!$C$22)%,ユーザー別卸価格!H248+入力!$C$23),-入力!$C$24),IF(入力!$C$25=2,ROUNDUP(IF(入力!$C$21=1,ユーザー別卸価格!H248/(100-入力!$C$22)%,ユーザー別卸価格!H248+入力!$C$23),-入力!$C$24),ROUND(IF(入力!$C$21=1,ユーザー別卸価格!H248/(100-入力!$C$22)%,ユーザー別卸価格!H248+入力!$C$23),-入力!$C$24))),ユーザー別卸価格!H248))</f>
        <v/>
      </c>
      <c r="I248" s="318">
        <f>'6桁'!I248</f>
        <v>0</v>
      </c>
      <c r="J248" s="139" t="str">
        <f>IF(ユーザー別卸価格!J248="","", IF(ISNUMBER(ユーザー別卸価格!J248),IF(入力!$C$25=1,ROUNDDOWN(IF(入力!$C$21=1,ユーザー別卸価格!J248/(100-入力!$C$22)%,ユーザー別卸価格!J248+入力!$C$23),-入力!$C$24),IF(入力!$C$25=2,ROUNDUP(IF(入力!$C$21=1,ユーザー別卸価格!J248/(100-入力!$C$22)%,ユーザー別卸価格!J248+入力!$C$23),-入力!$C$24),ROUND(IF(入力!$C$21=1,ユーザー別卸価格!J248/(100-入力!$C$22)%,ユーザー別卸価格!J248+入力!$C$23),-入力!$C$24))),ユーザー別卸価格!J248))</f>
        <v/>
      </c>
      <c r="K248" s="138">
        <f>'6桁'!K248</f>
        <v>0</v>
      </c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>
        <f>IF(ユーザー別卸価格!F249="","", IF(ISNUMBER(ユーザー別卸価格!F249),IF(入力!$C$25=1,ROUNDDOWN(IF(入力!$C$21=1,ユーザー別卸価格!F249/(100-入力!$C$22)%,ユーザー別卸価格!F249+入力!$C$23),-入力!$C$24),IF(入力!$C$25=2,ROUNDUP(IF(入力!$C$21=1,ユーザー別卸価格!F249/(100-入力!$C$22)%,ユーザー別卸価格!F249+入力!$C$23),-入力!$C$24),ROUND(IF(入力!$C$21=1,ユーザー別卸価格!F249/(100-入力!$C$22)%,ユーザー別卸価格!F249+入力!$C$23),-入力!$C$24))),ユーザー別卸価格!F249))</f>
        <v>25300</v>
      </c>
      <c r="G249" s="268">
        <f>'6桁'!G249</f>
        <v>0</v>
      </c>
      <c r="H249" s="245" t="str">
        <f>IF(ユーザー別卸価格!H249="","", IF(ISNUMBER(ユーザー別卸価格!H249),IF(入力!$C$25=1,ROUNDDOWN(IF(入力!$C$21=1,ユーザー別卸価格!H249/(100-入力!$C$22)%,ユーザー別卸価格!H249+入力!$C$23),-入力!$C$24),IF(入力!$C$25=2,ROUNDUP(IF(入力!$C$21=1,ユーザー別卸価格!H249/(100-入力!$C$22)%,ユーザー別卸価格!H249+入力!$C$23),-入力!$C$24),ROUND(IF(入力!$C$21=1,ユーザー別卸価格!H249/(100-入力!$C$22)%,ユーザー別卸価格!H249+入力!$C$23),-入力!$C$24))),ユーザー別卸価格!H249))</f>
        <v/>
      </c>
      <c r="I249" s="149">
        <f>'6桁'!I249</f>
        <v>0</v>
      </c>
      <c r="J249" s="268" t="str">
        <f>IF(ユーザー別卸価格!J249="","", IF(ISNUMBER(ユーザー別卸価格!J249),IF(入力!$C$25=1,ROUNDDOWN(IF(入力!$C$21=1,ユーザー別卸価格!J249/(100-入力!$C$22)%,ユーザー別卸価格!J249+入力!$C$23),-入力!$C$24),IF(入力!$C$25=2,ROUNDUP(IF(入力!$C$21=1,ユーザー別卸価格!J249/(100-入力!$C$22)%,ユーザー別卸価格!J249+入力!$C$23),-入力!$C$24),ROUND(IF(入力!$C$21=1,ユーザー別卸価格!J249/(100-入力!$C$22)%,ユーザー別卸価格!J249+入力!$C$23),-入力!$C$24))),ユーザー別卸価格!J249))</f>
        <v/>
      </c>
      <c r="K249" s="149">
        <f>'6桁'!K249</f>
        <v>0</v>
      </c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407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IF(ユーザー別卸価格!F257="","", IF(ISNUMBER(ユーザー別卸価格!F257),IF(入力!$C$25=1,ROUNDDOWN(IF(入力!$C$21=1,ユーザー別卸価格!F257/(100-入力!$C$22)%,ユーザー別卸価格!F257+入力!$C$23),-入力!$C$24),IF(入力!$C$25=2,ROUNDUP(IF(入力!$C$21=1,ユーザー別卸価格!F257/(100-入力!$C$22)%,ユーザー別卸価格!F257+入力!$C$23),-入力!$C$24),ROUND(IF(入力!$C$21=1,ユーザー別卸価格!F257/(100-入力!$C$22)%,ユーザー別卸価格!F257+入力!$C$23),-入力!$C$24))),ユーザー別卸価格!F257))</f>
        <v/>
      </c>
      <c r="G257" s="110">
        <f>'6桁'!G257</f>
        <v>0</v>
      </c>
      <c r="H257" s="4" t="str">
        <f>IF(ユーザー別卸価格!H257="","", IF(ISNUMBER(ユーザー別卸価格!H257),IF(入力!$C$25=1,ROUNDDOWN(IF(入力!$C$21=1,ユーザー別卸価格!H257/(100-入力!$C$22)%,ユーザー別卸価格!H257+入力!$C$23),-入力!$C$24),IF(入力!$C$25=2,ROUNDUP(IF(入力!$C$21=1,ユーザー別卸価格!H257/(100-入力!$C$22)%,ユーザー別卸価格!H257+入力!$C$23),-入力!$C$24),ROUND(IF(入力!$C$21=1,ユーザー別卸価格!H257/(100-入力!$C$22)%,ユーザー別卸価格!H257+入力!$C$23),-入力!$C$24))),ユーザー別卸価格!H257))</f>
        <v/>
      </c>
      <c r="I257" s="110">
        <f>'6桁'!I257</f>
        <v>0</v>
      </c>
      <c r="J257" s="4" t="str">
        <f>IF(ユーザー別卸価格!J257="","", IF(ISNUMBER(ユーザー別卸価格!J257),IF(入力!$C$25=1,ROUNDDOWN(IF(入力!$C$21=1,ユーザー別卸価格!J257/(100-入力!$C$22)%,ユーザー別卸価格!J257+入力!$C$23),-入力!$C$24),IF(入力!$C$25=2,ROUNDUP(IF(入力!$C$21=1,ユーザー別卸価格!J257/(100-入力!$C$22)%,ユーザー別卸価格!J257+入力!$C$23),-入力!$C$24),ROUND(IF(入力!$C$21=1,ユーザー別卸価格!J257/(100-入力!$C$22)%,ユーザー別卸価格!J257+入力!$C$23),-入力!$C$24))),ユーザー別卸価格!J257))</f>
        <v/>
      </c>
      <c r="K257" s="61">
        <f>'6桁'!K257</f>
        <v>0</v>
      </c>
      <c r="L257" s="4">
        <f>IF(ユーザー別卸価格!L257="","", IF(ISNUMBER(ユーザー別卸価格!L257),IF(入力!$C$25=1,ROUNDDOWN(IF(入力!$C$21=1,ユーザー別卸価格!L257/(100-入力!$C$22)%,ユーザー別卸価格!L257+入力!$C$23),-入力!$C$24),IF(入力!$C$25=2,ROUNDUP(IF(入力!$C$21=1,ユーザー別卸価格!L257/(100-入力!$C$22)%,ユーザー別卸価格!L257+入力!$C$23),-入力!$C$24),ROUND(IF(入力!$C$21=1,ユーザー別卸価格!L257/(100-入力!$C$22)%,ユーザー別卸価格!L257+入力!$C$23),-入力!$C$24))),ユーザー別卸価格!L257))</f>
        <v>33800</v>
      </c>
      <c r="M257" s="189" t="str">
        <f>'6桁'!M257</f>
        <v>※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IF(ユーザー別卸価格!T257="","", IF(ISNUMBER(ユーザー別卸価格!T257),IF(入力!$C$25=1,ROUNDDOWN(IF(入力!$C$21=1,ユーザー別卸価格!T257/(100-入力!$C$22)%,ユーザー別卸価格!T257+入力!$C$23),-入力!$C$24),IF(入力!$C$25=2,ROUNDUP(IF(入力!$C$21=1,ユーザー別卸価格!T257/(100-入力!$C$22)%,ユーザー別卸価格!T257+入力!$C$23),-入力!$C$24),ROUND(IF(入力!$C$21=1,ユーザー別卸価格!T257/(100-入力!$C$22)%,ユーザー別卸価格!T257+入力!$C$23),-入力!$C$24))),ユーザー別卸価格!T257))</f>
        <v/>
      </c>
      <c r="U257" s="61">
        <f>'6桁'!U257</f>
        <v>0</v>
      </c>
      <c r="V257" s="4" t="str">
        <f>IF(ユーザー別卸価格!V257="","", IF(ISNUMBER(ユーザー別卸価格!V257),IF(入力!$C$25=1,ROUNDDOWN(IF(入力!$C$21=1,ユーザー別卸価格!V257/(100-入力!$C$22)%,ユーザー別卸価格!V257+入力!$C$23),-入力!$C$24),IF(入力!$C$25=2,ROUNDUP(IF(入力!$C$21=1,ユーザー別卸価格!V257/(100-入力!$C$22)%,ユーザー別卸価格!V257+入力!$C$23),-入力!$C$24),ROUND(IF(入力!$C$21=1,ユーザー別卸価格!V257/(100-入力!$C$22)%,ユーザー別卸価格!V257+入力!$C$23),-入力!$C$24))),ユーザー別卸価格!V257))</f>
        <v/>
      </c>
      <c r="W257" s="61">
        <f>'6桁'!W257</f>
        <v>0</v>
      </c>
      <c r="X257" s="4" t="str">
        <f>IF(ユーザー別卸価格!X257="","", IF(ISNUMBER(ユーザー別卸価格!X257),IF(入力!$C$25=1,ROUNDDOWN(IF(入力!$C$21=1,ユーザー別卸価格!X257/(100-入力!$C$22)%,ユーザー別卸価格!X257+入力!$C$23),-入力!$C$24),IF(入力!$C$25=2,ROUNDUP(IF(入力!$C$21=1,ユーザー別卸価格!X257/(100-入力!$C$22)%,ユーザー別卸価格!X257+入力!$C$23),-入力!$C$24),ROUND(IF(入力!$C$21=1,ユーザー別卸価格!X257/(100-入力!$C$22)%,ユーザー別卸価格!X257+入力!$C$23),-入力!$C$24))),ユーザー別卸価格!X257))</f>
        <v/>
      </c>
      <c r="Y257" s="61">
        <f>'6桁'!Y257</f>
        <v>0</v>
      </c>
      <c r="Z257" s="4">
        <f>IF(ユーザー別卸価格!Z257="","", IF(ISNUMBER(ユーザー別卸価格!Z257),IF(入力!$C$25=1,ROUNDDOWN(IF(入力!$C$21=1,ユーザー別卸価格!Z257/(100-入力!$C$22)%,ユーザー別卸価格!Z257+入力!$C$23),-入力!$C$24),IF(入力!$C$25=2,ROUNDUP(IF(入力!$C$21=1,ユーザー別卸価格!Z257/(100-入力!$C$22)%,ユーザー別卸価格!Z257+入力!$C$23),-入力!$C$24),ROUND(IF(入力!$C$21=1,ユーザー別卸価格!Z257/(100-入力!$C$22)%,ユーザー別卸価格!Z257+入力!$C$23),-入力!$C$24))),ユーザー別卸価格!Z257))</f>
        <v>20700</v>
      </c>
      <c r="AA257" s="368" t="str">
        <f>'6桁'!AA257</f>
        <v>※</v>
      </c>
    </row>
    <row r="258" spans="2:27" ht="30" customHeight="1">
      <c r="B258" s="497"/>
      <c r="C258" s="388" t="s">
        <v>85</v>
      </c>
      <c r="D258" s="435" t="s">
        <v>389</v>
      </c>
      <c r="E258" s="489"/>
      <c r="F258" s="5">
        <f>IF(ユーザー別卸価格!F258="","", IF(ISNUMBER(ユーザー別卸価格!F258),IF(入力!$C$25=1,ROUNDDOWN(IF(入力!$C$21=1,ユーザー別卸価格!F258/(100-入力!$C$22)%,ユーザー別卸価格!F258+入力!$C$23),-入力!$C$24),IF(入力!$C$25=2,ROUNDUP(IF(入力!$C$21=1,ユーザー別卸価格!F258/(100-入力!$C$22)%,ユーザー別卸価格!F258+入力!$C$23),-入力!$C$24),ROUND(IF(入力!$C$21=1,ユーザー別卸価格!F258/(100-入力!$C$22)%,ユーザー別卸価格!F258+入力!$C$23),-入力!$C$24))),ユーザー別卸価格!F258))</f>
        <v>37300</v>
      </c>
      <c r="G258" s="111">
        <f>'6桁'!G258</f>
        <v>0</v>
      </c>
      <c r="H258" s="5" t="str">
        <f>IF(ユーザー別卸価格!H258="","", IF(ISNUMBER(ユーザー別卸価格!H258),IF(入力!$C$25=1,ROUNDDOWN(IF(入力!$C$21=1,ユーザー別卸価格!H258/(100-入力!$C$22)%,ユーザー別卸価格!H258+入力!$C$23),-入力!$C$24),IF(入力!$C$25=2,ROUNDUP(IF(入力!$C$21=1,ユーザー別卸価格!H258/(100-入力!$C$22)%,ユーザー別卸価格!H258+入力!$C$23),-入力!$C$24),ROUND(IF(入力!$C$21=1,ユーザー別卸価格!H258/(100-入力!$C$22)%,ユーザー別卸価格!H258+入力!$C$23),-入力!$C$24))),ユーザー別卸価格!H258))</f>
        <v/>
      </c>
      <c r="I258" s="111">
        <f>'6桁'!I258</f>
        <v>0</v>
      </c>
      <c r="J258" s="5" t="str">
        <f>IF(ユーザー別卸価格!J258="","", IF(ISNUMBER(ユーザー別卸価格!J258),IF(入力!$C$25=1,ROUNDDOWN(IF(入力!$C$21=1,ユーザー別卸価格!J258/(100-入力!$C$22)%,ユーザー別卸価格!J258+入力!$C$23),-入力!$C$24),IF(入力!$C$25=2,ROUNDUP(IF(入力!$C$21=1,ユーザー別卸価格!J258/(100-入力!$C$22)%,ユーザー別卸価格!J258+入力!$C$23),-入力!$C$24),ROUND(IF(入力!$C$21=1,ユーザー別卸価格!J258/(100-入力!$C$22)%,ユーザー別卸価格!J258+入力!$C$23),-入力!$C$24))),ユーザー別卸価格!J258))</f>
        <v/>
      </c>
      <c r="K258" s="62">
        <f>'6桁'!K258</f>
        <v>0</v>
      </c>
      <c r="L258" s="5" t="str">
        <f>IF(ユーザー別卸価格!L258="","", IF(ISNUMBER(ユーザー別卸価格!L258),IF(入力!$C$25=1,ROUNDDOWN(IF(入力!$C$21=1,ユーザー別卸価格!L258/(100-入力!$C$22)%,ユーザー別卸価格!L258+入力!$C$23),-入力!$C$24),IF(入力!$C$25=2,ROUNDUP(IF(入力!$C$21=1,ユーザー別卸価格!L258/(100-入力!$C$22)%,ユーザー別卸価格!L258+入力!$C$23),-入力!$C$24),ROUND(IF(入力!$C$21=1,ユーザー別卸価格!L258/(100-入力!$C$22)%,ユーザー別卸価格!L258+入力!$C$23),-入力!$C$24))),ユーザー別卸価格!L258))</f>
        <v/>
      </c>
      <c r="M258" s="62">
        <f>'6桁'!M258</f>
        <v>0</v>
      </c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IF(ユーザー別卸価格!T258="","", IF(ISNUMBER(ユーザー別卸価格!T258),IF(入力!$C$25=1,ROUNDDOWN(IF(入力!$C$21=1,ユーザー別卸価格!T258/(100-入力!$C$22)%,ユーザー別卸価格!T258+入力!$C$23),-入力!$C$24),IF(入力!$C$25=2,ROUNDUP(IF(入力!$C$21=1,ユーザー別卸価格!T258/(100-入力!$C$22)%,ユーザー別卸価格!T258+入力!$C$23),-入力!$C$24),ROUND(IF(入力!$C$21=1,ユーザー別卸価格!T258/(100-入力!$C$22)%,ユーザー別卸価格!T258+入力!$C$23),-入力!$C$24))),ユーザー別卸価格!T258))</f>
        <v/>
      </c>
      <c r="U258" s="59">
        <f>'6桁'!U258</f>
        <v>0</v>
      </c>
      <c r="V258" s="5" t="str">
        <f>IF(ユーザー別卸価格!V258="","", IF(ISNUMBER(ユーザー別卸価格!V258),IF(入力!$C$25=1,ROUNDDOWN(IF(入力!$C$21=1,ユーザー別卸価格!V258/(100-入力!$C$22)%,ユーザー別卸価格!V258+入力!$C$23),-入力!$C$24),IF(入力!$C$25=2,ROUNDUP(IF(入力!$C$21=1,ユーザー別卸価格!V258/(100-入力!$C$22)%,ユーザー別卸価格!V258+入力!$C$23),-入力!$C$24),ROUND(IF(入力!$C$21=1,ユーザー別卸価格!V258/(100-入力!$C$22)%,ユーザー別卸価格!V258+入力!$C$23),-入力!$C$24))),ユーザー別卸価格!V258))</f>
        <v/>
      </c>
      <c r="W258" s="59">
        <f>'6桁'!W258</f>
        <v>0</v>
      </c>
      <c r="X258" s="5" t="str">
        <f>IF(ユーザー別卸価格!X258="","", IF(ISNUMBER(ユーザー別卸価格!X258),IF(入力!$C$25=1,ROUNDDOWN(IF(入力!$C$21=1,ユーザー別卸価格!X258/(100-入力!$C$22)%,ユーザー別卸価格!X258+入力!$C$23),-入力!$C$24),IF(入力!$C$25=2,ROUNDUP(IF(入力!$C$21=1,ユーザー別卸価格!X258/(100-入力!$C$22)%,ユーザー別卸価格!X258+入力!$C$23),-入力!$C$24),ROUND(IF(入力!$C$21=1,ユーザー別卸価格!X258/(100-入力!$C$22)%,ユーザー別卸価格!X258+入力!$C$23),-入力!$C$24))),ユーザー別卸価格!X258))</f>
        <v/>
      </c>
      <c r="Y258" s="59">
        <f>'6桁'!Y258</f>
        <v>0</v>
      </c>
      <c r="Z258" s="5">
        <f>IF(ユーザー別卸価格!Z258="","", IF(ISNUMBER(ユーザー別卸価格!Z258),IF(入力!$C$25=1,ROUNDDOWN(IF(入力!$C$21=1,ユーザー別卸価格!Z258/(100-入力!$C$22)%,ユーザー別卸価格!Z258+入力!$C$23),-入力!$C$24),IF(入力!$C$25=2,ROUNDUP(IF(入力!$C$21=1,ユーザー別卸価格!Z258/(100-入力!$C$22)%,ユーザー別卸価格!Z258+入力!$C$23),-入力!$C$24),ROUND(IF(入力!$C$21=1,ユーザー別卸価格!Z258/(100-入力!$C$22)%,ユーザー別卸価格!Z258+入力!$C$23),-入力!$C$24))),ユーザー別卸価格!Z258))</f>
        <v>24200</v>
      </c>
      <c r="AA258" s="190" t="str">
        <f>'6桁'!AA258</f>
        <v>※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IF(ユーザー別卸価格!F259="","", IF(ISNUMBER(ユーザー別卸価格!F259),IF(入力!$C$25=1,ROUNDDOWN(IF(入力!$C$21=1,ユーザー別卸価格!F259/(100-入力!$C$22)%,ユーザー別卸価格!F259+入力!$C$23),-入力!$C$24),IF(入力!$C$25=2,ROUNDUP(IF(入力!$C$21=1,ユーザー別卸価格!F259/(100-入力!$C$22)%,ユーザー別卸価格!F259+入力!$C$23),-入力!$C$24),ROUND(IF(入力!$C$21=1,ユーザー別卸価格!F259/(100-入力!$C$22)%,ユーザー別卸価格!F259+入力!$C$23),-入力!$C$24))),ユーザー別卸価格!F259))</f>
        <v/>
      </c>
      <c r="G259" s="112">
        <f>'6桁'!G259</f>
        <v>0</v>
      </c>
      <c r="H259" s="5">
        <f>IF(ユーザー別卸価格!H259="","", IF(ISNUMBER(ユーザー別卸価格!H259),IF(入力!$C$25=1,ROUNDDOWN(IF(入力!$C$21=1,ユーザー別卸価格!H259/(100-入力!$C$22)%,ユーザー別卸価格!H259+入力!$C$23),-入力!$C$24),IF(入力!$C$25=2,ROUNDUP(IF(入力!$C$21=1,ユーザー別卸価格!H259/(100-入力!$C$22)%,ユーザー別卸価格!H259+入力!$C$23),-入力!$C$24),ROUND(IF(入力!$C$21=1,ユーザー別卸価格!H259/(100-入力!$C$22)%,ユーザー別卸価格!H259+入力!$C$23),-入力!$C$24))),ユーザー別卸価格!H259))</f>
        <v>25400</v>
      </c>
      <c r="I259" s="112">
        <f>'6桁'!I259</f>
        <v>0</v>
      </c>
      <c r="J259" s="5" t="str">
        <f>IF(ユーザー別卸価格!J259="","", IF(ISNUMBER(ユーザー別卸価格!J259),IF(入力!$C$25=1,ROUNDDOWN(IF(入力!$C$21=1,ユーザー別卸価格!J259/(100-入力!$C$22)%,ユーザー別卸価格!J259+入力!$C$23),-入力!$C$24),IF(入力!$C$25=2,ROUNDUP(IF(入力!$C$21=1,ユーザー別卸価格!J259/(100-入力!$C$22)%,ユーザー別卸価格!J259+入力!$C$23),-入力!$C$24),ROUND(IF(入力!$C$21=1,ユーザー別卸価格!J259/(100-入力!$C$22)%,ユーザー別卸価格!J259+入力!$C$23),-入力!$C$24))),ユーザー別卸価格!J259))</f>
        <v/>
      </c>
      <c r="K259" s="62">
        <f>'6桁'!K259</f>
        <v>0</v>
      </c>
      <c r="L259" s="5" t="str">
        <f>IF(ユーザー別卸価格!L259="","", IF(ISNUMBER(ユーザー別卸価格!L259),IF(入力!$C$25=1,ROUNDDOWN(IF(入力!$C$21=1,ユーザー別卸価格!L259/(100-入力!$C$22)%,ユーザー別卸価格!L259+入力!$C$23),-入力!$C$24),IF(入力!$C$25=2,ROUNDUP(IF(入力!$C$21=1,ユーザー別卸価格!L259/(100-入力!$C$22)%,ユーザー別卸価格!L259+入力!$C$23),-入力!$C$24),ROUND(IF(入力!$C$21=1,ユーザー別卸価格!L259/(100-入力!$C$22)%,ユーザー別卸価格!L259+入力!$C$23),-入力!$C$24))),ユーザー別卸価格!L259))</f>
        <v/>
      </c>
      <c r="M259" s="62">
        <f>'6桁'!M259</f>
        <v>0</v>
      </c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IF(ユーザー別卸価格!T259="","", IF(ISNUMBER(ユーザー別卸価格!T259),IF(入力!$C$25=1,ROUNDDOWN(IF(入力!$C$21=1,ユーザー別卸価格!T259/(100-入力!$C$22)%,ユーザー別卸価格!T259+入力!$C$23),-入力!$C$24),IF(入力!$C$25=2,ROUNDUP(IF(入力!$C$21=1,ユーザー別卸価格!T259/(100-入力!$C$22)%,ユーザー別卸価格!T259+入力!$C$23),-入力!$C$24),ROUND(IF(入力!$C$21=1,ユーザー別卸価格!T259/(100-入力!$C$22)%,ユーザー別卸価格!T259+入力!$C$23),-入力!$C$24))),ユーザー別卸価格!T259))</f>
        <v/>
      </c>
      <c r="U259" s="58">
        <f>'6桁'!U259</f>
        <v>0</v>
      </c>
      <c r="V259" s="33" t="str">
        <f>IF(ユーザー別卸価格!V259="","", IF(ISNUMBER(ユーザー別卸価格!V259),IF(入力!$C$25=1,ROUNDDOWN(IF(入力!$C$21=1,ユーザー別卸価格!V259/(100-入力!$C$22)%,ユーザー別卸価格!V259+入力!$C$23),-入力!$C$24),IF(入力!$C$25=2,ROUNDUP(IF(入力!$C$21=1,ユーザー別卸価格!V259/(100-入力!$C$22)%,ユーザー別卸価格!V259+入力!$C$23),-入力!$C$24),ROUND(IF(入力!$C$21=1,ユーザー別卸価格!V259/(100-入力!$C$22)%,ユーザー別卸価格!V259+入力!$C$23),-入力!$C$24))),ユーザー別卸価格!V259))</f>
        <v/>
      </c>
      <c r="W259" s="58">
        <f>'6桁'!W259</f>
        <v>0</v>
      </c>
      <c r="X259" s="33">
        <f>IF(ユーザー別卸価格!X259="","", IF(ISNUMBER(ユーザー別卸価格!X259),IF(入力!$C$25=1,ROUNDDOWN(IF(入力!$C$21=1,ユーザー別卸価格!X259/(100-入力!$C$22)%,ユーザー別卸価格!X259+入力!$C$23),-入力!$C$24),IF(入力!$C$25=2,ROUNDUP(IF(入力!$C$21=1,ユーザー別卸価格!X259/(100-入力!$C$22)%,ユーザー別卸価格!X259+入力!$C$23),-入力!$C$24),ROUND(IF(入力!$C$21=1,ユーザー別卸価格!X259/(100-入力!$C$22)%,ユーザー別卸価格!X259+入力!$C$23),-入力!$C$24))),ユーザー別卸価格!X259))</f>
        <v>25100</v>
      </c>
      <c r="Y259" s="58">
        <f>'6桁'!Y259</f>
        <v>0</v>
      </c>
      <c r="Z259" s="33" t="str">
        <f>IF(ユーザー別卸価格!Z259="","", IF(ISNUMBER(ユーザー別卸価格!Z259),IF(入力!$C$25=1,ROUNDDOWN(IF(入力!$C$21=1,ユーザー別卸価格!Z259/(100-入力!$C$22)%,ユーザー別卸価格!Z259+入力!$C$23),-入力!$C$24),IF(入力!$C$25=2,ROUNDUP(IF(入力!$C$21=1,ユーザー別卸価格!Z259/(100-入力!$C$22)%,ユーザー別卸価格!Z259+入力!$C$23),-入力!$C$24),ROUND(IF(入力!$C$21=1,ユーザー別卸価格!Z259/(100-入力!$C$22)%,ユーザー別卸価格!Z259+入力!$C$23),-入力!$C$24))),ユーザー別卸価格!Z259))</f>
        <v/>
      </c>
      <c r="AA259" s="58">
        <f>'6桁'!AA259</f>
        <v>0</v>
      </c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IF(ユーザー別卸価格!F260="","", IF(ISNUMBER(ユーザー別卸価格!F260),IF(入力!$C$25=1,ROUNDDOWN(IF(入力!$C$21=1,ユーザー別卸価格!F260/(100-入力!$C$22)%,ユーザー別卸価格!F260+入力!$C$23),-入力!$C$24),IF(入力!$C$25=2,ROUNDUP(IF(入力!$C$21=1,ユーザー別卸価格!F260/(100-入力!$C$22)%,ユーザー別卸価格!F260+入力!$C$23),-入力!$C$24),ROUND(IF(入力!$C$21=1,ユーザー別卸価格!F260/(100-入力!$C$22)%,ユーザー別卸価格!F260+入力!$C$23),-入力!$C$24))),ユーザー別卸価格!F260))</f>
        <v/>
      </c>
      <c r="G260" s="111">
        <f>'6桁'!G260</f>
        <v>0</v>
      </c>
      <c r="H260" s="5">
        <f>IF(ユーザー別卸価格!H260="","", IF(ISNUMBER(ユーザー別卸価格!H260),IF(入力!$C$25=1,ROUNDDOWN(IF(入力!$C$21=1,ユーザー別卸価格!H260/(100-入力!$C$22)%,ユーザー別卸価格!H260+入力!$C$23),-入力!$C$24),IF(入力!$C$25=2,ROUNDUP(IF(入力!$C$21=1,ユーザー別卸価格!H260/(100-入力!$C$22)%,ユーザー別卸価格!H260+入力!$C$23),-入力!$C$24),ROUND(IF(入力!$C$21=1,ユーザー別卸価格!H260/(100-入力!$C$22)%,ユーザー別卸価格!H260+入力!$C$23),-入力!$C$24))),ユーザー別卸価格!H260))</f>
        <v>30600</v>
      </c>
      <c r="I260" s="111" t="str">
        <f>'6桁'!I260</f>
        <v>SPLT02</v>
      </c>
      <c r="J260" s="5" t="str">
        <f>IF(ユーザー別卸価格!J260="","", IF(ISNUMBER(ユーザー別卸価格!J260),IF(入力!$C$25=1,ROUNDDOWN(IF(入力!$C$21=1,ユーザー別卸価格!J260/(100-入力!$C$22)%,ユーザー別卸価格!J260+入力!$C$23),-入力!$C$24),IF(入力!$C$25=2,ROUNDUP(IF(入力!$C$21=1,ユーザー別卸価格!J260/(100-入力!$C$22)%,ユーザー別卸価格!J260+入力!$C$23),-入力!$C$24),ROUND(IF(入力!$C$21=1,ユーザー別卸価格!J260/(100-入力!$C$22)%,ユーザー別卸価格!J260+入力!$C$23),-入力!$C$24))),ユーザー別卸価格!J260))</f>
        <v/>
      </c>
      <c r="K260" s="62">
        <f>'6桁'!K260</f>
        <v>0</v>
      </c>
      <c r="L260" s="5" t="str">
        <f>IF(ユーザー別卸価格!L260="","", IF(ISNUMBER(ユーザー別卸価格!L260),IF(入力!$C$25=1,ROUNDDOWN(IF(入力!$C$21=1,ユーザー別卸価格!L260/(100-入力!$C$22)%,ユーザー別卸価格!L260+入力!$C$23),-入力!$C$24),IF(入力!$C$25=2,ROUNDUP(IF(入力!$C$21=1,ユーザー別卸価格!L260/(100-入力!$C$22)%,ユーザー別卸価格!L260+入力!$C$23),-入力!$C$24),ROUND(IF(入力!$C$21=1,ユーザー別卸価格!L260/(100-入力!$C$22)%,ユーザー別卸価格!L260+入力!$C$23),-入力!$C$24))),ユーザー別卸価格!L260))</f>
        <v/>
      </c>
      <c r="M260" s="62">
        <f>'6桁'!M260</f>
        <v>0</v>
      </c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IF(ユーザー別卸価格!T260="","", IF(ISNUMBER(ユーザー別卸価格!T260),IF(入力!$C$25=1,ROUNDDOWN(IF(入力!$C$21=1,ユーザー別卸価格!T260/(100-入力!$C$22)%,ユーザー別卸価格!T260+入力!$C$23),-入力!$C$24),IF(入力!$C$25=2,ROUNDUP(IF(入力!$C$21=1,ユーザー別卸価格!T260/(100-入力!$C$22)%,ユーザー別卸価格!T260+入力!$C$23),-入力!$C$24),ROUND(IF(入力!$C$21=1,ユーザー別卸価格!T260/(100-入力!$C$22)%,ユーザー別卸価格!T260+入力!$C$23),-入力!$C$24))),ユーザー別卸価格!T260))</f>
        <v/>
      </c>
      <c r="U260" s="78">
        <f>'6桁'!U260</f>
        <v>0</v>
      </c>
      <c r="V260" s="32" t="str">
        <f>IF(ユーザー別卸価格!V260="","", IF(ISNUMBER(ユーザー別卸価格!V260),IF(入力!$C$25=1,ROUNDDOWN(IF(入力!$C$21=1,ユーザー別卸価格!V260/(100-入力!$C$22)%,ユーザー別卸価格!V260+入力!$C$23),-入力!$C$24),IF(入力!$C$25=2,ROUNDUP(IF(入力!$C$21=1,ユーザー別卸価格!V260/(100-入力!$C$22)%,ユーザー別卸価格!V260+入力!$C$23),-入力!$C$24),ROUND(IF(入力!$C$21=1,ユーザー別卸価格!V260/(100-入力!$C$22)%,ユーザー別卸価格!V260+入力!$C$23),-入力!$C$24))),ユーザー別卸価格!V260))</f>
        <v/>
      </c>
      <c r="W260" s="78">
        <f>'6桁'!W260</f>
        <v>0</v>
      </c>
      <c r="X260" s="32">
        <f>IF(ユーザー別卸価格!X260="","", IF(ISNUMBER(ユーザー別卸価格!X260),IF(入力!$C$25=1,ROUNDDOWN(IF(入力!$C$21=1,ユーザー別卸価格!X260/(100-入力!$C$22)%,ユーザー別卸価格!X260+入力!$C$23),-入力!$C$24),IF(入力!$C$25=2,ROUNDUP(IF(入力!$C$21=1,ユーザー別卸価格!X260/(100-入力!$C$22)%,ユーザー別卸価格!X260+入力!$C$23),-入力!$C$24),ROUND(IF(入力!$C$21=1,ユーザー別卸価格!X260/(100-入力!$C$22)%,ユーザー別卸価格!X260+入力!$C$23),-入力!$C$24))),ユーザー別卸価格!X260))</f>
        <v>25500</v>
      </c>
      <c r="Y260" s="78">
        <f>'6桁'!Y260</f>
        <v>0</v>
      </c>
      <c r="Z260" s="32" t="str">
        <f>IF(ユーザー別卸価格!Z260="","", IF(ISNUMBER(ユーザー別卸価格!Z260),IF(入力!$C$25=1,ROUNDDOWN(IF(入力!$C$21=1,ユーザー別卸価格!Z260/(100-入力!$C$22)%,ユーザー別卸価格!Z260+入力!$C$23),-入力!$C$24),IF(入力!$C$25=2,ROUNDUP(IF(入力!$C$21=1,ユーザー別卸価格!Z260/(100-入力!$C$22)%,ユーザー別卸価格!Z260+入力!$C$23),-入力!$C$24),ROUND(IF(入力!$C$21=1,ユーザー別卸価格!Z260/(100-入力!$C$22)%,ユーザー別卸価格!Z260+入力!$C$23),-入力!$C$24))),ユーザー別卸価格!Z260))</f>
        <v/>
      </c>
      <c r="AA260" s="78">
        <f>'6桁'!AA260</f>
        <v>0</v>
      </c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>
        <f>IF(ユーザー別卸価格!F261="","", IF(ISNUMBER(ユーザー別卸価格!F261),IF(入力!$C$25=1,ROUNDDOWN(IF(入力!$C$21=1,ユーザー別卸価格!F261/(100-入力!$C$22)%,ユーザー別卸価格!F261+入力!$C$23),-入力!$C$24),IF(入力!$C$25=2,ROUNDUP(IF(入力!$C$21=1,ユーザー別卸価格!F261/(100-入力!$C$22)%,ユーザー別卸価格!F261+入力!$C$23),-入力!$C$24),ROUND(IF(入力!$C$21=1,ユーザー別卸価格!F261/(100-入力!$C$22)%,ユーザー別卸価格!F261+入力!$C$23),-入力!$C$24))),ユーザー別卸価格!F261))</f>
        <v>32900</v>
      </c>
      <c r="G261" s="111">
        <f>'6桁'!G261</f>
        <v>0</v>
      </c>
      <c r="H261" s="5" t="str">
        <f>IF(ユーザー別卸価格!H261="","", IF(ISNUMBER(ユーザー別卸価格!H261),IF(入力!$C$25=1,ROUNDDOWN(IF(入力!$C$21=1,ユーザー別卸価格!H261/(100-入力!$C$22)%,ユーザー別卸価格!H261+入力!$C$23),-入力!$C$24),IF(入力!$C$25=2,ROUNDUP(IF(入力!$C$21=1,ユーザー別卸価格!H261/(100-入力!$C$22)%,ユーザー別卸価格!H261+入力!$C$23),-入力!$C$24),ROUND(IF(入力!$C$21=1,ユーザー別卸価格!H261/(100-入力!$C$22)%,ユーザー別卸価格!H261+入力!$C$23),-入力!$C$24))),ユーザー別卸価格!H261))</f>
        <v/>
      </c>
      <c r="I261" s="111">
        <f>'6桁'!I261</f>
        <v>0</v>
      </c>
      <c r="J261" s="5" t="str">
        <f>IF(ユーザー別卸価格!J261="","", IF(ISNUMBER(ユーザー別卸価格!J261),IF(入力!$C$25=1,ROUNDDOWN(IF(入力!$C$21=1,ユーザー別卸価格!J261/(100-入力!$C$22)%,ユーザー別卸価格!J261+入力!$C$23),-入力!$C$24),IF(入力!$C$25=2,ROUNDUP(IF(入力!$C$21=1,ユーザー別卸価格!J261/(100-入力!$C$22)%,ユーザー別卸価格!J261+入力!$C$23),-入力!$C$24),ROUND(IF(入力!$C$21=1,ユーザー別卸価格!J261/(100-入力!$C$22)%,ユーザー別卸価格!J261+入力!$C$23),-入力!$C$24))),ユーザー別卸価格!J261))</f>
        <v/>
      </c>
      <c r="K261" s="62">
        <f>'6桁'!K261</f>
        <v>0</v>
      </c>
      <c r="L261" s="5" t="str">
        <f>IF(ユーザー別卸価格!L261="","", IF(ISNUMBER(ユーザー別卸価格!L261),IF(入力!$C$25=1,ROUNDDOWN(IF(入力!$C$21=1,ユーザー別卸価格!L261/(100-入力!$C$22)%,ユーザー別卸価格!L261+入力!$C$23),-入力!$C$24),IF(入力!$C$25=2,ROUNDUP(IF(入力!$C$21=1,ユーザー別卸価格!L261/(100-入力!$C$22)%,ユーザー別卸価格!L261+入力!$C$23),-入力!$C$24),ROUND(IF(入力!$C$21=1,ユーザー別卸価格!L261/(100-入力!$C$22)%,ユーザー別卸価格!L261+入力!$C$23),-入力!$C$24))),ユーザー別卸価格!L261))</f>
        <v/>
      </c>
      <c r="M261" s="62">
        <f>'6桁'!M261</f>
        <v>0</v>
      </c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IF(ユーザー別卸価格!T261="","", IF(ISNUMBER(ユーザー別卸価格!T261),IF(入力!$C$25=1,ROUNDDOWN(IF(入力!$C$21=1,ユーザー別卸価格!T261/(100-入力!$C$22)%,ユーザー別卸価格!T261+入力!$C$23),-入力!$C$24),IF(入力!$C$25=2,ROUNDUP(IF(入力!$C$21=1,ユーザー別卸価格!T261/(100-入力!$C$22)%,ユーザー別卸価格!T261+入力!$C$23),-入力!$C$24),ROUND(IF(入力!$C$21=1,ユーザー別卸価格!T261/(100-入力!$C$22)%,ユーザー別卸価格!T261+入力!$C$23),-入力!$C$24))),ユーザー別卸価格!T261))</f>
        <v/>
      </c>
      <c r="U261" s="58">
        <f>'6桁'!U261</f>
        <v>0</v>
      </c>
      <c r="V261" s="33" t="str">
        <f>IF(ユーザー別卸価格!V261="","", IF(ISNUMBER(ユーザー別卸価格!V261),IF(入力!$C$25=1,ROUNDDOWN(IF(入力!$C$21=1,ユーザー別卸価格!V261/(100-入力!$C$22)%,ユーザー別卸価格!V261+入力!$C$23),-入力!$C$24),IF(入力!$C$25=2,ROUNDUP(IF(入力!$C$21=1,ユーザー別卸価格!V261/(100-入力!$C$22)%,ユーザー別卸価格!V261+入力!$C$23),-入力!$C$24),ROUND(IF(入力!$C$21=1,ユーザー別卸価格!V261/(100-入力!$C$22)%,ユーザー別卸価格!V261+入力!$C$23),-入力!$C$24))),ユーザー別卸価格!V261))</f>
        <v/>
      </c>
      <c r="W261" s="58">
        <f>'6桁'!W261</f>
        <v>0</v>
      </c>
      <c r="X261" s="33">
        <f>IF(ユーザー別卸価格!X261="","", IF(ISNUMBER(ユーザー別卸価格!X261),IF(入力!$C$25=1,ROUNDDOWN(IF(入力!$C$21=1,ユーザー別卸価格!X261/(100-入力!$C$22)%,ユーザー別卸価格!X261+入力!$C$23),-入力!$C$24),IF(入力!$C$25=2,ROUNDUP(IF(入力!$C$21=1,ユーザー別卸価格!X261/(100-入力!$C$22)%,ユーザー別卸価格!X261+入力!$C$23),-入力!$C$24),ROUND(IF(入力!$C$21=1,ユーザー別卸価格!X261/(100-入力!$C$22)%,ユーザー別卸価格!X261+入力!$C$23),-入力!$C$24))),ユーザー別卸価格!X261))</f>
        <v>29500</v>
      </c>
      <c r="Y261" s="58">
        <f>'6桁'!Y261</f>
        <v>0</v>
      </c>
      <c r="Z261" s="33" t="str">
        <f>IF(ユーザー別卸価格!Z261="","", IF(ISNUMBER(ユーザー別卸価格!Z261),IF(入力!$C$25=1,ROUNDDOWN(IF(入力!$C$21=1,ユーザー別卸価格!Z261/(100-入力!$C$22)%,ユーザー別卸価格!Z261+入力!$C$23),-入力!$C$24),IF(入力!$C$25=2,ROUNDUP(IF(入力!$C$21=1,ユーザー別卸価格!Z261/(100-入力!$C$22)%,ユーザー別卸価格!Z261+入力!$C$23),-入力!$C$24),ROUND(IF(入力!$C$21=1,ユーザー別卸価格!Z261/(100-入力!$C$22)%,ユーザー別卸価格!Z261+入力!$C$23),-入力!$C$24))),ユーザー別卸価格!Z261))</f>
        <v/>
      </c>
      <c r="AA261" s="58">
        <f>'6桁'!AA261</f>
        <v>0</v>
      </c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>
        <f>IF(ユーザー別卸価格!F262="","", IF(ISNUMBER(ユーザー別卸価格!F262),IF(入力!$C$25=1,ROUNDDOWN(IF(入力!$C$21=1,ユーザー別卸価格!F262/(100-入力!$C$22)%,ユーザー別卸価格!F262+入力!$C$23),-入力!$C$24),IF(入力!$C$25=2,ROUNDUP(IF(入力!$C$21=1,ユーザー別卸価格!F262/(100-入力!$C$22)%,ユーザー別卸価格!F262+入力!$C$23),-入力!$C$24),ROUND(IF(入力!$C$21=1,ユーザー別卸価格!F262/(100-入力!$C$22)%,ユーザー別卸価格!F262+入力!$C$23),-入力!$C$24))),ユーザー別卸価格!F262))</f>
        <v>37900</v>
      </c>
      <c r="G262" s="111">
        <f>'6桁'!G262</f>
        <v>0</v>
      </c>
      <c r="H262" s="5" t="str">
        <f>IF(ユーザー別卸価格!H262="","", IF(ISNUMBER(ユーザー別卸価格!H262),IF(入力!$C$25=1,ROUNDDOWN(IF(入力!$C$21=1,ユーザー別卸価格!H262/(100-入力!$C$22)%,ユーザー別卸価格!H262+入力!$C$23),-入力!$C$24),IF(入力!$C$25=2,ROUNDUP(IF(入力!$C$21=1,ユーザー別卸価格!H262/(100-入力!$C$22)%,ユーザー別卸価格!H262+入力!$C$23),-入力!$C$24),ROUND(IF(入力!$C$21=1,ユーザー別卸価格!H262/(100-入力!$C$22)%,ユーザー別卸価格!H262+入力!$C$23),-入力!$C$24))),ユーザー別卸価格!H262))</f>
        <v/>
      </c>
      <c r="I262" s="111">
        <f>'6桁'!I262</f>
        <v>0</v>
      </c>
      <c r="J262" s="5" t="str">
        <f>IF(ユーザー別卸価格!J262="","", IF(ISNUMBER(ユーザー別卸価格!J262),IF(入力!$C$25=1,ROUNDDOWN(IF(入力!$C$21=1,ユーザー別卸価格!J262/(100-入力!$C$22)%,ユーザー別卸価格!J262+入力!$C$23),-入力!$C$24),IF(入力!$C$25=2,ROUNDUP(IF(入力!$C$21=1,ユーザー別卸価格!J262/(100-入力!$C$22)%,ユーザー別卸価格!J262+入力!$C$23),-入力!$C$24),ROUND(IF(入力!$C$21=1,ユーザー別卸価格!J262/(100-入力!$C$22)%,ユーザー別卸価格!J262+入力!$C$23),-入力!$C$24))),ユーザー別卸価格!J262))</f>
        <v/>
      </c>
      <c r="K262" s="62">
        <f>'6桁'!K262</f>
        <v>0</v>
      </c>
      <c r="L262" s="5" t="str">
        <f>IF(ユーザー別卸価格!L262="","", IF(ISNUMBER(ユーザー別卸価格!L262),IF(入力!$C$25=1,ROUNDDOWN(IF(入力!$C$21=1,ユーザー別卸価格!L262/(100-入力!$C$22)%,ユーザー別卸価格!L262+入力!$C$23),-入力!$C$24),IF(入力!$C$25=2,ROUNDUP(IF(入力!$C$21=1,ユーザー別卸価格!L262/(100-入力!$C$22)%,ユーザー別卸価格!L262+入力!$C$23),-入力!$C$24),ROUND(IF(入力!$C$21=1,ユーザー別卸価格!L262/(100-入力!$C$22)%,ユーザー別卸価格!L262+入力!$C$23),-入力!$C$24))),ユーザー別卸価格!L262))</f>
        <v/>
      </c>
      <c r="M262" s="62">
        <f>'6桁'!M262</f>
        <v>0</v>
      </c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IF(ユーザー別卸価格!T262="","", IF(ISNUMBER(ユーザー別卸価格!T262),IF(入力!$C$25=1,ROUNDDOWN(IF(入力!$C$21=1,ユーザー別卸価格!T262/(100-入力!$C$22)%,ユーザー別卸価格!T262+入力!$C$23),-入力!$C$24),IF(入力!$C$25=2,ROUNDUP(IF(入力!$C$21=1,ユーザー別卸価格!T262/(100-入力!$C$22)%,ユーザー別卸価格!T262+入力!$C$23),-入力!$C$24),ROUND(IF(入力!$C$21=1,ユーザー別卸価格!T262/(100-入力!$C$22)%,ユーザー別卸価格!T262+入力!$C$23),-入力!$C$24))),ユーザー別卸価格!T262))</f>
        <v/>
      </c>
      <c r="U262" s="78">
        <f>'6桁'!U262</f>
        <v>0</v>
      </c>
      <c r="V262" s="32" t="str">
        <f>IF(ユーザー別卸価格!V262="","", IF(ISNUMBER(ユーザー別卸価格!V262),IF(入力!$C$25=1,ROUNDDOWN(IF(入力!$C$21=1,ユーザー別卸価格!V262/(100-入力!$C$22)%,ユーザー別卸価格!V262+入力!$C$23),-入力!$C$24),IF(入力!$C$25=2,ROUNDUP(IF(入力!$C$21=1,ユーザー別卸価格!V262/(100-入力!$C$22)%,ユーザー別卸価格!V262+入力!$C$23),-入力!$C$24),ROUND(IF(入力!$C$21=1,ユーザー別卸価格!V262/(100-入力!$C$22)%,ユーザー別卸価格!V262+入力!$C$23),-入力!$C$24))),ユーザー別卸価格!V262))</f>
        <v/>
      </c>
      <c r="W262" s="78">
        <f>'6桁'!W262</f>
        <v>0</v>
      </c>
      <c r="X262" s="32">
        <f>IF(ユーザー別卸価格!X262="","", IF(ISNUMBER(ユーザー別卸価格!X262),IF(入力!$C$25=1,ROUNDDOWN(IF(入力!$C$21=1,ユーザー別卸価格!X262/(100-入力!$C$22)%,ユーザー別卸価格!X262+入力!$C$23),-入力!$C$24),IF(入力!$C$25=2,ROUNDUP(IF(入力!$C$21=1,ユーザー別卸価格!X262/(100-入力!$C$22)%,ユーザー別卸価格!X262+入力!$C$23),-入力!$C$24),ROUND(IF(入力!$C$21=1,ユーザー別卸価格!X262/(100-入力!$C$22)%,ユーザー別卸価格!X262+入力!$C$23),-入力!$C$24))),ユーザー別卸価格!X262))</f>
        <v>34400</v>
      </c>
      <c r="Y262" s="78" t="str">
        <f>'6桁'!Y262</f>
        <v>※</v>
      </c>
      <c r="Z262" s="32" t="str">
        <f>IF(ユーザー別卸価格!Z262="","", IF(ISNUMBER(ユーザー別卸価格!Z262),IF(入力!$C$25=1,ROUNDDOWN(IF(入力!$C$21=1,ユーザー別卸価格!Z262/(100-入力!$C$22)%,ユーザー別卸価格!Z262+入力!$C$23),-入力!$C$24),IF(入力!$C$25=2,ROUNDUP(IF(入力!$C$21=1,ユーザー別卸価格!Z262/(100-入力!$C$22)%,ユーザー別卸価格!Z262+入力!$C$23),-入力!$C$24),ROUND(IF(入力!$C$21=1,ユーザー別卸価格!Z262/(100-入力!$C$22)%,ユーザー別卸価格!Z262+入力!$C$23),-入力!$C$24))),ユーザー別卸価格!Z262))</f>
        <v/>
      </c>
      <c r="AA262" s="78">
        <f>'6桁'!AA262</f>
        <v>0</v>
      </c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>
        <f>IF(ユーザー別卸価格!F263="","", IF(ISNUMBER(ユーザー別卸価格!F263),IF(入力!$C$25=1,ROUNDDOWN(IF(入力!$C$21=1,ユーザー別卸価格!F263/(100-入力!$C$22)%,ユーザー別卸価格!F263+入力!$C$23),-入力!$C$24),IF(入力!$C$25=2,ROUNDUP(IF(入力!$C$21=1,ユーザー別卸価格!F263/(100-入力!$C$22)%,ユーザー別卸価格!F263+入力!$C$23),-入力!$C$24),ROUND(IF(入力!$C$21=1,ユーザー別卸価格!F263/(100-入力!$C$22)%,ユーザー別卸価格!F263+入力!$C$23),-入力!$C$24))),ユーザー別卸価格!F263))</f>
        <v>32500</v>
      </c>
      <c r="G263" s="111">
        <f>'6桁'!G263</f>
        <v>0</v>
      </c>
      <c r="H263" s="5" t="str">
        <f>IF(ユーザー別卸価格!H263="","", IF(ISNUMBER(ユーザー別卸価格!H263),IF(入力!$C$25=1,ROUNDDOWN(IF(入力!$C$21=1,ユーザー別卸価格!H263/(100-入力!$C$22)%,ユーザー別卸価格!H263+入力!$C$23),-入力!$C$24),IF(入力!$C$25=2,ROUNDUP(IF(入力!$C$21=1,ユーザー別卸価格!H263/(100-入力!$C$22)%,ユーザー別卸価格!H263+入力!$C$23),-入力!$C$24),ROUND(IF(入力!$C$21=1,ユーザー別卸価格!H263/(100-入力!$C$22)%,ユーザー別卸価格!H263+入力!$C$23),-入力!$C$24))),ユーザー別卸価格!H263))</f>
        <v/>
      </c>
      <c r="I263" s="111">
        <f>'6桁'!I263</f>
        <v>0</v>
      </c>
      <c r="J263" s="5" t="str">
        <f>IF(ユーザー別卸価格!J263="","", IF(ISNUMBER(ユーザー別卸価格!J263),IF(入力!$C$25=1,ROUNDDOWN(IF(入力!$C$21=1,ユーザー別卸価格!J263/(100-入力!$C$22)%,ユーザー別卸価格!J263+入力!$C$23),-入力!$C$24),IF(入力!$C$25=2,ROUNDUP(IF(入力!$C$21=1,ユーザー別卸価格!J263/(100-入力!$C$22)%,ユーザー別卸価格!J263+入力!$C$23),-入力!$C$24),ROUND(IF(入力!$C$21=1,ユーザー別卸価格!J263/(100-入力!$C$22)%,ユーザー別卸価格!J263+入力!$C$23),-入力!$C$24))),ユーザー別卸価格!J263))</f>
        <v/>
      </c>
      <c r="K263" s="62">
        <f>'6桁'!K263</f>
        <v>0</v>
      </c>
      <c r="L263" s="5" t="str">
        <f>IF(ユーザー別卸価格!L263="","", IF(ISNUMBER(ユーザー別卸価格!L263),IF(入力!$C$25=1,ROUNDDOWN(IF(入力!$C$21=1,ユーザー別卸価格!L263/(100-入力!$C$22)%,ユーザー別卸価格!L263+入力!$C$23),-入力!$C$24),IF(入力!$C$25=2,ROUNDUP(IF(入力!$C$21=1,ユーザー別卸価格!L263/(100-入力!$C$22)%,ユーザー別卸価格!L263+入力!$C$23),-入力!$C$24),ROUND(IF(入力!$C$21=1,ユーザー別卸価格!L263/(100-入力!$C$22)%,ユーザー別卸価格!L263+入力!$C$23),-入力!$C$24))),ユーザー別卸価格!L263))</f>
        <v/>
      </c>
      <c r="M263" s="62">
        <f>'6桁'!M263</f>
        <v>0</v>
      </c>
      <c r="N263" s="127"/>
      <c r="O263" s="497"/>
      <c r="P263" s="501" t="s">
        <v>419</v>
      </c>
      <c r="Q263" s="502"/>
      <c r="R263" s="501" t="s">
        <v>433</v>
      </c>
      <c r="S263" s="502"/>
      <c r="T263" s="5">
        <f>IF(ユーザー別卸価格!T263="","", IF(ISNUMBER(ユーザー別卸価格!T263),IF(入力!$C$25=1,ROUNDDOWN(IF(入力!$C$21=1,ユーザー別卸価格!T263/(100-入力!$C$22)%,ユーザー別卸価格!T263+入力!$C$23),-入力!$C$24),IF(入力!$C$25=2,ROUNDUP(IF(入力!$C$21=1,ユーザー別卸価格!T263/(100-入力!$C$22)%,ユーザー別卸価格!T263+入力!$C$23),-入力!$C$24),ROUND(IF(入力!$C$21=1,ユーザー別卸価格!T263/(100-入力!$C$22)%,ユーザー別卸価格!T263+入力!$C$23),-入力!$C$24))),ユーザー別卸価格!T263))</f>
        <v>37500</v>
      </c>
      <c r="U263" s="62">
        <f>'6桁'!U263</f>
        <v>0</v>
      </c>
      <c r="V263" s="5" t="str">
        <f>IF(ユーザー別卸価格!V263="","", IF(ISNUMBER(ユーザー別卸価格!V263),IF(入力!$C$25=1,ROUNDDOWN(IF(入力!$C$21=1,ユーザー別卸価格!V263/(100-入力!$C$22)%,ユーザー別卸価格!V263+入力!$C$23),-入力!$C$24),IF(入力!$C$25=2,ROUNDUP(IF(入力!$C$21=1,ユーザー別卸価格!V263/(100-入力!$C$22)%,ユーザー別卸価格!V263+入力!$C$23),-入力!$C$24),ROUND(IF(入力!$C$21=1,ユーザー別卸価格!V263/(100-入力!$C$22)%,ユーザー別卸価格!V263+入力!$C$23),-入力!$C$24))),ユーザー別卸価格!V263))</f>
        <v/>
      </c>
      <c r="W263" s="62">
        <f>'6桁'!W263</f>
        <v>0</v>
      </c>
      <c r="X263" s="5" t="str">
        <f>IF(ユーザー別卸価格!X263="","", IF(ISNUMBER(ユーザー別卸価格!X263),IF(入力!$C$25=1,ROUNDDOWN(IF(入力!$C$21=1,ユーザー別卸価格!X263/(100-入力!$C$22)%,ユーザー別卸価格!X263+入力!$C$23),-入力!$C$24),IF(入力!$C$25=2,ROUNDUP(IF(入力!$C$21=1,ユーザー別卸価格!X263/(100-入力!$C$22)%,ユーザー別卸価格!X263+入力!$C$23),-入力!$C$24),ROUND(IF(入力!$C$21=1,ユーザー別卸価格!X263/(100-入力!$C$22)%,ユーザー別卸価格!X263+入力!$C$23),-入力!$C$24))),ユーザー別卸価格!X263))</f>
        <v/>
      </c>
      <c r="Y263" s="62">
        <f>'6桁'!Y263</f>
        <v>0</v>
      </c>
      <c r="Z263" s="5" t="str">
        <f>IF(ユーザー別卸価格!Z263="","", IF(ISNUMBER(ユーザー別卸価格!Z263),IF(入力!$C$25=1,ROUNDDOWN(IF(入力!$C$21=1,ユーザー別卸価格!Z263/(100-入力!$C$22)%,ユーザー別卸価格!Z263+入力!$C$23),-入力!$C$24),IF(入力!$C$25=2,ROUNDUP(IF(入力!$C$21=1,ユーザー別卸価格!Z263/(100-入力!$C$22)%,ユーザー別卸価格!Z263+入力!$C$23),-入力!$C$24),ROUND(IF(入力!$C$21=1,ユーザー別卸価格!Z263/(100-入力!$C$22)%,ユーザー別卸価格!Z263+入力!$C$23),-入力!$C$24))),ユーザー別卸価格!Z263))</f>
        <v/>
      </c>
      <c r="AA263" s="62">
        <f>'6桁'!AA263</f>
        <v>0</v>
      </c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f>IF(ユーザー別卸価格!F264="","", IF(ISNUMBER(ユーザー別卸価格!F264),IF(入力!$C$25=1,ROUNDDOWN(IF(入力!$C$21=1,ユーザー別卸価格!F264/(100-入力!$C$22)%,ユーザー別卸価格!F264+入力!$C$23),-入力!$C$24),IF(入力!$C$25=2,ROUNDUP(IF(入力!$C$21=1,ユーザー別卸価格!F264/(100-入力!$C$22)%,ユーザー別卸価格!F264+入力!$C$23),-入力!$C$24),ROUND(IF(入力!$C$21=1,ユーザー別卸価格!F264/(100-入力!$C$22)%,ユーザー別卸価格!F264+入力!$C$23),-入力!$C$24))),ユーザー別卸価格!F264))</f>
        <v>38200</v>
      </c>
      <c r="G264" s="111">
        <f>'6桁'!G264</f>
        <v>0</v>
      </c>
      <c r="H264" s="5" t="str">
        <f>IF(ユーザー別卸価格!H264="","", IF(ISNUMBER(ユーザー別卸価格!H264),IF(入力!$C$25=1,ROUNDDOWN(IF(入力!$C$21=1,ユーザー別卸価格!H264/(100-入力!$C$22)%,ユーザー別卸価格!H264+入力!$C$23),-入力!$C$24),IF(入力!$C$25=2,ROUNDUP(IF(入力!$C$21=1,ユーザー別卸価格!H264/(100-入力!$C$22)%,ユーザー別卸価格!H264+入力!$C$23),-入力!$C$24),ROUND(IF(入力!$C$21=1,ユーザー別卸価格!H264/(100-入力!$C$22)%,ユーザー別卸価格!H264+入力!$C$23),-入力!$C$24))),ユーザー別卸価格!H264))</f>
        <v/>
      </c>
      <c r="I264" s="111">
        <f>'6桁'!I264</f>
        <v>0</v>
      </c>
      <c r="J264" s="5" t="str">
        <f>IF(ユーザー別卸価格!J264="","", IF(ISNUMBER(ユーザー別卸価格!J264),IF(入力!$C$25=1,ROUNDDOWN(IF(入力!$C$21=1,ユーザー別卸価格!J264/(100-入力!$C$22)%,ユーザー別卸価格!J264+入力!$C$23),-入力!$C$24),IF(入力!$C$25=2,ROUNDUP(IF(入力!$C$21=1,ユーザー別卸価格!J264/(100-入力!$C$22)%,ユーザー別卸価格!J264+入力!$C$23),-入力!$C$24),ROUND(IF(入力!$C$21=1,ユーザー別卸価格!J264/(100-入力!$C$22)%,ユーザー別卸価格!J264+入力!$C$23),-入力!$C$24))),ユーザー別卸価格!J264))</f>
        <v/>
      </c>
      <c r="K264" s="59">
        <f>'6桁'!K264</f>
        <v>0</v>
      </c>
      <c r="L264" s="5" t="str">
        <f>IF(ユーザー別卸価格!L264="","", IF(ISNUMBER(ユーザー別卸価格!L264),IF(入力!$C$25=1,ROUNDDOWN(IF(入力!$C$21=1,ユーザー別卸価格!L264/(100-入力!$C$22)%,ユーザー別卸価格!L264+入力!$C$23),-入力!$C$24),IF(入力!$C$25=2,ROUNDUP(IF(入力!$C$21=1,ユーザー別卸価格!L264/(100-入力!$C$22)%,ユーザー別卸価格!L264+入力!$C$23),-入力!$C$24),ROUND(IF(入力!$C$21=1,ユーザー別卸価格!L264/(100-入力!$C$22)%,ユーザー別卸価格!L264+入力!$C$23),-入力!$C$24))),ユーザー別卸価格!L264))</f>
        <v/>
      </c>
      <c r="M264" s="62">
        <f>'6桁'!M264</f>
        <v>0</v>
      </c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IF(ユーザー別卸価格!T264="","", IF(ISNUMBER(ユーザー別卸価格!T264),IF(入力!$C$25=1,ROUNDDOWN(IF(入力!$C$21=1,ユーザー別卸価格!T264/(100-入力!$C$22)%,ユーザー別卸価格!T264+入力!$C$23),-入力!$C$24),IF(入力!$C$25=2,ROUNDUP(IF(入力!$C$21=1,ユーザー別卸価格!T264/(100-入力!$C$22)%,ユーザー別卸価格!T264+入力!$C$23),-入力!$C$24),ROUND(IF(入力!$C$21=1,ユーザー別卸価格!T264/(100-入力!$C$22)%,ユーザー別卸価格!T264+入力!$C$23),-入力!$C$24))),ユーザー別卸価格!T264))</f>
        <v/>
      </c>
      <c r="U264" s="59">
        <f>'6桁'!U264</f>
        <v>0</v>
      </c>
      <c r="V264" s="5">
        <f>IF(ユーザー別卸価格!V264="","", IF(ISNUMBER(ユーザー別卸価格!V264),IF(入力!$C$25=1,ROUNDDOWN(IF(入力!$C$21=1,ユーザー別卸価格!V264/(100-入力!$C$22)%,ユーザー別卸価格!V264+入力!$C$23),-入力!$C$24),IF(入力!$C$25=2,ROUNDUP(IF(入力!$C$21=1,ユーザー別卸価格!V264/(100-入力!$C$22)%,ユーザー別卸価格!V264+入力!$C$23),-入力!$C$24),ROUND(IF(入力!$C$21=1,ユーザー別卸価格!V264/(100-入力!$C$22)%,ユーザー別卸価格!V264+入力!$C$23),-入力!$C$24))),ユーザー別卸価格!V264))</f>
        <v>38200</v>
      </c>
      <c r="W264" s="59" t="str">
        <f>'6桁'!W264</f>
        <v>LT03</v>
      </c>
      <c r="X264" s="5" t="str">
        <f>IF(ユーザー別卸価格!X264="","", IF(ISNUMBER(ユーザー別卸価格!X264),IF(入力!$C$25=1,ROUNDDOWN(IF(入力!$C$21=1,ユーザー別卸価格!X264/(100-入力!$C$22)%,ユーザー別卸価格!X264+入力!$C$23),-入力!$C$24),IF(入力!$C$25=2,ROUNDUP(IF(入力!$C$21=1,ユーザー別卸価格!X264/(100-入力!$C$22)%,ユーザー別卸価格!X264+入力!$C$23),-入力!$C$24),ROUND(IF(入力!$C$21=1,ユーザー別卸価格!X264/(100-入力!$C$22)%,ユーザー別卸価格!X264+入力!$C$23),-入力!$C$24))),ユーザー別卸価格!X264))</f>
        <v/>
      </c>
      <c r="Y264" s="59">
        <f>'6桁'!Y264</f>
        <v>0</v>
      </c>
      <c r="Z264" s="5" t="str">
        <f>IF(ユーザー別卸価格!Z264="","", IF(ISNUMBER(ユーザー別卸価格!Z264),IF(入力!$C$25=1,ROUNDDOWN(IF(入力!$C$21=1,ユーザー別卸価格!Z264/(100-入力!$C$22)%,ユーザー別卸価格!Z264+入力!$C$23),-入力!$C$24),IF(入力!$C$25=2,ROUNDUP(IF(入力!$C$21=1,ユーザー別卸価格!Z264/(100-入力!$C$22)%,ユーザー別卸価格!Z264+入力!$C$23),-入力!$C$24),ROUND(IF(入力!$C$21=1,ユーザー別卸価格!Z264/(100-入力!$C$22)%,ユーザー別卸価格!Z264+入力!$C$23),-入力!$C$24))),ユーザー別卸価格!Z264))</f>
        <v/>
      </c>
      <c r="AA264" s="59">
        <f>'6桁'!AA264</f>
        <v>0</v>
      </c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>
        <f>IF(ユーザー別卸価格!F265="","", IF(ISNUMBER(ユーザー別卸価格!F265),IF(入力!$C$25=1,ROUNDDOWN(IF(入力!$C$21=1,ユーザー別卸価格!F265/(100-入力!$C$22)%,ユーザー別卸価格!F265+入力!$C$23),-入力!$C$24),IF(入力!$C$25=2,ROUNDUP(IF(入力!$C$21=1,ユーザー別卸価格!F265/(100-入力!$C$22)%,ユーザー別卸価格!F265+入力!$C$23),-入力!$C$24),ROUND(IF(入力!$C$21=1,ユーザー別卸価格!F265/(100-入力!$C$22)%,ユーザー別卸価格!F265+入力!$C$23),-入力!$C$24))),ユーザー別卸価格!F265))</f>
        <v>29700</v>
      </c>
      <c r="G265" s="111">
        <f>'6桁'!G265</f>
        <v>0</v>
      </c>
      <c r="H265" s="5" t="str">
        <f>IF(ユーザー別卸価格!H265="","", IF(ISNUMBER(ユーザー別卸価格!H265),IF(入力!$C$25=1,ROUNDDOWN(IF(入力!$C$21=1,ユーザー別卸価格!H265/(100-入力!$C$22)%,ユーザー別卸価格!H265+入力!$C$23),-入力!$C$24),IF(入力!$C$25=2,ROUNDUP(IF(入力!$C$21=1,ユーザー別卸価格!H265/(100-入力!$C$22)%,ユーザー別卸価格!H265+入力!$C$23),-入力!$C$24),ROUND(IF(入力!$C$21=1,ユーザー別卸価格!H265/(100-入力!$C$22)%,ユーザー別卸価格!H265+入力!$C$23),-入力!$C$24))),ユーザー別卸価格!H265))</f>
        <v/>
      </c>
      <c r="I265" s="111">
        <f>'6桁'!I265</f>
        <v>0</v>
      </c>
      <c r="J265" s="5" t="str">
        <f>IF(ユーザー別卸価格!J265="","", IF(ISNUMBER(ユーザー別卸価格!J265),IF(入力!$C$25=1,ROUNDDOWN(IF(入力!$C$21=1,ユーザー別卸価格!J265/(100-入力!$C$22)%,ユーザー別卸価格!J265+入力!$C$23),-入力!$C$24),IF(入力!$C$25=2,ROUNDUP(IF(入力!$C$21=1,ユーザー別卸価格!J265/(100-入力!$C$22)%,ユーザー別卸価格!J265+入力!$C$23),-入力!$C$24),ROUND(IF(入力!$C$21=1,ユーザー別卸価格!J265/(100-入力!$C$22)%,ユーザー別卸価格!J265+入力!$C$23),-入力!$C$24))),ユーザー別卸価格!J265))</f>
        <v/>
      </c>
      <c r="K265" s="62">
        <f>'6桁'!K265</f>
        <v>0</v>
      </c>
      <c r="L265" s="5" t="str">
        <f>IF(ユーザー別卸価格!L265="","", IF(ISNUMBER(ユーザー別卸価格!L265),IF(入力!$C$25=1,ROUNDDOWN(IF(入力!$C$21=1,ユーザー別卸価格!L265/(100-入力!$C$22)%,ユーザー別卸価格!L265+入力!$C$23),-入力!$C$24),IF(入力!$C$25=2,ROUNDUP(IF(入力!$C$21=1,ユーザー別卸価格!L265/(100-入力!$C$22)%,ユーザー別卸価格!L265+入力!$C$23),-入力!$C$24),ROUND(IF(入力!$C$21=1,ユーザー別卸価格!L265/(100-入力!$C$22)%,ユーザー別卸価格!L265+入力!$C$23),-入力!$C$24))),ユーザー別卸価格!L265))</f>
        <v/>
      </c>
      <c r="M265" s="62">
        <f>'6桁'!M265</f>
        <v>0</v>
      </c>
      <c r="N265" s="127"/>
      <c r="O265" s="497"/>
      <c r="P265" s="501" t="s">
        <v>421</v>
      </c>
      <c r="Q265" s="502"/>
      <c r="R265" s="501" t="s">
        <v>463</v>
      </c>
      <c r="S265" s="502"/>
      <c r="T265" s="5">
        <f>IF(ユーザー別卸価格!T265="","", IF(ISNUMBER(ユーザー別卸価格!T265),IF(入力!$C$25=1,ROUNDDOWN(IF(入力!$C$21=1,ユーザー別卸価格!T265/(100-入力!$C$22)%,ユーザー別卸価格!T265+入力!$C$23),-入力!$C$24),IF(入力!$C$25=2,ROUNDUP(IF(入力!$C$21=1,ユーザー別卸価格!T265/(100-入力!$C$22)%,ユーザー別卸価格!T265+入力!$C$23),-入力!$C$24),ROUND(IF(入力!$C$21=1,ユーザー別卸価格!T265/(100-入力!$C$22)%,ユーザー別卸価格!T265+入力!$C$23),-入力!$C$24))),ユーザー別卸価格!T265))</f>
        <v>34100</v>
      </c>
      <c r="U265" s="62">
        <f>'6桁'!U265</f>
        <v>0</v>
      </c>
      <c r="V265" s="5" t="str">
        <f>IF(ユーザー別卸価格!V265="","", IF(ISNUMBER(ユーザー別卸価格!V265),IF(入力!$C$25=1,ROUNDDOWN(IF(入力!$C$21=1,ユーザー別卸価格!V265/(100-入力!$C$22)%,ユーザー別卸価格!V265+入力!$C$23),-入力!$C$24),IF(入力!$C$25=2,ROUNDUP(IF(入力!$C$21=1,ユーザー別卸価格!V265/(100-入力!$C$22)%,ユーザー別卸価格!V265+入力!$C$23),-入力!$C$24),ROUND(IF(入力!$C$21=1,ユーザー別卸価格!V265/(100-入力!$C$22)%,ユーザー別卸価格!V265+入力!$C$23),-入力!$C$24))),ユーザー別卸価格!V265))</f>
        <v/>
      </c>
      <c r="W265" s="62">
        <f>'6桁'!W265</f>
        <v>0</v>
      </c>
      <c r="X265" s="5" t="str">
        <f>IF(ユーザー別卸価格!X265="","", IF(ISNUMBER(ユーザー別卸価格!X265),IF(入力!$C$25=1,ROUNDDOWN(IF(入力!$C$21=1,ユーザー別卸価格!X265/(100-入力!$C$22)%,ユーザー別卸価格!X265+入力!$C$23),-入力!$C$24),IF(入力!$C$25=2,ROUNDUP(IF(入力!$C$21=1,ユーザー別卸価格!X265/(100-入力!$C$22)%,ユーザー別卸価格!X265+入力!$C$23),-入力!$C$24),ROUND(IF(入力!$C$21=1,ユーザー別卸価格!X265/(100-入力!$C$22)%,ユーザー別卸価格!X265+入力!$C$23),-入力!$C$24))),ユーザー別卸価格!X265))</f>
        <v/>
      </c>
      <c r="Y265" s="62">
        <f>'6桁'!Y265</f>
        <v>0</v>
      </c>
      <c r="Z265" s="5" t="str">
        <f>IF(ユーザー別卸価格!Z265="","", IF(ISNUMBER(ユーザー別卸価格!Z265),IF(入力!$C$25=1,ROUNDDOWN(IF(入力!$C$21=1,ユーザー別卸価格!Z265/(100-入力!$C$22)%,ユーザー別卸価格!Z265+入力!$C$23),-入力!$C$24),IF(入力!$C$25=2,ROUNDUP(IF(入力!$C$21=1,ユーザー別卸価格!Z265/(100-入力!$C$22)%,ユーザー別卸価格!Z265+入力!$C$23),-入力!$C$24),ROUND(IF(入力!$C$21=1,ユーザー別卸価格!Z265/(100-入力!$C$22)%,ユーザー別卸価格!Z265+入力!$C$23),-入力!$C$24))),ユーザー別卸価格!Z265))</f>
        <v/>
      </c>
      <c r="AA265" s="62">
        <f>'6桁'!AA265</f>
        <v>0</v>
      </c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>
        <f>IF(ユーザー別卸価格!F266="","", IF(ISNUMBER(ユーザー別卸価格!F266),IF(入力!$C$25=1,ROUNDDOWN(IF(入力!$C$21=1,ユーザー別卸価格!F266/(100-入力!$C$22)%,ユーザー別卸価格!F266+入力!$C$23),-入力!$C$24),IF(入力!$C$25=2,ROUNDUP(IF(入力!$C$21=1,ユーザー別卸価格!F266/(100-入力!$C$22)%,ユーザー別卸価格!F266+入力!$C$23),-入力!$C$24),ROUND(IF(入力!$C$21=1,ユーザー別卸価格!F266/(100-入力!$C$22)%,ユーザー別卸価格!F266+入力!$C$23),-入力!$C$24))),ユーザー別卸価格!F266))</f>
        <v>31200</v>
      </c>
      <c r="G266" s="111">
        <f>'6桁'!G266</f>
        <v>0</v>
      </c>
      <c r="H266" s="5" t="str">
        <f>IF(ユーザー別卸価格!H266="","", IF(ISNUMBER(ユーザー別卸価格!H266),IF(入力!$C$25=1,ROUNDDOWN(IF(入力!$C$21=1,ユーザー別卸価格!H266/(100-入力!$C$22)%,ユーザー別卸価格!H266+入力!$C$23),-入力!$C$24),IF(入力!$C$25=2,ROUNDUP(IF(入力!$C$21=1,ユーザー別卸価格!H266/(100-入力!$C$22)%,ユーザー別卸価格!H266+入力!$C$23),-入力!$C$24),ROUND(IF(入力!$C$21=1,ユーザー別卸価格!H266/(100-入力!$C$22)%,ユーザー別卸価格!H266+入力!$C$23),-入力!$C$24))),ユーザー別卸価格!H266))</f>
        <v/>
      </c>
      <c r="I266" s="111">
        <f>'6桁'!I266</f>
        <v>0</v>
      </c>
      <c r="J266" s="5" t="str">
        <f>IF(ユーザー別卸価格!J266="","", IF(ISNUMBER(ユーザー別卸価格!J266),IF(入力!$C$25=1,ROUNDDOWN(IF(入力!$C$21=1,ユーザー別卸価格!J266/(100-入力!$C$22)%,ユーザー別卸価格!J266+入力!$C$23),-入力!$C$24),IF(入力!$C$25=2,ROUNDUP(IF(入力!$C$21=1,ユーザー別卸価格!J266/(100-入力!$C$22)%,ユーザー別卸価格!J266+入力!$C$23),-入力!$C$24),ROUND(IF(入力!$C$21=1,ユーザー別卸価格!J266/(100-入力!$C$22)%,ユーザー別卸価格!J266+入力!$C$23),-入力!$C$24))),ユーザー別卸価格!J266))</f>
        <v/>
      </c>
      <c r="K266" s="62">
        <f>'6桁'!K266</f>
        <v>0</v>
      </c>
      <c r="L266" s="5" t="str">
        <f>IF(ユーザー別卸価格!L266="","", IF(ISNUMBER(ユーザー別卸価格!L266),IF(入力!$C$25=1,ROUNDDOWN(IF(入力!$C$21=1,ユーザー別卸価格!L266/(100-入力!$C$22)%,ユーザー別卸価格!L266+入力!$C$23),-入力!$C$24),IF(入力!$C$25=2,ROUNDUP(IF(入力!$C$21=1,ユーザー別卸価格!L266/(100-入力!$C$22)%,ユーザー別卸価格!L266+入力!$C$23),-入力!$C$24),ROUND(IF(入力!$C$21=1,ユーザー別卸価格!L266/(100-入力!$C$22)%,ユーザー別卸価格!L266+入力!$C$23),-入力!$C$24))),ユーザー別卸価格!L266))</f>
        <v/>
      </c>
      <c r="M266" s="62">
        <f>'6桁'!M266</f>
        <v>0</v>
      </c>
      <c r="N266" s="127"/>
      <c r="O266" s="497"/>
      <c r="P266" s="501" t="s">
        <v>422</v>
      </c>
      <c r="Q266" s="502"/>
      <c r="R266" s="501" t="s">
        <v>464</v>
      </c>
      <c r="S266" s="502"/>
      <c r="T266" s="5">
        <f>IF(ユーザー別卸価格!T266="","", IF(ISNUMBER(ユーザー別卸価格!T266),IF(入力!$C$25=1,ROUNDDOWN(IF(入力!$C$21=1,ユーザー別卸価格!T266/(100-入力!$C$22)%,ユーザー別卸価格!T266+入力!$C$23),-入力!$C$24),IF(入力!$C$25=2,ROUNDUP(IF(入力!$C$21=1,ユーザー別卸価格!T266/(100-入力!$C$22)%,ユーザー別卸価格!T266+入力!$C$23),-入力!$C$24),ROUND(IF(入力!$C$21=1,ユーザー別卸価格!T266/(100-入力!$C$22)%,ユーザー別卸価格!T266+入力!$C$23),-入力!$C$24))),ユーザー別卸価格!T266))</f>
        <v>36200</v>
      </c>
      <c r="U266" s="59">
        <f>'6桁'!U266</f>
        <v>0</v>
      </c>
      <c r="V266" s="5" t="str">
        <f>IF(ユーザー別卸価格!V266="","", IF(ISNUMBER(ユーザー別卸価格!V266),IF(入力!$C$25=1,ROUNDDOWN(IF(入力!$C$21=1,ユーザー別卸価格!V266/(100-入力!$C$22)%,ユーザー別卸価格!V266+入力!$C$23),-入力!$C$24),IF(入力!$C$25=2,ROUNDUP(IF(入力!$C$21=1,ユーザー別卸価格!V266/(100-入力!$C$22)%,ユーザー別卸価格!V266+入力!$C$23),-入力!$C$24),ROUND(IF(入力!$C$21=1,ユーザー別卸価格!V266/(100-入力!$C$22)%,ユーザー別卸価格!V266+入力!$C$23),-入力!$C$24))),ユーザー別卸価格!V266))</f>
        <v/>
      </c>
      <c r="W266" s="59">
        <f>'6桁'!W266</f>
        <v>0</v>
      </c>
      <c r="X266" s="5" t="str">
        <f>IF(ユーザー別卸価格!X266="","", IF(ISNUMBER(ユーザー別卸価格!X266),IF(入力!$C$25=1,ROUNDDOWN(IF(入力!$C$21=1,ユーザー別卸価格!X266/(100-入力!$C$22)%,ユーザー別卸価格!X266+入力!$C$23),-入力!$C$24),IF(入力!$C$25=2,ROUNDUP(IF(入力!$C$21=1,ユーザー別卸価格!X266/(100-入力!$C$22)%,ユーザー別卸価格!X266+入力!$C$23),-入力!$C$24),ROUND(IF(入力!$C$21=1,ユーザー別卸価格!X266/(100-入力!$C$22)%,ユーザー別卸価格!X266+入力!$C$23),-入力!$C$24))),ユーザー別卸価格!X266))</f>
        <v/>
      </c>
      <c r="Y266" s="59">
        <f>'6桁'!Y266</f>
        <v>0</v>
      </c>
      <c r="Z266" s="5" t="str">
        <f>IF(ユーザー別卸価格!Z266="","", IF(ISNUMBER(ユーザー別卸価格!Z266),IF(入力!$C$25=1,ROUNDDOWN(IF(入力!$C$21=1,ユーザー別卸価格!Z266/(100-入力!$C$22)%,ユーザー別卸価格!Z266+入力!$C$23),-入力!$C$24),IF(入力!$C$25=2,ROUNDUP(IF(入力!$C$21=1,ユーザー別卸価格!Z266/(100-入力!$C$22)%,ユーザー別卸価格!Z266+入力!$C$23),-入力!$C$24),ROUND(IF(入力!$C$21=1,ユーザー別卸価格!Z266/(100-入力!$C$22)%,ユーザー別卸価格!Z266+入力!$C$23),-入力!$C$24))),ユーザー別卸価格!Z266))</f>
        <v/>
      </c>
      <c r="AA266" s="59">
        <f>'6桁'!AA266</f>
        <v>0</v>
      </c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>
        <f>IF(ユーザー別卸価格!F267="","", IF(ISNUMBER(ユーザー別卸価格!F267),IF(入力!$C$25=1,ROUNDDOWN(IF(入力!$C$21=1,ユーザー別卸価格!F267/(100-入力!$C$22)%,ユーザー別卸価格!F267+入力!$C$23),-入力!$C$24),IF(入力!$C$25=2,ROUNDUP(IF(入力!$C$21=1,ユーザー別卸価格!F267/(100-入力!$C$22)%,ユーザー別卸価格!F267+入力!$C$23),-入力!$C$24),ROUND(IF(入力!$C$21=1,ユーザー別卸価格!F267/(100-入力!$C$22)%,ユーザー別卸価格!F267+入力!$C$23),-入力!$C$24))),ユーザー別卸価格!F267))</f>
        <v>31300</v>
      </c>
      <c r="G267" s="111">
        <f>'6桁'!G267</f>
        <v>0</v>
      </c>
      <c r="H267" s="5" t="str">
        <f>IF(ユーザー別卸価格!H267="","", IF(ISNUMBER(ユーザー別卸価格!H267),IF(入力!$C$25=1,ROUNDDOWN(IF(入力!$C$21=1,ユーザー別卸価格!H267/(100-入力!$C$22)%,ユーザー別卸価格!H267+入力!$C$23),-入力!$C$24),IF(入力!$C$25=2,ROUNDUP(IF(入力!$C$21=1,ユーザー別卸価格!H267/(100-入力!$C$22)%,ユーザー別卸価格!H267+入力!$C$23),-入力!$C$24),ROUND(IF(入力!$C$21=1,ユーザー別卸価格!H267/(100-入力!$C$22)%,ユーザー別卸価格!H267+入力!$C$23),-入力!$C$24))),ユーザー別卸価格!H267))</f>
        <v/>
      </c>
      <c r="I267" s="111">
        <f>'6桁'!I267</f>
        <v>0</v>
      </c>
      <c r="J267" s="5" t="str">
        <f>IF(ユーザー別卸価格!J267="","", IF(ISNUMBER(ユーザー別卸価格!J267),IF(入力!$C$25=1,ROUNDDOWN(IF(入力!$C$21=1,ユーザー別卸価格!J267/(100-入力!$C$22)%,ユーザー別卸価格!J267+入力!$C$23),-入力!$C$24),IF(入力!$C$25=2,ROUNDUP(IF(入力!$C$21=1,ユーザー別卸価格!J267/(100-入力!$C$22)%,ユーザー別卸価格!J267+入力!$C$23),-入力!$C$24),ROUND(IF(入力!$C$21=1,ユーザー別卸価格!J267/(100-入力!$C$22)%,ユーザー別卸価格!J267+入力!$C$23),-入力!$C$24))),ユーザー別卸価格!J267))</f>
        <v/>
      </c>
      <c r="K267" s="62">
        <f>'6桁'!K267</f>
        <v>0</v>
      </c>
      <c r="L267" s="5" t="str">
        <f>IF(ユーザー別卸価格!L267="","", IF(ISNUMBER(ユーザー別卸価格!L267),IF(入力!$C$25=1,ROUNDDOWN(IF(入力!$C$21=1,ユーザー別卸価格!L267/(100-入力!$C$22)%,ユーザー別卸価格!L267+入力!$C$23),-入力!$C$24),IF(入力!$C$25=2,ROUNDUP(IF(入力!$C$21=1,ユーザー別卸価格!L267/(100-入力!$C$22)%,ユーザー別卸価格!L267+入力!$C$23),-入力!$C$24),ROUND(IF(入力!$C$21=1,ユーザー別卸価格!L267/(100-入力!$C$22)%,ユーザー別卸価格!L267+入力!$C$23),-入力!$C$24))),ユーザー別卸価格!L267))</f>
        <v/>
      </c>
      <c r="M267" s="62">
        <f>'6桁'!M267</f>
        <v>0</v>
      </c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IF(ユーザー別卸価格!T267="","", IF(ISNUMBER(ユーザー別卸価格!T267),IF(入力!$C$25=1,ROUNDDOWN(IF(入力!$C$21=1,ユーザー別卸価格!T267/(100-入力!$C$22)%,ユーザー別卸価格!T267+入力!$C$23),-入力!$C$24),IF(入力!$C$25=2,ROUNDUP(IF(入力!$C$21=1,ユーザー別卸価格!T267/(100-入力!$C$22)%,ユーザー別卸価格!T267+入力!$C$23),-入力!$C$24),ROUND(IF(入力!$C$21=1,ユーザー別卸価格!T267/(100-入力!$C$22)%,ユーザー別卸価格!T267+入力!$C$23),-入力!$C$24))),ユーザー別卸価格!T267))</f>
        <v/>
      </c>
      <c r="U267" s="62">
        <f>'6桁'!U267</f>
        <v>0</v>
      </c>
      <c r="V267" s="5" t="str">
        <f>IF(ユーザー別卸価格!V267="","", IF(ISNUMBER(ユーザー別卸価格!V267),IF(入力!$C$25=1,ROUNDDOWN(IF(入力!$C$21=1,ユーザー別卸価格!V267/(100-入力!$C$22)%,ユーザー別卸価格!V267+入力!$C$23),-入力!$C$24),IF(入力!$C$25=2,ROUNDUP(IF(入力!$C$21=1,ユーザー別卸価格!V267/(100-入力!$C$22)%,ユーザー別卸価格!V267+入力!$C$23),-入力!$C$24),ROUND(IF(入力!$C$21=1,ユーザー別卸価格!V267/(100-入力!$C$22)%,ユーザー別卸価格!V267+入力!$C$23),-入力!$C$24))),ユーザー別卸価格!V267))</f>
        <v/>
      </c>
      <c r="W267" s="62">
        <f>'6桁'!W267</f>
        <v>0</v>
      </c>
      <c r="X267" s="5">
        <f>IF(ユーザー別卸価格!X267="","", IF(ISNUMBER(ユーザー別卸価格!X267),IF(入力!$C$25=1,ROUNDDOWN(IF(入力!$C$21=1,ユーザー別卸価格!X267/(100-入力!$C$22)%,ユーザー別卸価格!X267+入力!$C$23),-入力!$C$24),IF(入力!$C$25=2,ROUNDUP(IF(入力!$C$21=1,ユーザー別卸価格!X267/(100-入力!$C$22)%,ユーザー別卸価格!X267+入力!$C$23),-入力!$C$24),ROUND(IF(入力!$C$21=1,ユーザー別卸価格!X267/(100-入力!$C$22)%,ユーザー別卸価格!X267+入力!$C$23),-入力!$C$24))),ユーザー別卸価格!X267))</f>
        <v>34700</v>
      </c>
      <c r="Y267" s="62" t="str">
        <f>'6桁'!Y267</f>
        <v>※◎</v>
      </c>
      <c r="Z267" s="5" t="str">
        <f>IF(ユーザー別卸価格!Z267="","", IF(ISNUMBER(ユーザー別卸価格!Z267),IF(入力!$C$25=1,ROUNDDOWN(IF(入力!$C$21=1,ユーザー別卸価格!Z267/(100-入力!$C$22)%,ユーザー別卸価格!Z267+入力!$C$23),-入力!$C$24),IF(入力!$C$25=2,ROUNDUP(IF(入力!$C$21=1,ユーザー別卸価格!Z267/(100-入力!$C$22)%,ユーザー別卸価格!Z267+入力!$C$23),-入力!$C$24),ROUND(IF(入力!$C$21=1,ユーザー別卸価格!Z267/(100-入力!$C$22)%,ユーザー別卸価格!Z267+入力!$C$23),-入力!$C$24))),ユーザー別卸価格!Z267))</f>
        <v/>
      </c>
      <c r="AA267" s="62">
        <f>'6桁'!AA267</f>
        <v>0</v>
      </c>
    </row>
    <row r="268" spans="2:27" ht="30" customHeight="1">
      <c r="B268" s="497"/>
      <c r="C268" s="388" t="s">
        <v>443</v>
      </c>
      <c r="D268" s="435" t="s">
        <v>445</v>
      </c>
      <c r="E268" s="489"/>
      <c r="F268" s="5">
        <f>IF(ユーザー別卸価格!F268="","", IF(ISNUMBER(ユーザー別卸価格!F268),IF(入力!$C$25=1,ROUNDDOWN(IF(入力!$C$21=1,ユーザー別卸価格!F268/(100-入力!$C$22)%,ユーザー別卸価格!F268+入力!$C$23),-入力!$C$24),IF(入力!$C$25=2,ROUNDUP(IF(入力!$C$21=1,ユーザー別卸価格!F268/(100-入力!$C$22)%,ユーザー別卸価格!F268+入力!$C$23),-入力!$C$24),ROUND(IF(入力!$C$21=1,ユーザー別卸価格!F268/(100-入力!$C$22)%,ユーザー別卸価格!F268+入力!$C$23),-入力!$C$24))),ユーザー別卸価格!F268))</f>
        <v>33900</v>
      </c>
      <c r="G268" s="111">
        <f>'6桁'!G268</f>
        <v>0</v>
      </c>
      <c r="H268" s="5" t="str">
        <f>IF(ユーザー別卸価格!H268="","", IF(ISNUMBER(ユーザー別卸価格!H268),IF(入力!$C$25=1,ROUNDDOWN(IF(入力!$C$21=1,ユーザー別卸価格!H268/(100-入力!$C$22)%,ユーザー別卸価格!H268+入力!$C$23),-入力!$C$24),IF(入力!$C$25=2,ROUNDUP(IF(入力!$C$21=1,ユーザー別卸価格!H268/(100-入力!$C$22)%,ユーザー別卸価格!H268+入力!$C$23),-入力!$C$24),ROUND(IF(入力!$C$21=1,ユーザー別卸価格!H268/(100-入力!$C$22)%,ユーザー別卸価格!H268+入力!$C$23),-入力!$C$24))),ユーザー別卸価格!H268))</f>
        <v/>
      </c>
      <c r="I268" s="111">
        <f>'6桁'!I268</f>
        <v>0</v>
      </c>
      <c r="J268" s="5" t="str">
        <f>IF(ユーザー別卸価格!J268="","", IF(ISNUMBER(ユーザー別卸価格!J268),IF(入力!$C$25=1,ROUNDDOWN(IF(入力!$C$21=1,ユーザー別卸価格!J268/(100-入力!$C$22)%,ユーザー別卸価格!J268+入力!$C$23),-入力!$C$24),IF(入力!$C$25=2,ROUNDUP(IF(入力!$C$21=1,ユーザー別卸価格!J268/(100-入力!$C$22)%,ユーザー別卸価格!J268+入力!$C$23),-入力!$C$24),ROUND(IF(入力!$C$21=1,ユーザー別卸価格!J268/(100-入力!$C$22)%,ユーザー別卸価格!J268+入力!$C$23),-入力!$C$24))),ユーザー別卸価格!J268))</f>
        <v/>
      </c>
      <c r="K268" s="62">
        <f>'6桁'!K268</f>
        <v>0</v>
      </c>
      <c r="L268" s="5" t="str">
        <f>IF(ユーザー別卸価格!L268="","", IF(ISNUMBER(ユーザー別卸価格!L268),IF(入力!$C$25=1,ROUNDDOWN(IF(入力!$C$21=1,ユーザー別卸価格!L268/(100-入力!$C$22)%,ユーザー別卸価格!L268+入力!$C$23),-入力!$C$24),IF(入力!$C$25=2,ROUNDUP(IF(入力!$C$21=1,ユーザー別卸価格!L268/(100-入力!$C$22)%,ユーザー別卸価格!L268+入力!$C$23),-入力!$C$24),ROUND(IF(入力!$C$21=1,ユーザー別卸価格!L268/(100-入力!$C$22)%,ユーザー別卸価格!L268+入力!$C$23),-入力!$C$24))),ユーザー別卸価格!L268))</f>
        <v/>
      </c>
      <c r="M268" s="62">
        <f>'6桁'!M268</f>
        <v>0</v>
      </c>
      <c r="N268" s="127"/>
      <c r="O268" s="497"/>
      <c r="P268" s="507"/>
      <c r="Q268" s="508"/>
      <c r="R268" s="501" t="s">
        <v>438</v>
      </c>
      <c r="S268" s="502"/>
      <c r="T268" s="5">
        <f>IF(ユーザー別卸価格!T268="","", IF(ISNUMBER(ユーザー別卸価格!T268),IF(入力!$C$25=1,ROUNDDOWN(IF(入力!$C$21=1,ユーザー別卸価格!T268/(100-入力!$C$22)%,ユーザー別卸価格!T268+入力!$C$23),-入力!$C$24),IF(入力!$C$25=2,ROUNDUP(IF(入力!$C$21=1,ユーザー別卸価格!T268/(100-入力!$C$22)%,ユーザー別卸価格!T268+入力!$C$23),-入力!$C$24),ROUND(IF(入力!$C$21=1,ユーザー別卸価格!T268/(100-入力!$C$22)%,ユーザー別卸価格!T268+入力!$C$23),-入力!$C$24))),ユーザー別卸価格!T268))</f>
        <v>37600</v>
      </c>
      <c r="U268" s="59" t="str">
        <f>'6桁'!U268</f>
        <v>◎</v>
      </c>
      <c r="V268" s="5" t="str">
        <f>IF(ユーザー別卸価格!V268="","", IF(ISNUMBER(ユーザー別卸価格!V268),IF(入力!$C$25=1,ROUNDDOWN(IF(入力!$C$21=1,ユーザー別卸価格!V268/(100-入力!$C$22)%,ユーザー別卸価格!V268+入力!$C$23),-入力!$C$24),IF(入力!$C$25=2,ROUNDUP(IF(入力!$C$21=1,ユーザー別卸価格!V268/(100-入力!$C$22)%,ユーザー別卸価格!V268+入力!$C$23),-入力!$C$24),ROUND(IF(入力!$C$21=1,ユーザー別卸価格!V268/(100-入力!$C$22)%,ユーザー別卸価格!V268+入力!$C$23),-入力!$C$24))),ユーザー別卸価格!V268))</f>
        <v/>
      </c>
      <c r="W268" s="59">
        <f>'6桁'!W268</f>
        <v>0</v>
      </c>
      <c r="X268" s="5" t="str">
        <f>IF(ユーザー別卸価格!X268="","", IF(ISNUMBER(ユーザー別卸価格!X268),IF(入力!$C$25=1,ROUNDDOWN(IF(入力!$C$21=1,ユーザー別卸価格!X268/(100-入力!$C$22)%,ユーザー別卸価格!X268+入力!$C$23),-入力!$C$24),IF(入力!$C$25=2,ROUNDUP(IF(入力!$C$21=1,ユーザー別卸価格!X268/(100-入力!$C$22)%,ユーザー別卸価格!X268+入力!$C$23),-入力!$C$24),ROUND(IF(入力!$C$21=1,ユーザー別卸価格!X268/(100-入力!$C$22)%,ユーザー別卸価格!X268+入力!$C$23),-入力!$C$24))),ユーザー別卸価格!X268))</f>
        <v/>
      </c>
      <c r="Y268" s="59">
        <f>'6桁'!Y268</f>
        <v>0</v>
      </c>
      <c r="Z268" s="5" t="str">
        <f>IF(ユーザー別卸価格!Z268="","", IF(ISNUMBER(ユーザー別卸価格!Z268),IF(入力!$C$25=1,ROUNDDOWN(IF(入力!$C$21=1,ユーザー別卸価格!Z268/(100-入力!$C$22)%,ユーザー別卸価格!Z268+入力!$C$23),-入力!$C$24),IF(入力!$C$25=2,ROUNDUP(IF(入力!$C$21=1,ユーザー別卸価格!Z268/(100-入力!$C$22)%,ユーザー別卸価格!Z268+入力!$C$23),-入力!$C$24),ROUND(IF(入力!$C$21=1,ユーザー別卸価格!Z268/(100-入力!$C$22)%,ユーザー別卸価格!Z268+入力!$C$23),-入力!$C$24))),ユーザー別卸価格!Z268))</f>
        <v/>
      </c>
      <c r="AA268" s="59">
        <f>'6桁'!AA268</f>
        <v>0</v>
      </c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IF(ユーザー別卸価格!F269="","", IF(ISNUMBER(ユーザー別卸価格!F269),IF(入力!$C$25=1,ROUNDDOWN(IF(入力!$C$21=1,ユーザー別卸価格!F269/(100-入力!$C$22)%,ユーザー別卸価格!F269+入力!$C$23),-入力!$C$24),IF(入力!$C$25=2,ROUNDUP(IF(入力!$C$21=1,ユーザー別卸価格!F269/(100-入力!$C$22)%,ユーザー別卸価格!F269+入力!$C$23),-入力!$C$24),ROUND(IF(入力!$C$21=1,ユーザー別卸価格!F269/(100-入力!$C$22)%,ユーザー別卸価格!F269+入力!$C$23),-入力!$C$24))),ユーザー別卸価格!F269))</f>
        <v/>
      </c>
      <c r="G269" s="111">
        <f>'6桁'!G269</f>
        <v>0</v>
      </c>
      <c r="H269" s="5" t="str">
        <f>IF(ユーザー別卸価格!H269="","", IF(ISNUMBER(ユーザー別卸価格!H269),IF(入力!$C$25=1,ROUNDDOWN(IF(入力!$C$21=1,ユーザー別卸価格!H269/(100-入力!$C$22)%,ユーザー別卸価格!H269+入力!$C$23),-入力!$C$24),IF(入力!$C$25=2,ROUNDUP(IF(入力!$C$21=1,ユーザー別卸価格!H269/(100-入力!$C$22)%,ユーザー別卸価格!H269+入力!$C$23),-入力!$C$24),ROUND(IF(入力!$C$21=1,ユーザー別卸価格!H269/(100-入力!$C$22)%,ユーザー別卸価格!H269+入力!$C$23),-入力!$C$24))),ユーザー別卸価格!H269))</f>
        <v/>
      </c>
      <c r="I269" s="111">
        <f>'6桁'!I269</f>
        <v>0</v>
      </c>
      <c r="J269" s="5">
        <f>IF(ユーザー別卸価格!J269="","", IF(ISNUMBER(ユーザー別卸価格!J269),IF(入力!$C$25=1,ROUNDDOWN(IF(入力!$C$21=1,ユーザー別卸価格!J269/(100-入力!$C$22)%,ユーザー別卸価格!J269+入力!$C$23),-入力!$C$24),IF(入力!$C$25=2,ROUNDUP(IF(入力!$C$21=1,ユーザー別卸価格!J269/(100-入力!$C$22)%,ユーザー別卸価格!J269+入力!$C$23),-入力!$C$24),ROUND(IF(入力!$C$21=1,ユーザー別卸価格!J269/(100-入力!$C$22)%,ユーザー別卸価格!J269+入力!$C$23),-入力!$C$24))),ユーザー別卸価格!J269))</f>
        <v>33500</v>
      </c>
      <c r="K269" s="59" t="str">
        <f>'6桁'!K269</f>
        <v>※
SP LT01M</v>
      </c>
      <c r="L269" s="5" t="str">
        <f>IF(ユーザー別卸価格!L269="","", IF(ISNUMBER(ユーザー別卸価格!L269),IF(入力!$C$25=1,ROUNDDOWN(IF(入力!$C$21=1,ユーザー別卸価格!L269/(100-入力!$C$22)%,ユーザー別卸価格!L269+入力!$C$23),-入力!$C$24),IF(入力!$C$25=2,ROUNDUP(IF(入力!$C$21=1,ユーザー別卸価格!L269/(100-入力!$C$22)%,ユーザー別卸価格!L269+入力!$C$23),-入力!$C$24),ROUND(IF(入力!$C$21=1,ユーザー別卸価格!L269/(100-入力!$C$22)%,ユーザー別卸価格!L269+入力!$C$23),-入力!$C$24))),ユーザー別卸価格!L269))</f>
        <v/>
      </c>
      <c r="M269" s="62">
        <f>'6桁'!M269</f>
        <v>0</v>
      </c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IF(ユーザー別卸価格!T269="","", IF(ISNUMBER(ユーザー別卸価格!T269),IF(入力!$C$25=1,ROUNDDOWN(IF(入力!$C$21=1,ユーザー別卸価格!T269/(100-入力!$C$22)%,ユーザー別卸価格!T269+入力!$C$23),-入力!$C$24),IF(入力!$C$25=2,ROUNDUP(IF(入力!$C$21=1,ユーザー別卸価格!T269/(100-入力!$C$22)%,ユーザー別卸価格!T269+入力!$C$23),-入力!$C$24),ROUND(IF(入力!$C$21=1,ユーザー別卸価格!T269/(100-入力!$C$22)%,ユーザー別卸価格!T269+入力!$C$23),-入力!$C$24))),ユーザー別卸価格!T269))</f>
        <v/>
      </c>
      <c r="U269" s="62">
        <f>'6桁'!U269</f>
        <v>0</v>
      </c>
      <c r="V269" s="5">
        <f>IF(ユーザー別卸価格!V269="","", IF(ISNUMBER(ユーザー別卸価格!V269),IF(入力!$C$25=1,ROUNDDOWN(IF(入力!$C$21=1,ユーザー別卸価格!V269/(100-入力!$C$22)%,ユーザー別卸価格!V269+入力!$C$23),-入力!$C$24),IF(入力!$C$25=2,ROUNDUP(IF(入力!$C$21=1,ユーザー別卸価格!V269/(100-入力!$C$22)%,ユーザー別卸価格!V269+入力!$C$23),-入力!$C$24),ROUND(IF(入力!$C$21=1,ユーザー別卸価格!V269/(100-入力!$C$22)%,ユーザー別卸価格!V269+入力!$C$23),-入力!$C$24))),ユーザー別卸価格!V269))</f>
        <v>29500</v>
      </c>
      <c r="W269" s="59" t="str">
        <f>'6桁'!W269</f>
        <v>※◎
SPLT02</v>
      </c>
      <c r="X269" s="5" t="str">
        <f>IF(ユーザー別卸価格!X269="","", IF(ISNUMBER(ユーザー別卸価格!X269),IF(入力!$C$25=1,ROUNDDOWN(IF(入力!$C$21=1,ユーザー別卸価格!X269/(100-入力!$C$22)%,ユーザー別卸価格!X269+入力!$C$23),-入力!$C$24),IF(入力!$C$25=2,ROUNDUP(IF(入力!$C$21=1,ユーザー別卸価格!X269/(100-入力!$C$22)%,ユーザー別卸価格!X269+入力!$C$23),-入力!$C$24),ROUND(IF(入力!$C$21=1,ユーザー別卸価格!X269/(100-入力!$C$22)%,ユーザー別卸価格!X269+入力!$C$23),-入力!$C$24))),ユーザー別卸価格!X269))</f>
        <v/>
      </c>
      <c r="Y269" s="62">
        <f>'6桁'!Y269</f>
        <v>0</v>
      </c>
      <c r="Z269" s="5" t="str">
        <f>IF(ユーザー別卸価格!Z269="","", IF(ISNUMBER(ユーザー別卸価格!Z269),IF(入力!$C$25=1,ROUNDDOWN(IF(入力!$C$21=1,ユーザー別卸価格!Z269/(100-入力!$C$22)%,ユーザー別卸価格!Z269+入力!$C$23),-入力!$C$24),IF(入力!$C$25=2,ROUNDUP(IF(入力!$C$21=1,ユーザー別卸価格!Z269/(100-入力!$C$22)%,ユーザー別卸価格!Z269+入力!$C$23),-入力!$C$24),ROUND(IF(入力!$C$21=1,ユーザー別卸価格!Z269/(100-入力!$C$22)%,ユーザー別卸価格!Z269+入力!$C$23),-入力!$C$24))),ユーザー別卸価格!Z269))</f>
        <v/>
      </c>
      <c r="AA269" s="62">
        <f>'6桁'!AA269</f>
        <v>0</v>
      </c>
    </row>
    <row r="270" spans="2:27" ht="30" customHeight="1">
      <c r="B270" s="498"/>
      <c r="C270" s="498"/>
      <c r="D270" s="437" t="s">
        <v>448</v>
      </c>
      <c r="E270" s="549"/>
      <c r="F270" s="33">
        <f>IF(ユーザー別卸価格!F270="","", IF(ISNUMBER(ユーザー別卸価格!F270),IF(入力!$C$25=1,ROUNDDOWN(IF(入力!$C$21=1,ユーザー別卸価格!F270/(100-入力!$C$22)%,ユーザー別卸価格!F270+入力!$C$23),-入力!$C$24),IF(入力!$C$25=2,ROUNDUP(IF(入力!$C$21=1,ユーザー別卸価格!F270/(100-入力!$C$22)%,ユーザー別卸価格!F270+入力!$C$23),-入力!$C$24),ROUND(IF(入力!$C$21=1,ユーザー別卸価格!F270/(100-入力!$C$22)%,ユーザー別卸価格!F270+入力!$C$23),-入力!$C$24))),ユーザー別卸価格!F270))</f>
        <v>35000</v>
      </c>
      <c r="G270" s="113">
        <f>'6桁'!G270</f>
        <v>0</v>
      </c>
      <c r="H270" s="33" t="str">
        <f>IF(ユーザー別卸価格!H270="","", IF(ISNUMBER(ユーザー別卸価格!H270),IF(入力!$C$25=1,ROUNDDOWN(IF(入力!$C$21=1,ユーザー別卸価格!H270/(100-入力!$C$22)%,ユーザー別卸価格!H270+入力!$C$23),-入力!$C$24),IF(入力!$C$25=2,ROUNDUP(IF(入力!$C$21=1,ユーザー別卸価格!H270/(100-入力!$C$22)%,ユーザー別卸価格!H270+入力!$C$23),-入力!$C$24),ROUND(IF(入力!$C$21=1,ユーザー別卸価格!H270/(100-入力!$C$22)%,ユーザー別卸価格!H270+入力!$C$23),-入力!$C$24))),ユーザー別卸価格!H270))</f>
        <v/>
      </c>
      <c r="I270" s="113">
        <f>'6桁'!I270</f>
        <v>0</v>
      </c>
      <c r="J270" s="33" t="str">
        <f>IF(ユーザー別卸価格!J270="","", IF(ISNUMBER(ユーザー別卸価格!J270),IF(入力!$C$25=1,ROUNDDOWN(IF(入力!$C$21=1,ユーザー別卸価格!J270/(100-入力!$C$22)%,ユーザー別卸価格!J270+入力!$C$23),-入力!$C$24),IF(入力!$C$25=2,ROUNDUP(IF(入力!$C$21=1,ユーザー別卸価格!J270/(100-入力!$C$22)%,ユーザー別卸価格!J270+入力!$C$23),-入力!$C$24),ROUND(IF(入力!$C$21=1,ユーザー別卸価格!J270/(100-入力!$C$22)%,ユーザー別卸価格!J270+入力!$C$23),-入力!$C$24))),ユーザー別卸価格!J270))</f>
        <v/>
      </c>
      <c r="K270" s="58">
        <f>'6桁'!K270</f>
        <v>0</v>
      </c>
      <c r="L270" s="33" t="str">
        <f>IF(ユーザー別卸価格!L270="","", IF(ISNUMBER(ユーザー別卸価格!L270),IF(入力!$C$25=1,ROUNDDOWN(IF(入力!$C$21=1,ユーザー別卸価格!L270/(100-入力!$C$22)%,ユーザー別卸価格!L270+入力!$C$23),-入力!$C$24),IF(入力!$C$25=2,ROUNDUP(IF(入力!$C$21=1,ユーザー別卸価格!L270/(100-入力!$C$22)%,ユーザー別卸価格!L270+入力!$C$23),-入力!$C$24),ROUND(IF(入力!$C$21=1,ユーザー別卸価格!L270/(100-入力!$C$22)%,ユーザー別卸価格!L270+入力!$C$23),-入力!$C$24))),ユーザー別卸価格!L270))</f>
        <v/>
      </c>
      <c r="M270" s="58">
        <f>'6桁'!M270</f>
        <v>0</v>
      </c>
      <c r="N270" s="127"/>
      <c r="O270" s="497"/>
      <c r="P270" s="509"/>
      <c r="Q270" s="510"/>
      <c r="R270" s="501" t="s">
        <v>444</v>
      </c>
      <c r="S270" s="502"/>
      <c r="T270" s="5" t="str">
        <f>IF(ユーザー別卸価格!T270="","", IF(ISNUMBER(ユーザー別卸価格!T270),IF(入力!$C$25=1,ROUNDDOWN(IF(入力!$C$21=1,ユーザー別卸価格!T270/(100-入力!$C$22)%,ユーザー別卸価格!T270+入力!$C$23),-入力!$C$24),IF(入力!$C$25=2,ROUNDUP(IF(入力!$C$21=1,ユーザー別卸価格!T270/(100-入力!$C$22)%,ユーザー別卸価格!T270+入力!$C$23),-入力!$C$24),ROUND(IF(入力!$C$21=1,ユーザー別卸価格!T270/(100-入力!$C$22)%,ユーザー別卸価格!T270+入力!$C$23),-入力!$C$24))),ユーザー別卸価格!T270))</f>
        <v/>
      </c>
      <c r="U270" s="59">
        <f>'6桁'!U270</f>
        <v>0</v>
      </c>
      <c r="V270" s="5">
        <f>IF(ユーザー別卸価格!V270="","", IF(ISNUMBER(ユーザー別卸価格!V270),IF(入力!$C$25=1,ROUNDDOWN(IF(入力!$C$21=1,ユーザー別卸価格!V270/(100-入力!$C$22)%,ユーザー別卸価格!V270+入力!$C$23),-入力!$C$24),IF(入力!$C$25=2,ROUNDUP(IF(入力!$C$21=1,ユーザー別卸価格!V270/(100-入力!$C$22)%,ユーザー別卸価格!V270+入力!$C$23),-入力!$C$24),ROUND(IF(入力!$C$21=1,ユーザー別卸価格!V270/(100-入力!$C$22)%,ユーザー別卸価格!V270+入力!$C$23),-入力!$C$24))),ユーザー別卸価格!V270))</f>
        <v>33200</v>
      </c>
      <c r="W270" s="59" t="str">
        <f>'6桁'!W270</f>
        <v>※◎
LT03</v>
      </c>
      <c r="X270" s="5" t="str">
        <f>IF(ユーザー別卸価格!X270="","", IF(ISNUMBER(ユーザー別卸価格!X270),IF(入力!$C$25=1,ROUNDDOWN(IF(入力!$C$21=1,ユーザー別卸価格!X270/(100-入力!$C$22)%,ユーザー別卸価格!X270+入力!$C$23),-入力!$C$24),IF(入力!$C$25=2,ROUNDUP(IF(入力!$C$21=1,ユーザー別卸価格!X270/(100-入力!$C$22)%,ユーザー別卸価格!X270+入力!$C$23),-入力!$C$24),ROUND(IF(入力!$C$21=1,ユーザー別卸価格!X270/(100-入力!$C$22)%,ユーザー別卸価格!X270+入力!$C$23),-入力!$C$24))),ユーザー別卸価格!X270))</f>
        <v/>
      </c>
      <c r="Y270" s="59">
        <f>'6桁'!Y270</f>
        <v>0</v>
      </c>
      <c r="Z270" s="5" t="str">
        <f>IF(ユーザー別卸価格!Z270="","", IF(ISNUMBER(ユーザー別卸価格!Z270),IF(入力!$C$25=1,ROUNDDOWN(IF(入力!$C$21=1,ユーザー別卸価格!Z270/(100-入力!$C$22)%,ユーザー別卸価格!Z270+入力!$C$23),-入力!$C$24),IF(入力!$C$25=2,ROUNDUP(IF(入力!$C$21=1,ユーザー別卸価格!Z270/(100-入力!$C$22)%,ユーザー別卸価格!Z270+入力!$C$23),-入力!$C$24),ROUND(IF(入力!$C$21=1,ユーザー別卸価格!Z270/(100-入力!$C$22)%,ユーザー別卸価格!Z270+入力!$C$23),-入力!$C$24))),ユーザー別卸価格!Z270))</f>
        <v/>
      </c>
      <c r="AA270" s="59">
        <f>'6桁'!AA270</f>
        <v>0</v>
      </c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IF(ユーザー別卸価格!F271="","", IF(ISNUMBER(ユーザー別卸価格!F271),IF(入力!$C$25=1,ROUNDDOWN(IF(入力!$C$21=1,ユーザー別卸価格!F271/(100-入力!$C$22)%,ユーザー別卸価格!F271+入力!$C$23),-入力!$C$24),IF(入力!$C$25=2,ROUNDUP(IF(入力!$C$21=1,ユーザー別卸価格!F271/(100-入力!$C$22)%,ユーザー別卸価格!F271+入力!$C$23),-入力!$C$24),ROUND(IF(入力!$C$21=1,ユーザー別卸価格!F271/(100-入力!$C$22)%,ユーザー別卸価格!F271+入力!$C$23),-入力!$C$24))),ユーザー別卸価格!F271))</f>
        <v/>
      </c>
      <c r="G271" s="125">
        <f>'6桁'!G271</f>
        <v>0</v>
      </c>
      <c r="H271" s="6">
        <f>IF(ユーザー別卸価格!H271="","", IF(ISNUMBER(ユーザー別卸価格!H271),IF(入力!$C$25=1,ROUNDDOWN(IF(入力!$C$21=1,ユーザー別卸価格!H271/(100-入力!$C$22)%,ユーザー別卸価格!H271+入力!$C$23),-入力!$C$24),IF(入力!$C$25=2,ROUNDUP(IF(入力!$C$21=1,ユーザー別卸価格!H271/(100-入力!$C$22)%,ユーザー別卸価格!H271+入力!$C$23),-入力!$C$24),ROUND(IF(入力!$C$21=1,ユーザー別卸価格!H271/(100-入力!$C$22)%,ユーザー別卸価格!H271+入力!$C$23),-入力!$C$24))),ユーザー別卸価格!H271))</f>
        <v>30800</v>
      </c>
      <c r="I271" s="125">
        <f>'6桁'!I271</f>
        <v>0</v>
      </c>
      <c r="J271" s="6" t="str">
        <f>IF(ユーザー別卸価格!J271="","", IF(ISNUMBER(ユーザー別卸価格!J271),IF(入力!$C$25=1,ROUNDDOWN(IF(入力!$C$21=1,ユーザー別卸価格!J271/(100-入力!$C$22)%,ユーザー別卸価格!J271+入力!$C$23),-入力!$C$24),IF(入力!$C$25=2,ROUNDUP(IF(入力!$C$21=1,ユーザー別卸価格!J271/(100-入力!$C$22)%,ユーザー別卸価格!J271+入力!$C$23),-入力!$C$24),ROUND(IF(入力!$C$21=1,ユーザー別卸価格!J271/(100-入力!$C$22)%,ユーザー別卸価格!J271+入力!$C$23),-入力!$C$24))),ユーザー別卸価格!J271))</f>
        <v/>
      </c>
      <c r="K271" s="190">
        <f>'6桁'!K271</f>
        <v>0</v>
      </c>
      <c r="L271" s="6" t="str">
        <f>IF(ユーザー別卸価格!L271="","", IF(ISNUMBER(ユーザー別卸価格!L271),IF(入力!$C$25=1,ROUNDDOWN(IF(入力!$C$21=1,ユーザー別卸価格!L271/(100-入力!$C$22)%,ユーザー別卸価格!L271+入力!$C$23),-入力!$C$24),IF(入力!$C$25=2,ROUNDUP(IF(入力!$C$21=1,ユーザー別卸価格!L271/(100-入力!$C$22)%,ユーザー別卸価格!L271+入力!$C$23),-入力!$C$24),ROUND(IF(入力!$C$21=1,ユーザー別卸価格!L271/(100-入力!$C$22)%,ユーザー別卸価格!L271+入力!$C$23),-入力!$C$24))),ユーザー別卸価格!L271))</f>
        <v/>
      </c>
      <c r="M271" s="70">
        <f>'6桁'!M271</f>
        <v>0</v>
      </c>
      <c r="N271" s="127"/>
      <c r="O271" s="498"/>
      <c r="P271" s="511"/>
      <c r="Q271" s="512"/>
      <c r="R271" s="503" t="s">
        <v>445</v>
      </c>
      <c r="S271" s="504"/>
      <c r="T271" s="33">
        <f>IF(ユーザー別卸価格!T271="","", IF(ISNUMBER(ユーザー別卸価格!T271),IF(入力!$C$25=1,ROUNDDOWN(IF(入力!$C$21=1,ユーザー別卸価格!T271/(100-入力!$C$22)%,ユーザー別卸価格!T271+入力!$C$23),-入力!$C$24),IF(入力!$C$25=2,ROUNDUP(IF(入力!$C$21=1,ユーザー別卸価格!T271/(100-入力!$C$22)%,ユーザー別卸価格!T271+入力!$C$23),-入力!$C$24),ROUND(IF(入力!$C$21=1,ユーザー別卸価格!T271/(100-入力!$C$22)%,ユーザー別卸価格!T271+入力!$C$23),-入力!$C$24))),ユーザー別卸価格!T271))</f>
        <v>33200</v>
      </c>
      <c r="U271" s="58" t="str">
        <f>'6桁'!U271</f>
        <v>⑧</v>
      </c>
      <c r="V271" s="33" t="str">
        <f>IF(ユーザー別卸価格!V271="","", IF(ISNUMBER(ユーザー別卸価格!V271),IF(入力!$C$25=1,ROUNDDOWN(IF(入力!$C$21=1,ユーザー別卸価格!V271/(100-入力!$C$22)%,ユーザー別卸価格!V271+入力!$C$23),-入力!$C$24),IF(入力!$C$25=2,ROUNDUP(IF(入力!$C$21=1,ユーザー別卸価格!V271/(100-入力!$C$22)%,ユーザー別卸価格!V271+入力!$C$23),-入力!$C$24),ROUND(IF(入力!$C$21=1,ユーザー別卸価格!V271/(100-入力!$C$22)%,ユーザー別卸価格!V271+入力!$C$23),-入力!$C$24))),ユーザー別卸価格!V271))</f>
        <v/>
      </c>
      <c r="W271" s="58">
        <f>'6桁'!W271</f>
        <v>0</v>
      </c>
      <c r="X271" s="33" t="str">
        <f>IF(ユーザー別卸価格!X271="","", IF(ISNUMBER(ユーザー別卸価格!X271),IF(入力!$C$25=1,ROUNDDOWN(IF(入力!$C$21=1,ユーザー別卸価格!X271/(100-入力!$C$22)%,ユーザー別卸価格!X271+入力!$C$23),-入力!$C$24),IF(入力!$C$25=2,ROUNDUP(IF(入力!$C$21=1,ユーザー別卸価格!X271/(100-入力!$C$22)%,ユーザー別卸価格!X271+入力!$C$23),-入力!$C$24),ROUND(IF(入力!$C$21=1,ユーザー別卸価格!X271/(100-入力!$C$22)%,ユーザー別卸価格!X271+入力!$C$23),-入力!$C$24))),ユーザー別卸価格!X271))</f>
        <v/>
      </c>
      <c r="Y271" s="58">
        <f>'6桁'!Y271</f>
        <v>0</v>
      </c>
      <c r="Z271" s="33" t="str">
        <f>IF(ユーザー別卸価格!Z271="","", IF(ISNUMBER(ユーザー別卸価格!Z271),IF(入力!$C$25=1,ROUNDDOWN(IF(入力!$C$21=1,ユーザー別卸価格!Z271/(100-入力!$C$22)%,ユーザー別卸価格!Z271+入力!$C$23),-入力!$C$24),IF(入力!$C$25=2,ROUNDUP(IF(入力!$C$21=1,ユーザー別卸価格!Z271/(100-入力!$C$22)%,ユーザー別卸価格!Z271+入力!$C$23),-入力!$C$24),ROUND(IF(入力!$C$21=1,ユーザー別卸価格!Z271/(100-入力!$C$22)%,ユーザー別卸価格!Z271+入力!$C$23),-入力!$C$24))),ユーザー別卸価格!Z271))</f>
        <v/>
      </c>
      <c r="AA271" s="58">
        <f>'6桁'!AA271</f>
        <v>0</v>
      </c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IF(ユーザー別卸価格!F272="","", IF(ISNUMBER(ユーザー別卸価格!F272),IF(入力!$C$25=1,ROUNDDOWN(IF(入力!$C$21=1,ユーザー別卸価格!F272/(100-入力!$C$22)%,ユーザー別卸価格!F272+入力!$C$23),-入力!$C$24),IF(入力!$C$25=2,ROUNDUP(IF(入力!$C$21=1,ユーザー別卸価格!F272/(100-入力!$C$22)%,ユーザー別卸価格!F272+入力!$C$23),-入力!$C$24),ROUND(IF(入力!$C$21=1,ユーザー別卸価格!F272/(100-入力!$C$22)%,ユーザー別卸価格!F272+入力!$C$23),-入力!$C$24))),ユーザー別卸価格!F272))</f>
        <v/>
      </c>
      <c r="G272" s="111">
        <f>'6桁'!G272</f>
        <v>0</v>
      </c>
      <c r="H272" s="5">
        <f>IF(ユーザー別卸価格!H272="","", IF(ISNUMBER(ユーザー別卸価格!H272),IF(入力!$C$25=1,ROUNDDOWN(IF(入力!$C$21=1,ユーザー別卸価格!H272/(100-入力!$C$22)%,ユーザー別卸価格!H272+入力!$C$23),-入力!$C$24),IF(入力!$C$25=2,ROUNDUP(IF(入力!$C$21=1,ユーザー別卸価格!H272/(100-入力!$C$22)%,ユーザー別卸価格!H272+入力!$C$23),-入力!$C$24),ROUND(IF(入力!$C$21=1,ユーザー別卸価格!H272/(100-入力!$C$22)%,ユーザー別卸価格!H272+入力!$C$23),-入力!$C$24))),ユーザー別卸価格!H272))</f>
        <v>34000</v>
      </c>
      <c r="I272" s="111">
        <f>'6桁'!I272</f>
        <v>0</v>
      </c>
      <c r="J272" s="5" t="str">
        <f>IF(ユーザー別卸価格!J272="","", IF(ISNUMBER(ユーザー別卸価格!J272),IF(入力!$C$25=1,ROUNDDOWN(IF(入力!$C$21=1,ユーザー別卸価格!J272/(100-入力!$C$22)%,ユーザー別卸価格!J272+入力!$C$23),-入力!$C$24),IF(入力!$C$25=2,ROUNDUP(IF(入力!$C$21=1,ユーザー別卸価格!J272/(100-入力!$C$22)%,ユーザー別卸価格!J272+入力!$C$23),-入力!$C$24),ROUND(IF(入力!$C$21=1,ユーザー別卸価格!J272/(100-入力!$C$22)%,ユーザー別卸価格!J272+入力!$C$23),-入力!$C$24))),ユーザー別卸価格!J272))</f>
        <v/>
      </c>
      <c r="K272" s="62">
        <f>'6桁'!K272</f>
        <v>0</v>
      </c>
      <c r="L272" s="5" t="str">
        <f>IF(ユーザー別卸価格!L272="","", IF(ISNUMBER(ユーザー別卸価格!L272),IF(入力!$C$25=1,ROUNDDOWN(IF(入力!$C$21=1,ユーザー別卸価格!L272/(100-入力!$C$22)%,ユーザー別卸価格!L272+入力!$C$23),-入力!$C$24),IF(入力!$C$25=2,ROUNDUP(IF(入力!$C$21=1,ユーザー別卸価格!L272/(100-入力!$C$22)%,ユーザー別卸価格!L272+入力!$C$23),-入力!$C$24),ROUND(IF(入力!$C$21=1,ユーザー別卸価格!L272/(100-入力!$C$22)%,ユーザー別卸価格!L272+入力!$C$23),-入力!$C$24))),ユーザー別卸価格!L272))</f>
        <v/>
      </c>
      <c r="M272" s="62">
        <f>'6桁'!M272</f>
        <v>0</v>
      </c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IF(ユーザー別卸価格!T272="","", IF(ISNUMBER(ユーザー別卸価格!T272),IF(入力!$C$25=1,ROUNDDOWN(IF(入力!$C$21=1,ユーザー別卸価格!T272/(100-入力!$C$22)%,ユーザー別卸価格!T272+入力!$C$23),-入力!$C$24),IF(入力!$C$25=2,ROUNDUP(IF(入力!$C$21=1,ユーザー別卸価格!T272/(100-入力!$C$22)%,ユーザー別卸価格!T272+入力!$C$23),-入力!$C$24),ROUND(IF(入力!$C$21=1,ユーザー別卸価格!T272/(100-入力!$C$22)%,ユーザー別卸価格!T272+入力!$C$23),-入力!$C$24))),ユーザー別卸価格!T272))</f>
        <v/>
      </c>
      <c r="U272" s="190">
        <f>'6桁'!U272</f>
        <v>0</v>
      </c>
      <c r="V272" s="6">
        <f>IF(ユーザー別卸価格!V272="","", IF(ISNUMBER(ユーザー別卸価格!V272),IF(入力!$C$25=1,ROUNDDOWN(IF(入力!$C$21=1,ユーザー別卸価格!V272/(100-入力!$C$22)%,ユーザー別卸価格!V272+入力!$C$23),-入力!$C$24),IF(入力!$C$25=2,ROUNDUP(IF(入力!$C$21=1,ユーザー別卸価格!V272/(100-入力!$C$22)%,ユーザー別卸価格!V272+入力!$C$23),-入力!$C$24),ROUND(IF(入力!$C$21=1,ユーザー別卸価格!V272/(100-入力!$C$22)%,ユーザー別卸価格!V272+入力!$C$23),-入力!$C$24))),ユーザー別卸価格!V272))</f>
        <v>35200</v>
      </c>
      <c r="W272" s="190" t="str">
        <f>'6桁'!W272</f>
        <v>SPLT02</v>
      </c>
      <c r="X272" s="6" t="str">
        <f>IF(ユーザー別卸価格!X272="","", IF(ISNUMBER(ユーザー別卸価格!X272),IF(入力!$C$25=1,ROUNDDOWN(IF(入力!$C$21=1,ユーザー別卸価格!X272/(100-入力!$C$22)%,ユーザー別卸価格!X272+入力!$C$23),-入力!$C$24),IF(入力!$C$25=2,ROUNDUP(IF(入力!$C$21=1,ユーザー別卸価格!X272/(100-入力!$C$22)%,ユーザー別卸価格!X272+入力!$C$23),-入力!$C$24),ROUND(IF(入力!$C$21=1,ユーザー別卸価格!X272/(100-入力!$C$22)%,ユーザー別卸価格!X272+入力!$C$23),-入力!$C$24))),ユーザー別卸価格!X272))</f>
        <v/>
      </c>
      <c r="Y272" s="190">
        <f>'6桁'!Y272</f>
        <v>0</v>
      </c>
      <c r="Z272" s="6" t="str">
        <f>IF(ユーザー別卸価格!Z272="","", IF(ISNUMBER(ユーザー別卸価格!Z272),IF(入力!$C$25=1,ROUNDDOWN(IF(入力!$C$21=1,ユーザー別卸価格!Z272/(100-入力!$C$22)%,ユーザー別卸価格!Z272+入力!$C$23),-入力!$C$24),IF(入力!$C$25=2,ROUNDUP(IF(入力!$C$21=1,ユーザー別卸価格!Z272/(100-入力!$C$22)%,ユーザー別卸価格!Z272+入力!$C$23),-入力!$C$24),ROUND(IF(入力!$C$21=1,ユーザー別卸価格!Z272/(100-入力!$C$22)%,ユーザー別卸価格!Z272+入力!$C$23),-入力!$C$24))),ユーザー別卸価格!Z272))</f>
        <v/>
      </c>
      <c r="AA272" s="190">
        <f>'6桁'!AA272</f>
        <v>0</v>
      </c>
    </row>
    <row r="273" spans="1:27" ht="30" customHeight="1">
      <c r="B273" s="497"/>
      <c r="C273" s="388" t="s">
        <v>22</v>
      </c>
      <c r="D273" s="435" t="s">
        <v>451</v>
      </c>
      <c r="E273" s="489"/>
      <c r="F273" s="5">
        <f>IF(ユーザー別卸価格!F273="","", IF(ISNUMBER(ユーザー別卸価格!F273),IF(入力!$C$25=1,ROUNDDOWN(IF(入力!$C$21=1,ユーザー別卸価格!F273/(100-入力!$C$22)%,ユーザー別卸価格!F273+入力!$C$23),-入力!$C$24),IF(入力!$C$25=2,ROUNDUP(IF(入力!$C$21=1,ユーザー別卸価格!F273/(100-入力!$C$22)%,ユーザー別卸価格!F273+入力!$C$23),-入力!$C$24),ROUND(IF(入力!$C$21=1,ユーザー別卸価格!F273/(100-入力!$C$22)%,ユーザー別卸価格!F273+入力!$C$23),-入力!$C$24))),ユーザー別卸価格!F273))</f>
        <v>36100</v>
      </c>
      <c r="G273" s="111">
        <f>'6桁'!G273</f>
        <v>0</v>
      </c>
      <c r="H273" s="5" t="str">
        <f>IF(ユーザー別卸価格!H273="","", IF(ISNUMBER(ユーザー別卸価格!H273),IF(入力!$C$25=1,ROUNDDOWN(IF(入力!$C$21=1,ユーザー別卸価格!H273/(100-入力!$C$22)%,ユーザー別卸価格!H273+入力!$C$23),-入力!$C$24),IF(入力!$C$25=2,ROUNDUP(IF(入力!$C$21=1,ユーザー別卸価格!H273/(100-入力!$C$22)%,ユーザー別卸価格!H273+入力!$C$23),-入力!$C$24),ROUND(IF(入力!$C$21=1,ユーザー別卸価格!H273/(100-入力!$C$22)%,ユーザー別卸価格!H273+入力!$C$23),-入力!$C$24))),ユーザー別卸価格!H273))</f>
        <v/>
      </c>
      <c r="I273" s="111">
        <f>'6桁'!I273</f>
        <v>0</v>
      </c>
      <c r="J273" s="5" t="str">
        <f>IF(ユーザー別卸価格!J273="","", IF(ISNUMBER(ユーザー別卸価格!J273),IF(入力!$C$25=1,ROUNDDOWN(IF(入力!$C$21=1,ユーザー別卸価格!J273/(100-入力!$C$22)%,ユーザー別卸価格!J273+入力!$C$23),-入力!$C$24),IF(入力!$C$25=2,ROUNDUP(IF(入力!$C$21=1,ユーザー別卸価格!J273/(100-入力!$C$22)%,ユーザー別卸価格!J273+入力!$C$23),-入力!$C$24),ROUND(IF(入力!$C$21=1,ユーザー別卸価格!J273/(100-入力!$C$22)%,ユーザー別卸価格!J273+入力!$C$23),-入力!$C$24))),ユーザー別卸価格!J273))</f>
        <v/>
      </c>
      <c r="K273" s="62">
        <f>'6桁'!K273</f>
        <v>0</v>
      </c>
      <c r="L273" s="5" t="str">
        <f>IF(ユーザー別卸価格!L273="","", IF(ISNUMBER(ユーザー別卸価格!L273),IF(入力!$C$25=1,ROUNDDOWN(IF(入力!$C$21=1,ユーザー別卸価格!L273/(100-入力!$C$22)%,ユーザー別卸価格!L273+入力!$C$23),-入力!$C$24),IF(入力!$C$25=2,ROUNDUP(IF(入力!$C$21=1,ユーザー別卸価格!L273/(100-入力!$C$22)%,ユーザー別卸価格!L273+入力!$C$23),-入力!$C$24),ROUND(IF(入力!$C$21=1,ユーザー別卸価格!L273/(100-入力!$C$22)%,ユーザー別卸価格!L273+入力!$C$23),-入力!$C$24))),ユーザー別卸価格!L273))</f>
        <v/>
      </c>
      <c r="M273" s="62">
        <f>'6桁'!M273</f>
        <v>0</v>
      </c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IF(ユーザー別卸価格!T273="","", IF(ISNUMBER(ユーザー別卸価格!T273),IF(入力!$C$25=1,ROUNDDOWN(IF(入力!$C$21=1,ユーザー別卸価格!T273/(100-入力!$C$22)%,ユーザー別卸価格!T273+入力!$C$23),-入力!$C$24),IF(入力!$C$25=2,ROUNDUP(IF(入力!$C$21=1,ユーザー別卸価格!T273/(100-入力!$C$22)%,ユーザー別卸価格!T273+入力!$C$23),-入力!$C$24),ROUND(IF(入力!$C$21=1,ユーザー別卸価格!T273/(100-入力!$C$22)%,ユーザー別卸価格!T273+入力!$C$23),-入力!$C$24))),ユーザー別卸価格!T273))</f>
        <v/>
      </c>
      <c r="U273" s="62">
        <f>'6桁'!U273</f>
        <v>0</v>
      </c>
      <c r="V273" s="5">
        <f>IF(ユーザー別卸価格!V273="","", IF(ISNUMBER(ユーザー別卸価格!V273),IF(入力!$C$25=1,ROUNDDOWN(IF(入力!$C$21=1,ユーザー別卸価格!V273/(100-入力!$C$22)%,ユーザー別卸価格!V273+入力!$C$23),-入力!$C$24),IF(入力!$C$25=2,ROUNDUP(IF(入力!$C$21=1,ユーザー別卸価格!V273/(100-入力!$C$22)%,ユーザー別卸価格!V273+入力!$C$23),-入力!$C$24),ROUND(IF(入力!$C$21=1,ユーザー別卸価格!V273/(100-入力!$C$22)%,ユーザー別卸価格!V273+入力!$C$23),-入力!$C$24))),ユーザー別卸価格!V273))</f>
        <v>29400</v>
      </c>
      <c r="W273" s="59" t="str">
        <f>'6桁'!W273</f>
        <v>SPLT02</v>
      </c>
      <c r="X273" s="5" t="str">
        <f>IF(ユーザー別卸価格!X273="","", IF(ISNUMBER(ユーザー別卸価格!X273),IF(入力!$C$25=1,ROUNDDOWN(IF(入力!$C$21=1,ユーザー別卸価格!X273/(100-入力!$C$22)%,ユーザー別卸価格!X273+入力!$C$23),-入力!$C$24),IF(入力!$C$25=2,ROUNDUP(IF(入力!$C$21=1,ユーザー別卸価格!X273/(100-入力!$C$22)%,ユーザー別卸価格!X273+入力!$C$23),-入力!$C$24),ROUND(IF(入力!$C$21=1,ユーザー別卸価格!X273/(100-入力!$C$22)%,ユーザー別卸価格!X273+入力!$C$23),-入力!$C$24))),ユーザー別卸価格!X273))</f>
        <v/>
      </c>
      <c r="Y273" s="62">
        <f>'6桁'!Y273</f>
        <v>0</v>
      </c>
      <c r="Z273" s="5" t="str">
        <f>IF(ユーザー別卸価格!Z273="","", IF(ISNUMBER(ユーザー別卸価格!Z273),IF(入力!$C$25=1,ROUNDDOWN(IF(入力!$C$21=1,ユーザー別卸価格!Z273/(100-入力!$C$22)%,ユーザー別卸価格!Z273+入力!$C$23),-入力!$C$24),IF(入力!$C$25=2,ROUNDUP(IF(入力!$C$21=1,ユーザー別卸価格!Z273/(100-入力!$C$22)%,ユーザー別卸価格!Z273+入力!$C$23),-入力!$C$24),ROUND(IF(入力!$C$21=1,ユーザー別卸価格!Z273/(100-入力!$C$22)%,ユーザー別卸価格!Z273+入力!$C$23),-入力!$C$24))),ユーザー別卸価格!Z273))</f>
        <v/>
      </c>
      <c r="AA273" s="62">
        <f>'6桁'!AA273</f>
        <v>0</v>
      </c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IF(ユーザー別卸価格!F274="","", IF(ISNUMBER(ユーザー別卸価格!F274),IF(入力!$C$25=1,ROUNDDOWN(IF(入力!$C$21=1,ユーザー別卸価格!F274/(100-入力!$C$22)%,ユーザー別卸価格!F274+入力!$C$23),-入力!$C$24),IF(入力!$C$25=2,ROUNDUP(IF(入力!$C$21=1,ユーザー別卸価格!F274/(100-入力!$C$22)%,ユーザー別卸価格!F274+入力!$C$23),-入力!$C$24),ROUND(IF(入力!$C$21=1,ユーザー別卸価格!F274/(100-入力!$C$22)%,ユーザー別卸価格!F274+入力!$C$23),-入力!$C$24))),ユーザー別卸価格!F274))</f>
        <v/>
      </c>
      <c r="G274" s="111">
        <f>'6桁'!G274</f>
        <v>0</v>
      </c>
      <c r="H274" s="5" t="str">
        <f>IF(ユーザー別卸価格!H274="","", IF(ISNUMBER(ユーザー別卸価格!H274),IF(入力!$C$25=1,ROUNDDOWN(IF(入力!$C$21=1,ユーザー別卸価格!H274/(100-入力!$C$22)%,ユーザー別卸価格!H274+入力!$C$23),-入力!$C$24),IF(入力!$C$25=2,ROUNDUP(IF(入力!$C$21=1,ユーザー別卸価格!H274/(100-入力!$C$22)%,ユーザー別卸価格!H274+入力!$C$23),-入力!$C$24),ROUND(IF(入力!$C$21=1,ユーザー別卸価格!H274/(100-入力!$C$22)%,ユーザー別卸価格!H274+入力!$C$23),-入力!$C$24))),ユーザー別卸価格!H274))</f>
        <v/>
      </c>
      <c r="I274" s="111">
        <f>'6桁'!I274</f>
        <v>0</v>
      </c>
      <c r="J274" s="5">
        <f>IF(ユーザー別卸価格!J274="","", IF(ISNUMBER(ユーザー別卸価格!J274),IF(入力!$C$25=1,ROUNDDOWN(IF(入力!$C$21=1,ユーザー別卸価格!J274/(100-入力!$C$22)%,ユーザー別卸価格!J274+入力!$C$23),-入力!$C$24),IF(入力!$C$25=2,ROUNDUP(IF(入力!$C$21=1,ユーザー別卸価格!J274/(100-入力!$C$22)%,ユーザー別卸価格!J274+入力!$C$23),-入力!$C$24),ROUND(IF(入力!$C$21=1,ユーザー別卸価格!J274/(100-入力!$C$22)%,ユーザー別卸価格!J274+入力!$C$23),-入力!$C$24))),ユーザー別卸価格!J274))</f>
        <v>29300</v>
      </c>
      <c r="K274" s="62">
        <f>'6桁'!K274</f>
        <v>0</v>
      </c>
      <c r="L274" s="5" t="str">
        <f>IF(ユーザー別卸価格!L274="","", IF(ISNUMBER(ユーザー別卸価格!L274),IF(入力!$C$25=1,ROUNDDOWN(IF(入力!$C$21=1,ユーザー別卸価格!L274/(100-入力!$C$22)%,ユーザー別卸価格!L274+入力!$C$23),-入力!$C$24),IF(入力!$C$25=2,ROUNDUP(IF(入力!$C$21=1,ユーザー別卸価格!L274/(100-入力!$C$22)%,ユーザー別卸価格!L274+入力!$C$23),-入力!$C$24),ROUND(IF(入力!$C$21=1,ユーザー別卸価格!L274/(100-入力!$C$22)%,ユーザー別卸価格!L274+入力!$C$23),-入力!$C$24))),ユーザー別卸価格!L274))</f>
        <v/>
      </c>
      <c r="M274" s="62">
        <f>'6桁'!M274</f>
        <v>0</v>
      </c>
      <c r="N274" s="127"/>
      <c r="O274" s="498"/>
      <c r="P274" s="503" t="s">
        <v>427</v>
      </c>
      <c r="Q274" s="504"/>
      <c r="R274" s="503" t="s">
        <v>383</v>
      </c>
      <c r="S274" s="504"/>
      <c r="T274" s="5">
        <f>IF(ユーザー別卸価格!T274="","", IF(ISNUMBER(ユーザー別卸価格!T274),IF(入力!$C$25=1,ROUNDDOWN(IF(入力!$C$21=1,ユーザー別卸価格!T274/(100-入力!$C$22)%,ユーザー別卸価格!T274+入力!$C$23),-入力!$C$24),IF(入力!$C$25=2,ROUNDUP(IF(入力!$C$21=1,ユーザー別卸価格!T274/(100-入力!$C$22)%,ユーザー別卸価格!T274+入力!$C$23),-入力!$C$24),ROUND(IF(入力!$C$21=1,ユーザー別卸価格!T274/(100-入力!$C$22)%,ユーザー別卸価格!T274+入力!$C$23),-入力!$C$24))),ユーザー別卸価格!T274))</f>
        <v>32300</v>
      </c>
      <c r="U274" s="59">
        <f>'6桁'!U274</f>
        <v>0</v>
      </c>
      <c r="V274" s="5" t="str">
        <f>IF(ユーザー別卸価格!V274="","", IF(ISNUMBER(ユーザー別卸価格!V274),IF(入力!$C$25=1,ROUNDDOWN(IF(入力!$C$21=1,ユーザー別卸価格!V274/(100-入力!$C$22)%,ユーザー別卸価格!V274+入力!$C$23),-入力!$C$24),IF(入力!$C$25=2,ROUNDUP(IF(入力!$C$21=1,ユーザー別卸価格!V274/(100-入力!$C$22)%,ユーザー別卸価格!V274+入力!$C$23),-入力!$C$24),ROUND(IF(入力!$C$21=1,ユーザー別卸価格!V274/(100-入力!$C$22)%,ユーザー別卸価格!V274+入力!$C$23),-入力!$C$24))),ユーザー別卸価格!V274))</f>
        <v/>
      </c>
      <c r="W274" s="59">
        <f>'6桁'!W274</f>
        <v>0</v>
      </c>
      <c r="X274" s="161" t="str">
        <f>IF(ユーザー別卸価格!X274="","", IF(ISNUMBER(ユーザー別卸価格!X274),IF(入力!$C$25=1,ROUNDDOWN(IF(入力!$C$21=1,ユーザー別卸価格!X274/(100-入力!$C$22)%,ユーザー別卸価格!X274+入力!$C$23),-入力!$C$24),IF(入力!$C$25=2,ROUNDUP(IF(入力!$C$21=1,ユーザー別卸価格!X274/(100-入力!$C$22)%,ユーザー別卸価格!X274+入力!$C$23),-入力!$C$24),ROUND(IF(入力!$C$21=1,ユーザー別卸価格!X274/(100-入力!$C$22)%,ユーザー別卸価格!X274+入力!$C$23),-入力!$C$24))),ユーザー別卸価格!X274))</f>
        <v/>
      </c>
      <c r="Y274" s="189">
        <f>'6桁'!Y274</f>
        <v>0</v>
      </c>
      <c r="Z274" s="161" t="str">
        <f>IF(ユーザー別卸価格!Z274="","", IF(ISNUMBER(ユーザー別卸価格!Z274),IF(入力!$C$25=1,ROUNDDOWN(IF(入力!$C$21=1,ユーザー別卸価格!Z274/(100-入力!$C$22)%,ユーザー別卸価格!Z274+入力!$C$23),-入力!$C$24),IF(入力!$C$25=2,ROUNDUP(IF(入力!$C$21=1,ユーザー別卸価格!Z274/(100-入力!$C$22)%,ユーザー別卸価格!Z274+入力!$C$23),-入力!$C$24),ROUND(IF(入力!$C$21=1,ユーザー別卸価格!Z274/(100-入力!$C$22)%,ユーザー別卸価格!Z274+入力!$C$23),-入力!$C$24))),ユーザー別卸価格!Z274))</f>
        <v/>
      </c>
      <c r="AA274" s="189">
        <f>'6桁'!AA274</f>
        <v>0</v>
      </c>
    </row>
    <row r="275" spans="1:27" ht="30" customHeight="1">
      <c r="B275" s="497"/>
      <c r="C275" s="388" t="s">
        <v>452</v>
      </c>
      <c r="D275" s="435" t="s">
        <v>396</v>
      </c>
      <c r="E275" s="489"/>
      <c r="F275" s="5">
        <f>IF(ユーザー別卸価格!F275="","", IF(ISNUMBER(ユーザー別卸価格!F275),IF(入力!$C$25=1,ROUNDDOWN(IF(入力!$C$21=1,ユーザー別卸価格!F275/(100-入力!$C$22)%,ユーザー別卸価格!F275+入力!$C$23),-入力!$C$24),IF(入力!$C$25=2,ROUNDUP(IF(入力!$C$21=1,ユーザー別卸価格!F275/(100-入力!$C$22)%,ユーザー別卸価格!F275+入力!$C$23),-入力!$C$24),ROUND(IF(入力!$C$21=1,ユーザー別卸価格!F275/(100-入力!$C$22)%,ユーザー別卸価格!F275+入力!$C$23),-入力!$C$24))),ユーザー別卸価格!F275))</f>
        <v>24600</v>
      </c>
      <c r="G275" s="111">
        <f>'6桁'!G275</f>
        <v>0</v>
      </c>
      <c r="H275" s="5">
        <f>IF(ユーザー別卸価格!H275="","", IF(ISNUMBER(ユーザー別卸価格!H275),IF(入力!$C$25=1,ROUNDDOWN(IF(入力!$C$21=1,ユーザー別卸価格!H275/(100-入力!$C$22)%,ユーザー別卸価格!H275+入力!$C$23),-入力!$C$24),IF(入力!$C$25=2,ROUNDUP(IF(入力!$C$21=1,ユーザー別卸価格!H275/(100-入力!$C$22)%,ユーザー別卸価格!H275+入力!$C$23),-入力!$C$24),ROUND(IF(入力!$C$21=1,ユーザー別卸価格!H275/(100-入力!$C$22)%,ユーザー別卸価格!H275+入力!$C$23),-入力!$C$24))),ユーザー別卸価格!H275))</f>
        <v>24000</v>
      </c>
      <c r="I275" s="189" t="str">
        <f>'6桁'!I275</f>
        <v>※</v>
      </c>
      <c r="J275" s="5" t="str">
        <f>IF(ユーザー別卸価格!J275="","", IF(ISNUMBER(ユーザー別卸価格!J275),IF(入力!$C$25=1,ROUNDDOWN(IF(入力!$C$21=1,ユーザー別卸価格!J275/(100-入力!$C$22)%,ユーザー別卸価格!J275+入力!$C$23),-入力!$C$24),IF(入力!$C$25=2,ROUNDUP(IF(入力!$C$21=1,ユーザー別卸価格!J275/(100-入力!$C$22)%,ユーザー別卸価格!J275+入力!$C$23),-入力!$C$24),ROUND(IF(入力!$C$21=1,ユーザー別卸価格!J275/(100-入力!$C$22)%,ユーザー別卸価格!J275+入力!$C$23),-入力!$C$24))),ユーザー別卸価格!J275))</f>
        <v/>
      </c>
      <c r="K275" s="62">
        <f>'6桁'!K275</f>
        <v>0</v>
      </c>
      <c r="L275" s="5" t="str">
        <f>IF(ユーザー別卸価格!L275="","", IF(ISNUMBER(ユーザー別卸価格!L275),IF(入力!$C$25=1,ROUNDDOWN(IF(入力!$C$21=1,ユーザー別卸価格!L275/(100-入力!$C$22)%,ユーザー別卸価格!L275+入力!$C$23),-入力!$C$24),IF(入力!$C$25=2,ROUNDUP(IF(入力!$C$21=1,ユーザー別卸価格!L275/(100-入力!$C$22)%,ユーザー別卸価格!L275+入力!$C$23),-入力!$C$24),ROUND(IF(入力!$C$21=1,ユーザー別卸価格!L275/(100-入力!$C$22)%,ユーザー別卸価格!L275+入力!$C$23),-入力!$C$24))),ユーザー別卸価格!L275))</f>
        <v/>
      </c>
      <c r="M275" s="62">
        <f>'6桁'!M275</f>
        <v>0</v>
      </c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IF(ユーザー別卸価格!T275="","", IF(ISNUMBER(ユーザー別卸価格!T275),IF(入力!$C$25=1,ROUNDDOWN(IF(入力!$C$21=1,ユーザー別卸価格!T275/(100-入力!$C$22)%,ユーザー別卸価格!T275+入力!$C$23),-入力!$C$24),IF(入力!$C$25=2,ROUNDUP(IF(入力!$C$21=1,ユーザー別卸価格!T275/(100-入力!$C$22)%,ユーザー別卸価格!T275+入力!$C$23),-入力!$C$24),ROUND(IF(入力!$C$21=1,ユーザー別卸価格!T275/(100-入力!$C$22)%,ユーザー別卸価格!T275+入力!$C$23),-入力!$C$24))),ユーザー別卸価格!T275))</f>
        <v/>
      </c>
      <c r="U275" s="365">
        <f>'6桁'!U275</f>
        <v>0</v>
      </c>
      <c r="V275" s="77" t="str">
        <f>IF(ユーザー別卸価格!V275="","", IF(ISNUMBER(ユーザー別卸価格!V275),IF(入力!$C$25=1,ROUNDDOWN(IF(入力!$C$21=1,ユーザー別卸価格!V275/(100-入力!$C$22)%,ユーザー別卸価格!V275+入力!$C$23),-入力!$C$24),IF(入力!$C$25=2,ROUNDUP(IF(入力!$C$21=1,ユーザー別卸価格!V275/(100-入力!$C$22)%,ユーザー別卸価格!V275+入力!$C$23),-入力!$C$24),ROUND(IF(入力!$C$21=1,ユーザー別卸価格!V275/(100-入力!$C$22)%,ユーザー別卸価格!V275+入力!$C$23),-入力!$C$24))),ユーザー別卸価格!V275))</f>
        <v/>
      </c>
      <c r="W275" s="365">
        <f>'6桁'!W275</f>
        <v>0</v>
      </c>
      <c r="X275" s="77">
        <f>IF(ユーザー別卸価格!X275="","", IF(ISNUMBER(ユーザー別卸価格!X275),IF(入力!$C$25=1,ROUNDDOWN(IF(入力!$C$21=1,ユーザー別卸価格!X275/(100-入力!$C$22)%,ユーザー別卸価格!X275+入力!$C$23),-入力!$C$24),IF(入力!$C$25=2,ROUNDUP(IF(入力!$C$21=1,ユーザー別卸価格!X275/(100-入力!$C$22)%,ユーザー別卸価格!X275+入力!$C$23),-入力!$C$24),ROUND(IF(入力!$C$21=1,ユーザー別卸価格!X275/(100-入力!$C$22)%,ユーザー別卸価格!X275+入力!$C$23),-入力!$C$24))),ユーザー別卸価格!X275))</f>
        <v>29500</v>
      </c>
      <c r="Y275" s="72" t="str">
        <f>'6桁'!Y275</f>
        <v>※</v>
      </c>
      <c r="Z275" s="77" t="str">
        <f>IF(ユーザー別卸価格!Z275="","", IF(ISNUMBER(ユーザー別卸価格!Z275),IF(入力!$C$25=1,ROUNDDOWN(IF(入力!$C$21=1,ユーザー別卸価格!Z275/(100-入力!$C$22)%,ユーザー別卸価格!Z275+入力!$C$23),-入力!$C$24),IF(入力!$C$25=2,ROUNDUP(IF(入力!$C$21=1,ユーザー別卸価格!Z275/(100-入力!$C$22)%,ユーザー別卸価格!Z275+入力!$C$23),-入力!$C$24),ROUND(IF(入力!$C$21=1,ユーザー別卸価格!Z275/(100-入力!$C$22)%,ユーザー別卸価格!Z275+入力!$C$23),-入力!$C$24))),ユーザー別卸価格!Z275))</f>
        <v/>
      </c>
      <c r="AA275" s="72">
        <f>'6桁'!AA275</f>
        <v>0</v>
      </c>
    </row>
    <row r="276" spans="1:27" ht="30" customHeight="1">
      <c r="B276" s="497"/>
      <c r="C276" s="388" t="s">
        <v>453</v>
      </c>
      <c r="D276" s="435" t="s">
        <v>391</v>
      </c>
      <c r="E276" s="489"/>
      <c r="F276" s="5">
        <f>IF(ユーザー別卸価格!F276="","", IF(ISNUMBER(ユーザー別卸価格!F276),IF(入力!$C$25=1,ROUNDDOWN(IF(入力!$C$21=1,ユーザー別卸価格!F276/(100-入力!$C$22)%,ユーザー別卸価格!F276+入力!$C$23),-入力!$C$24),IF(入力!$C$25=2,ROUNDUP(IF(入力!$C$21=1,ユーザー別卸価格!F276/(100-入力!$C$22)%,ユーザー別卸価格!F276+入力!$C$23),-入力!$C$24),ROUND(IF(入力!$C$21=1,ユーザー別卸価格!F276/(100-入力!$C$22)%,ユーザー別卸価格!F276+入力!$C$23),-入力!$C$24))),ユーザー別卸価格!F276))</f>
        <v>25900</v>
      </c>
      <c r="G276" s="111">
        <f>'6桁'!G276</f>
        <v>0</v>
      </c>
      <c r="H276" s="5" t="str">
        <f>IF(ユーザー別卸価格!H276="","", IF(ISNUMBER(ユーザー別卸価格!H276),IF(入力!$C$25=1,ROUNDDOWN(IF(入力!$C$21=1,ユーザー別卸価格!H276/(100-入力!$C$22)%,ユーザー別卸価格!H276+入力!$C$23),-入力!$C$24),IF(入力!$C$25=2,ROUNDUP(IF(入力!$C$21=1,ユーザー別卸価格!H276/(100-入力!$C$22)%,ユーザー別卸価格!H276+入力!$C$23),-入力!$C$24),ROUND(IF(入力!$C$21=1,ユーザー別卸価格!H276/(100-入力!$C$22)%,ユーザー別卸価格!H276+入力!$C$23),-入力!$C$24))),ユーザー別卸価格!H276))</f>
        <v/>
      </c>
      <c r="I276" s="111">
        <f>'6桁'!I276</f>
        <v>0</v>
      </c>
      <c r="J276" s="5" t="str">
        <f>IF(ユーザー別卸価格!J276="","", IF(ISNUMBER(ユーザー別卸価格!J276),IF(入力!$C$25=1,ROUNDDOWN(IF(入力!$C$21=1,ユーザー別卸価格!J276/(100-入力!$C$22)%,ユーザー別卸価格!J276+入力!$C$23),-入力!$C$24),IF(入力!$C$25=2,ROUNDUP(IF(入力!$C$21=1,ユーザー別卸価格!J276/(100-入力!$C$22)%,ユーザー別卸価格!J276+入力!$C$23),-入力!$C$24),ROUND(IF(入力!$C$21=1,ユーザー別卸価格!J276/(100-入力!$C$22)%,ユーザー別卸価格!J276+入力!$C$23),-入力!$C$24))),ユーザー別卸価格!J276))</f>
        <v/>
      </c>
      <c r="K276" s="62">
        <f>'6桁'!K276</f>
        <v>0</v>
      </c>
      <c r="L276" s="5" t="str">
        <f>IF(ユーザー別卸価格!L276="","", IF(ISNUMBER(ユーザー別卸価格!L276),IF(入力!$C$25=1,ROUNDDOWN(IF(入力!$C$21=1,ユーザー別卸価格!L276/(100-入力!$C$22)%,ユーザー別卸価格!L276+入力!$C$23),-入力!$C$24),IF(入力!$C$25=2,ROUNDUP(IF(入力!$C$21=1,ユーザー別卸価格!L276/(100-入力!$C$22)%,ユーザー別卸価格!L276+入力!$C$23),-入力!$C$24),ROUND(IF(入力!$C$21=1,ユーザー別卸価格!L276/(100-入力!$C$22)%,ユーザー別卸価格!L276+入力!$C$23),-入力!$C$24))),ユーザー別卸価格!L276))</f>
        <v/>
      </c>
      <c r="M276" s="62">
        <f>'6桁'!M276</f>
        <v>0</v>
      </c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IF(ユーザー別卸価格!T276="","", IF(ISNUMBER(ユーザー別卸価格!T276),IF(入力!$C$25=1,ROUNDDOWN(IF(入力!$C$21=1,ユーザー別卸価格!T276/(100-入力!$C$22)%,ユーザー別卸価格!T276+入力!$C$23),-入力!$C$24),IF(入力!$C$25=2,ROUNDUP(IF(入力!$C$21=1,ユーザー別卸価格!T276/(100-入力!$C$22)%,ユーザー別卸価格!T276+入力!$C$23),-入力!$C$24),ROUND(IF(入力!$C$21=1,ユーザー別卸価格!T276/(100-入力!$C$22)%,ユーザー別卸価格!T276+入力!$C$23),-入力!$C$24))),ユーザー別卸価格!T276))</f>
        <v/>
      </c>
      <c r="U276" s="72">
        <f>'6桁'!U276</f>
        <v>0</v>
      </c>
      <c r="V276" s="77" t="str">
        <f>IF(ユーザー別卸価格!V276="","", IF(ISNUMBER(ユーザー別卸価格!V276),IF(入力!$C$25=1,ROUNDDOWN(IF(入力!$C$21=1,ユーザー別卸価格!V276/(100-入力!$C$22)%,ユーザー別卸価格!V276+入力!$C$23),-入力!$C$24),IF(入力!$C$25=2,ROUNDUP(IF(入力!$C$21=1,ユーザー別卸価格!V276/(100-入力!$C$22)%,ユーザー別卸価格!V276+入力!$C$23),-入力!$C$24),ROUND(IF(入力!$C$21=1,ユーザー別卸価格!V276/(100-入力!$C$22)%,ユーザー別卸価格!V276+入力!$C$23),-入力!$C$24))),ユーザー別卸価格!V276))</f>
        <v/>
      </c>
      <c r="W276" s="72">
        <f>'6桁'!W276</f>
        <v>0</v>
      </c>
      <c r="X276" s="77">
        <f>IF(ユーザー別卸価格!X276="","", IF(ISNUMBER(ユーザー別卸価格!X276),IF(入力!$C$25=1,ROUNDDOWN(IF(入力!$C$21=1,ユーザー別卸価格!X276/(100-入力!$C$22)%,ユーザー別卸価格!X276+入力!$C$23),-入力!$C$24),IF(入力!$C$25=2,ROUNDUP(IF(入力!$C$21=1,ユーザー別卸価格!X276/(100-入力!$C$22)%,ユーザー別卸価格!X276+入力!$C$23),-入力!$C$24),ROUND(IF(入力!$C$21=1,ユーザー別卸価格!X276/(100-入力!$C$22)%,ユーザー別卸価格!X276+入力!$C$23),-入力!$C$24))),ユーザー別卸価格!X276))</f>
        <v>25500</v>
      </c>
      <c r="Y276" s="365">
        <f>'6桁'!Y276</f>
        <v>0</v>
      </c>
      <c r="Z276" s="77" t="str">
        <f>IF(ユーザー別卸価格!Z276="","", IF(ISNUMBER(ユーザー別卸価格!Z276),IF(入力!$C$25=1,ROUNDDOWN(IF(入力!$C$21=1,ユーザー別卸価格!Z276/(100-入力!$C$22)%,ユーザー別卸価格!Z276+入力!$C$23),-入力!$C$24),IF(入力!$C$25=2,ROUNDUP(IF(入力!$C$21=1,ユーザー別卸価格!Z276/(100-入力!$C$22)%,ユーザー別卸価格!Z276+入力!$C$23),-入力!$C$24),ROUND(IF(入力!$C$21=1,ユーザー別卸価格!Z276/(100-入力!$C$22)%,ユーザー別卸価格!Z276+入力!$C$23),-入力!$C$24))),ユーザー別卸価格!Z276))</f>
        <v/>
      </c>
      <c r="AA276" s="365">
        <f>'6桁'!AA276</f>
        <v>0</v>
      </c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>
        <f>IF(ユーザー別卸価格!F277="","", IF(ISNUMBER(ユーザー別卸価格!F277),IF(入力!$C$25=1,ROUNDDOWN(IF(入力!$C$21=1,ユーザー別卸価格!F277/(100-入力!$C$22)%,ユーザー別卸価格!F277+入力!$C$23),-入力!$C$24),IF(入力!$C$25=2,ROUNDUP(IF(入力!$C$21=1,ユーザー別卸価格!F277/(100-入力!$C$22)%,ユーザー別卸価格!F277+入力!$C$23),-入力!$C$24),ROUND(IF(入力!$C$21=1,ユーザー別卸価格!F277/(100-入力!$C$22)%,ユーザー別卸価格!F277+入力!$C$23),-入力!$C$24))),ユーザー別卸価格!F277))</f>
        <v>27800</v>
      </c>
      <c r="G277" s="111">
        <f>'6桁'!G277</f>
        <v>0</v>
      </c>
      <c r="H277" s="5" t="str">
        <f>IF(ユーザー別卸価格!H277="","", IF(ISNUMBER(ユーザー別卸価格!H277),IF(入力!$C$25=1,ROUNDDOWN(IF(入力!$C$21=1,ユーザー別卸価格!H277/(100-入力!$C$22)%,ユーザー別卸価格!H277+入力!$C$23),-入力!$C$24),IF(入力!$C$25=2,ROUNDUP(IF(入力!$C$21=1,ユーザー別卸価格!H277/(100-入力!$C$22)%,ユーザー別卸価格!H277+入力!$C$23),-入力!$C$24),ROUND(IF(入力!$C$21=1,ユーザー別卸価格!H277/(100-入力!$C$22)%,ユーザー別卸価格!H277+入力!$C$23),-入力!$C$24))),ユーザー別卸価格!H277))</f>
        <v/>
      </c>
      <c r="I277" s="111">
        <f>'6桁'!I277</f>
        <v>0</v>
      </c>
      <c r="J277" s="5" t="str">
        <f>IF(ユーザー別卸価格!J277="","", IF(ISNUMBER(ユーザー別卸価格!J277),IF(入力!$C$25=1,ROUNDDOWN(IF(入力!$C$21=1,ユーザー別卸価格!J277/(100-入力!$C$22)%,ユーザー別卸価格!J277+入力!$C$23),-入力!$C$24),IF(入力!$C$25=2,ROUNDUP(IF(入力!$C$21=1,ユーザー別卸価格!J277/(100-入力!$C$22)%,ユーザー別卸価格!J277+入力!$C$23),-入力!$C$24),ROUND(IF(入力!$C$21=1,ユーザー別卸価格!J277/(100-入力!$C$22)%,ユーザー別卸価格!J277+入力!$C$23),-入力!$C$24))),ユーザー別卸価格!J277))</f>
        <v/>
      </c>
      <c r="K277" s="62">
        <f>'6桁'!K277</f>
        <v>0</v>
      </c>
      <c r="L277" s="5" t="str">
        <f>IF(ユーザー別卸価格!L277="","", IF(ISNUMBER(ユーザー別卸価格!L277),IF(入力!$C$25=1,ROUNDDOWN(IF(入力!$C$21=1,ユーザー別卸価格!L277/(100-入力!$C$22)%,ユーザー別卸価格!L277+入力!$C$23),-入力!$C$24),IF(入力!$C$25=2,ROUNDUP(IF(入力!$C$21=1,ユーザー別卸価格!L277/(100-入力!$C$22)%,ユーザー別卸価格!L277+入力!$C$23),-入力!$C$24),ROUND(IF(入力!$C$21=1,ユーザー別卸価格!L277/(100-入力!$C$22)%,ユーザー別卸価格!L277+入力!$C$23),-入力!$C$24))),ユーザー別卸価格!L277))</f>
        <v/>
      </c>
      <c r="M277" s="62">
        <f>'6桁'!M277</f>
        <v>0</v>
      </c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IF(ユーザー別卸価格!T277="","", IF(ISNUMBER(ユーザー別卸価格!T277),IF(入力!$C$25=1,ROUNDDOWN(IF(入力!$C$21=1,ユーザー別卸価格!T277/(100-入力!$C$22)%,ユーザー別卸価格!T277+入力!$C$23),-入力!$C$24),IF(入力!$C$25=2,ROUNDUP(IF(入力!$C$21=1,ユーザー別卸価格!T277/(100-入力!$C$22)%,ユーザー別卸価格!T277+入力!$C$23),-入力!$C$24),ROUND(IF(入力!$C$21=1,ユーザー別卸価格!T277/(100-入力!$C$22)%,ユーザー別卸価格!T277+入力!$C$23),-入力!$C$24))),ユーザー別卸価格!T277))</f>
        <v/>
      </c>
      <c r="U277" s="366">
        <f>'6桁'!U277</f>
        <v>0</v>
      </c>
      <c r="V277" s="38" t="str">
        <f>IF(ユーザー別卸価格!V277="","", IF(ISNUMBER(ユーザー別卸価格!V277),IF(入力!$C$25=1,ROUNDDOWN(IF(入力!$C$21=1,ユーザー別卸価格!V277/(100-入力!$C$22)%,ユーザー別卸価格!V277+入力!$C$23),-入力!$C$24),IF(入力!$C$25=2,ROUNDUP(IF(入力!$C$21=1,ユーザー別卸価格!V277/(100-入力!$C$22)%,ユーザー別卸価格!V277+入力!$C$23),-入力!$C$24),ROUND(IF(入力!$C$21=1,ユーザー別卸価格!V277/(100-入力!$C$22)%,ユーザー別卸価格!V277+入力!$C$23),-入力!$C$24))),ユーザー別卸価格!V277))</f>
        <v/>
      </c>
      <c r="W277" s="366">
        <f>'6桁'!W277</f>
        <v>0</v>
      </c>
      <c r="X277" s="38">
        <f>IF(ユーザー別卸価格!X277="","", IF(ISNUMBER(ユーザー別卸価格!X277),IF(入力!$C$25=1,ROUNDDOWN(IF(入力!$C$21=1,ユーザー別卸価格!X277/(100-入力!$C$22)%,ユーザー別卸価格!X277+入力!$C$23),-入力!$C$24),IF(入力!$C$25=2,ROUNDUP(IF(入力!$C$21=1,ユーザー別卸価格!X277/(100-入力!$C$22)%,ユーザー別卸価格!X277+入力!$C$23),-入力!$C$24),ROUND(IF(入力!$C$21=1,ユーザー別卸価格!X277/(100-入力!$C$22)%,ユーザー別卸価格!X277+入力!$C$23),-入力!$C$24))),ユーザー別卸価格!X277))</f>
        <v>21700</v>
      </c>
      <c r="Y277" s="366" t="str">
        <f>'6桁'!Y277</f>
        <v>※</v>
      </c>
      <c r="Z277" s="38" t="str">
        <f>IF(ユーザー別卸価格!Z277="","", IF(ISNUMBER(ユーザー別卸価格!Z277),IF(入力!$C$25=1,ROUNDDOWN(IF(入力!$C$21=1,ユーザー別卸価格!Z277/(100-入力!$C$22)%,ユーザー別卸価格!Z277+入力!$C$23),-入力!$C$24),IF(入力!$C$25=2,ROUNDUP(IF(入力!$C$21=1,ユーザー別卸価格!Z277/(100-入力!$C$22)%,ユーザー別卸価格!Z277+入力!$C$23),-入力!$C$24),ROUND(IF(入力!$C$21=1,ユーザー別卸価格!Z277/(100-入力!$C$22)%,ユーザー別卸価格!Z277+入力!$C$23),-入力!$C$24))),ユーザー別卸価格!Z277))</f>
        <v/>
      </c>
      <c r="AA277" s="366">
        <f>'6桁'!AA277</f>
        <v>0</v>
      </c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IF(ユーザー別卸価格!F278="","", IF(ISNUMBER(ユーザー別卸価格!F278),IF(入力!$C$25=1,ROUNDDOWN(IF(入力!$C$21=1,ユーザー別卸価格!F278/(100-入力!$C$22)%,ユーザー別卸価格!F278+入力!$C$23),-入力!$C$24),IF(入力!$C$25=2,ROUNDUP(IF(入力!$C$21=1,ユーザー別卸価格!F278/(100-入力!$C$22)%,ユーザー別卸価格!F278+入力!$C$23),-入力!$C$24),ROUND(IF(入力!$C$21=1,ユーザー別卸価格!F278/(100-入力!$C$22)%,ユーザー別卸価格!F278+入力!$C$23),-入力!$C$24))),ユーザー別卸価格!F278))</f>
        <v/>
      </c>
      <c r="G278" s="318">
        <f>'6桁'!G278</f>
        <v>0</v>
      </c>
      <c r="H278" s="86" t="str">
        <f>IF(ユーザー別卸価格!H278="","", IF(ISNUMBER(ユーザー別卸価格!H278),IF(入力!$C$25=1,ROUNDDOWN(IF(入力!$C$21=1,ユーザー別卸価格!H278/(100-入力!$C$22)%,ユーザー別卸価格!H278+入力!$C$23),-入力!$C$24),IF(入力!$C$25=2,ROUNDUP(IF(入力!$C$21=1,ユーザー別卸価格!H278/(100-入力!$C$22)%,ユーザー別卸価格!H278+入力!$C$23),-入力!$C$24),ROUND(IF(入力!$C$21=1,ユーザー別卸価格!H278/(100-入力!$C$22)%,ユーザー別卸価格!H278+入力!$C$23),-入力!$C$24))),ユーザー別卸価格!H278))</f>
        <v/>
      </c>
      <c r="I278" s="27">
        <f>'6桁'!I278</f>
        <v>0</v>
      </c>
      <c r="J278" s="5">
        <f>IF(ユーザー別卸価格!J278="","", IF(ISNUMBER(ユーザー別卸価格!J278),IF(入力!$C$25=1,ROUNDDOWN(IF(入力!$C$21=1,ユーザー別卸価格!J278/(100-入力!$C$22)%,ユーザー別卸価格!J278+入力!$C$23),-入力!$C$24),IF(入力!$C$25=2,ROUNDUP(IF(入力!$C$21=1,ユーザー別卸価格!J278/(100-入力!$C$22)%,ユーザー別卸価格!J278+入力!$C$23),-入力!$C$24),ROUND(IF(入力!$C$21=1,ユーザー別卸価格!J278/(100-入力!$C$22)%,ユーザー別卸価格!J278+入力!$C$23),-入力!$C$24))),ユーザー別卸価格!J278))</f>
        <v>30300</v>
      </c>
      <c r="K278" s="189" t="str">
        <f>'6桁'!K278</f>
        <v>※</v>
      </c>
      <c r="L278" s="5" t="str">
        <f>IF(ユーザー別卸価格!L278="","", IF(ISNUMBER(ユーザー別卸価格!L278),IF(入力!$C$25=1,ROUNDDOWN(IF(入力!$C$21=1,ユーザー別卸価格!L278/(100-入力!$C$22)%,ユーザー別卸価格!L278+入力!$C$23),-入力!$C$24),IF(入力!$C$25=2,ROUNDUP(IF(入力!$C$21=1,ユーザー別卸価格!L278/(100-入力!$C$22)%,ユーザー別卸価格!L278+入力!$C$23),-入力!$C$24),ROUND(IF(入力!$C$21=1,ユーザー別卸価格!L278/(100-入力!$C$22)%,ユーザー別卸価格!L278+入力!$C$23),-入力!$C$24))),ユーザー別卸価格!L278))</f>
        <v/>
      </c>
      <c r="M278" s="62">
        <f>'6桁'!M278</f>
        <v>0</v>
      </c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IF(ユーザー別卸価格!F279="","", IF(ISNUMBER(ユーザー別卸価格!F279),IF(入力!$C$25=1,ROUNDDOWN(IF(入力!$C$21=1,ユーザー別卸価格!F279/(100-入力!$C$22)%,ユーザー別卸価格!F279+入力!$C$23),-入力!$C$24),IF(入力!$C$25=2,ROUNDUP(IF(入力!$C$21=1,ユーザー別卸価格!F279/(100-入力!$C$22)%,ユーザー別卸価格!F279+入力!$C$23),-入力!$C$24),ROUND(IF(入力!$C$21=1,ユーザー別卸価格!F279/(100-入力!$C$22)%,ユーザー別卸価格!F279+入力!$C$23),-入力!$C$24))),ユーザー別卸価格!F279))</f>
        <v/>
      </c>
      <c r="G279" s="111">
        <f>'6桁'!G279</f>
        <v>0</v>
      </c>
      <c r="H279" s="5" t="str">
        <f>IF(ユーザー別卸価格!H279="","", IF(ISNUMBER(ユーザー別卸価格!H279),IF(入力!$C$25=1,ROUNDDOWN(IF(入力!$C$21=1,ユーザー別卸価格!H279/(100-入力!$C$22)%,ユーザー別卸価格!H279+入力!$C$23),-入力!$C$24),IF(入力!$C$25=2,ROUNDUP(IF(入力!$C$21=1,ユーザー別卸価格!H279/(100-入力!$C$22)%,ユーザー別卸価格!H279+入力!$C$23),-入力!$C$24),ROUND(IF(入力!$C$21=1,ユーザー別卸価格!H279/(100-入力!$C$22)%,ユーザー別卸価格!H279+入力!$C$23),-入力!$C$24))),ユーザー別卸価格!H279))</f>
        <v/>
      </c>
      <c r="I279" s="111">
        <f>'6桁'!I279</f>
        <v>0</v>
      </c>
      <c r="J279" s="5">
        <f>IF(ユーザー別卸価格!J279="","", IF(ISNUMBER(ユーザー別卸価格!J279),IF(入力!$C$25=1,ROUNDDOWN(IF(入力!$C$21=1,ユーザー別卸価格!J279/(100-入力!$C$22)%,ユーザー別卸価格!J279+入力!$C$23),-入力!$C$24),IF(入力!$C$25=2,ROUNDUP(IF(入力!$C$21=1,ユーザー別卸価格!J279/(100-入力!$C$22)%,ユーザー別卸価格!J279+入力!$C$23),-入力!$C$24),ROUND(IF(入力!$C$21=1,ユーザー別卸価格!J279/(100-入力!$C$22)%,ユーザー別卸価格!J279+入力!$C$23),-入力!$C$24))),ユーザー別卸価格!J279))</f>
        <v>22400</v>
      </c>
      <c r="K279" s="59" t="str">
        <f>'6桁'!K279</f>
        <v>※
SP LT01M</v>
      </c>
      <c r="L279" s="5" t="str">
        <f>IF(ユーザー別卸価格!L279="","", IF(ISNUMBER(ユーザー別卸価格!L279),IF(入力!$C$25=1,ROUNDDOWN(IF(入力!$C$21=1,ユーザー別卸価格!L279/(100-入力!$C$22)%,ユーザー別卸価格!L279+入力!$C$23),-入力!$C$24),IF(入力!$C$25=2,ROUNDUP(IF(入力!$C$21=1,ユーザー別卸価格!L279/(100-入力!$C$22)%,ユーザー別卸価格!L279+入力!$C$23),-入力!$C$24),ROUND(IF(入力!$C$21=1,ユーザー別卸価格!L279/(100-入力!$C$22)%,ユーザー別卸価格!L279+入力!$C$23),-入力!$C$24))),ユーザー別卸価格!L279))</f>
        <v/>
      </c>
      <c r="M279" s="62">
        <f>'6桁'!M279</f>
        <v>0</v>
      </c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f>IF(ユーザー別卸価格!F280="","", IF(ISNUMBER(ユーザー別卸価格!F280),IF(入力!$C$25=1,ROUNDDOWN(IF(入力!$C$21=1,ユーザー別卸価格!F280/(100-入力!$C$22)%,ユーザー別卸価格!F280+入力!$C$23),-入力!$C$24),IF(入力!$C$25=2,ROUNDUP(IF(入力!$C$21=1,ユーザー別卸価格!F280/(100-入力!$C$22)%,ユーザー別卸価格!F280+入力!$C$23),-入力!$C$24),ROUND(IF(入力!$C$21=1,ユーザー別卸価格!F280/(100-入力!$C$22)%,ユーザー別卸価格!F280+入力!$C$23),-入力!$C$24))),ユーザー別卸価格!F280))</f>
        <v>23500</v>
      </c>
      <c r="G280" s="111">
        <f>'6桁'!G280</f>
        <v>0</v>
      </c>
      <c r="H280" s="5" t="str">
        <f>IF(ユーザー別卸価格!H280="","", IF(ISNUMBER(ユーザー別卸価格!H280),IF(入力!$C$25=1,ROUNDDOWN(IF(入力!$C$21=1,ユーザー別卸価格!H280/(100-入力!$C$22)%,ユーザー別卸価格!H280+入力!$C$23),-入力!$C$24),IF(入力!$C$25=2,ROUNDUP(IF(入力!$C$21=1,ユーザー別卸価格!H280/(100-入力!$C$22)%,ユーザー別卸価格!H280+入力!$C$23),-入力!$C$24),ROUND(IF(入力!$C$21=1,ユーザー別卸価格!H280/(100-入力!$C$22)%,ユーザー別卸価格!H280+入力!$C$23),-入力!$C$24))),ユーザー別卸価格!H280))</f>
        <v/>
      </c>
      <c r="I280" s="111">
        <f>'6桁'!I280</f>
        <v>0</v>
      </c>
      <c r="J280" s="5" t="str">
        <f>IF(ユーザー別卸価格!J280="","", IF(ISNUMBER(ユーザー別卸価格!J280),IF(入力!$C$25=1,ROUNDDOWN(IF(入力!$C$21=1,ユーザー別卸価格!J280/(100-入力!$C$22)%,ユーザー別卸価格!J280+入力!$C$23),-入力!$C$24),IF(入力!$C$25=2,ROUNDUP(IF(入力!$C$21=1,ユーザー別卸価格!J280/(100-入力!$C$22)%,ユーザー別卸価格!J280+入力!$C$23),-入力!$C$24),ROUND(IF(入力!$C$21=1,ユーザー別卸価格!J280/(100-入力!$C$22)%,ユーザー別卸価格!J280+入力!$C$23),-入力!$C$24))),ユーザー別卸価格!J280))</f>
        <v/>
      </c>
      <c r="K280" s="62">
        <f>'6桁'!K280</f>
        <v>0</v>
      </c>
      <c r="L280" s="5" t="str">
        <f>IF(ユーザー別卸価格!L280="","", IF(ISNUMBER(ユーザー別卸価格!L280),IF(入力!$C$25=1,ROUNDDOWN(IF(入力!$C$21=1,ユーザー別卸価格!L280/(100-入力!$C$22)%,ユーザー別卸価格!L280+入力!$C$23),-入力!$C$24),IF(入力!$C$25=2,ROUNDUP(IF(入力!$C$21=1,ユーザー別卸価格!L280/(100-入力!$C$22)%,ユーザー別卸価格!L280+入力!$C$23),-入力!$C$24),ROUND(IF(入力!$C$21=1,ユーザー別卸価格!L280/(100-入力!$C$22)%,ユーザー別卸価格!L280+入力!$C$23),-入力!$C$24))),ユーザー別卸価格!L280))</f>
        <v/>
      </c>
      <c r="M280" s="62">
        <f>'6桁'!M280</f>
        <v>0</v>
      </c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IF(ユーザー別卸価格!F281="","", IF(ISNUMBER(ユーザー別卸価格!F281),IF(入力!$C$25=1,ROUNDDOWN(IF(入力!$C$21=1,ユーザー別卸価格!F281/(100-入力!$C$22)%,ユーザー別卸価格!F281+入力!$C$23),-入力!$C$24),IF(入力!$C$25=2,ROUNDUP(IF(入力!$C$21=1,ユーザー別卸価格!F281/(100-入力!$C$22)%,ユーザー別卸価格!F281+入力!$C$23),-入力!$C$24),ROUND(IF(入力!$C$21=1,ユーザー別卸価格!F281/(100-入力!$C$22)%,ユーザー別卸価格!F281+入力!$C$23),-入力!$C$24))),ユーザー別卸価格!F281))</f>
        <v/>
      </c>
      <c r="G281" s="111">
        <f>'6桁'!G281</f>
        <v>0</v>
      </c>
      <c r="H281" s="5" t="str">
        <f>IF(ユーザー別卸価格!H281="","", IF(ISNUMBER(ユーザー別卸価格!H281),IF(入力!$C$25=1,ROUNDDOWN(IF(入力!$C$21=1,ユーザー別卸価格!H281/(100-入力!$C$22)%,ユーザー別卸価格!H281+入力!$C$23),-入力!$C$24),IF(入力!$C$25=2,ROUNDUP(IF(入力!$C$21=1,ユーザー別卸価格!H281/(100-入力!$C$22)%,ユーザー別卸価格!H281+入力!$C$23),-入力!$C$24),ROUND(IF(入力!$C$21=1,ユーザー別卸価格!H281/(100-入力!$C$22)%,ユーザー別卸価格!H281+入力!$C$23),-入力!$C$24))),ユーザー別卸価格!H281))</f>
        <v/>
      </c>
      <c r="I281" s="111">
        <f>'6桁'!I281</f>
        <v>0</v>
      </c>
      <c r="J281" s="5">
        <f>IF(ユーザー別卸価格!J281="","", IF(ISNUMBER(ユーザー別卸価格!J281),IF(入力!$C$25=1,ROUNDDOWN(IF(入力!$C$21=1,ユーザー別卸価格!J281/(100-入力!$C$22)%,ユーザー別卸価格!J281+入力!$C$23),-入力!$C$24),IF(入力!$C$25=2,ROUNDUP(IF(入力!$C$21=1,ユーザー別卸価格!J281/(100-入力!$C$22)%,ユーザー別卸価格!J281+入力!$C$23),-入力!$C$24),ROUND(IF(入力!$C$21=1,ユーザー別卸価格!J281/(100-入力!$C$22)%,ユーザー別卸価格!J281+入力!$C$23),-入力!$C$24))),ユーザー別卸価格!J281))</f>
        <v>25100</v>
      </c>
      <c r="K281" s="62">
        <f>'6桁'!K281</f>
        <v>0</v>
      </c>
      <c r="L281" s="5" t="str">
        <f>IF(ユーザー別卸価格!L281="","", IF(ISNUMBER(ユーザー別卸価格!L281),IF(入力!$C$25=1,ROUNDDOWN(IF(入力!$C$21=1,ユーザー別卸価格!L281/(100-入力!$C$22)%,ユーザー別卸価格!L281+入力!$C$23),-入力!$C$24),IF(入力!$C$25=2,ROUNDUP(IF(入力!$C$21=1,ユーザー別卸価格!L281/(100-入力!$C$22)%,ユーザー別卸価格!L281+入力!$C$23),-入力!$C$24),ROUND(IF(入力!$C$21=1,ユーザー別卸価格!L281/(100-入力!$C$22)%,ユーザー別卸価格!L281+入力!$C$23),-入力!$C$24))),ユーザー別卸価格!L281))</f>
        <v/>
      </c>
      <c r="M281" s="62">
        <f>'6桁'!M281</f>
        <v>0</v>
      </c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IF(ユーザー別卸価格!F282="","", IF(ISNUMBER(ユーザー別卸価格!F282),IF(入力!$C$25=1,ROUNDDOWN(IF(入力!$C$21=1,ユーザー別卸価格!F282/(100-入力!$C$22)%,ユーザー別卸価格!F282+入力!$C$23),-入力!$C$24),IF(入力!$C$25=2,ROUNDUP(IF(入力!$C$21=1,ユーザー別卸価格!F282/(100-入力!$C$22)%,ユーザー別卸価格!F282+入力!$C$23),-入力!$C$24),ROUND(IF(入力!$C$21=1,ユーザー別卸価格!F282/(100-入力!$C$22)%,ユーザー別卸価格!F282+入力!$C$23),-入力!$C$24))),ユーザー別卸価格!F282))</f>
        <v/>
      </c>
      <c r="G282" s="186">
        <f>'6桁'!G282</f>
        <v>0</v>
      </c>
      <c r="H282" s="161" t="str">
        <f>IF(ユーザー別卸価格!H282="","", IF(ISNUMBER(ユーザー別卸価格!H282),IF(入力!$C$25=1,ROUNDDOWN(IF(入力!$C$21=1,ユーザー別卸価格!H282/(100-入力!$C$22)%,ユーザー別卸価格!H282+入力!$C$23),-入力!$C$24),IF(入力!$C$25=2,ROUNDUP(IF(入力!$C$21=1,ユーザー別卸価格!H282/(100-入力!$C$22)%,ユーザー別卸価格!H282+入力!$C$23),-入力!$C$24),ROUND(IF(入力!$C$21=1,ユーザー別卸価格!H282/(100-入力!$C$22)%,ユーザー別卸価格!H282+入力!$C$23),-入力!$C$24))),ユーザー別卸価格!H282))</f>
        <v/>
      </c>
      <c r="I282" s="186">
        <f>'6桁'!I282</f>
        <v>0</v>
      </c>
      <c r="J282" s="161">
        <f>IF(ユーザー別卸価格!J282="","", IF(ISNUMBER(ユーザー別卸価格!J282),IF(入力!$C$25=1,ROUNDDOWN(IF(入力!$C$21=1,ユーザー別卸価格!J282/(100-入力!$C$22)%,ユーザー別卸価格!J282+入力!$C$23),-入力!$C$24),IF(入力!$C$25=2,ROUNDUP(IF(入力!$C$21=1,ユーザー別卸価格!J282/(100-入力!$C$22)%,ユーザー別卸価格!J282+入力!$C$23),-入力!$C$24),ROUND(IF(入力!$C$21=1,ユーザー別卸価格!J282/(100-入力!$C$22)%,ユーザー別卸価格!J282+入力!$C$23),-入力!$C$24))),ユーザー別卸価格!J282))</f>
        <v>27300</v>
      </c>
      <c r="K282" s="189" t="str">
        <f>'6桁'!K282</f>
        <v>※
SP LT01M</v>
      </c>
      <c r="L282" s="161" t="str">
        <f>IF(ユーザー別卸価格!L282="","", IF(ISNUMBER(ユーザー別卸価格!L282),IF(入力!$C$25=1,ROUNDDOWN(IF(入力!$C$21=1,ユーザー別卸価格!L282/(100-入力!$C$22)%,ユーザー別卸価格!L282+入力!$C$23),-入力!$C$24),IF(入力!$C$25=2,ROUNDUP(IF(入力!$C$21=1,ユーザー別卸価格!L282/(100-入力!$C$22)%,ユーザー別卸価格!L282+入力!$C$23),-入力!$C$24),ROUND(IF(入力!$C$21=1,ユーザー別卸価格!L282/(100-入力!$C$22)%,ユーザー別卸価格!L282+入力!$C$23),-入力!$C$24))),ユーザー別卸価格!L282))</f>
        <v/>
      </c>
      <c r="M282" s="162">
        <f>'6桁'!M282</f>
        <v>0</v>
      </c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f>IF(ユーザー別卸価格!F283="","", IF(ISNUMBER(ユーザー別卸価格!F283),IF(入力!$C$25=1,ROUNDDOWN(IF(入力!$C$21=1,ユーザー別卸価格!F283/(100-入力!$C$22)%,ユーザー別卸価格!F283+入力!$C$23),-入力!$C$24),IF(入力!$C$25=2,ROUNDUP(IF(入力!$C$21=1,ユーザー別卸価格!F283/(100-入力!$C$22)%,ユーザー別卸価格!F283+入力!$C$23),-入力!$C$24),ROUND(IF(入力!$C$21=1,ユーザー別卸価格!F283/(100-入力!$C$22)%,ユーザー別卸価格!F283+入力!$C$23),-入力!$C$24))),ユーザー別卸価格!F283))</f>
        <v>28100</v>
      </c>
      <c r="G283" s="186">
        <f>'6桁'!G283</f>
        <v>0</v>
      </c>
      <c r="H283" s="161" t="str">
        <f>IF(ユーザー別卸価格!H283="","", IF(ISNUMBER(ユーザー別卸価格!H283),IF(入力!$C$25=1,ROUNDDOWN(IF(入力!$C$21=1,ユーザー別卸価格!H283/(100-入力!$C$22)%,ユーザー別卸価格!H283+入力!$C$23),-入力!$C$24),IF(入力!$C$25=2,ROUNDUP(IF(入力!$C$21=1,ユーザー別卸価格!H283/(100-入力!$C$22)%,ユーザー別卸価格!H283+入力!$C$23),-入力!$C$24),ROUND(IF(入力!$C$21=1,ユーザー別卸価格!H283/(100-入力!$C$22)%,ユーザー別卸価格!H283+入力!$C$23),-入力!$C$24))),ユーザー別卸価格!H283))</f>
        <v/>
      </c>
      <c r="I283" s="186">
        <f>'6桁'!I283</f>
        <v>0</v>
      </c>
      <c r="J283" s="161" t="str">
        <f>IF(ユーザー別卸価格!J283="","", IF(ISNUMBER(ユーザー別卸価格!J283),IF(入力!$C$25=1,ROUNDDOWN(IF(入力!$C$21=1,ユーザー別卸価格!J283/(100-入力!$C$22)%,ユーザー別卸価格!J283+入力!$C$23),-入力!$C$24),IF(入力!$C$25=2,ROUNDUP(IF(入力!$C$21=1,ユーザー別卸価格!J283/(100-入力!$C$22)%,ユーザー別卸価格!J283+入力!$C$23),-入力!$C$24),ROUND(IF(入力!$C$21=1,ユーザー別卸価格!J283/(100-入力!$C$22)%,ユーザー別卸価格!J283+入力!$C$23),-入力!$C$24))),ユーザー別卸価格!J283))</f>
        <v/>
      </c>
      <c r="K283" s="162">
        <f>'6桁'!K283</f>
        <v>0</v>
      </c>
      <c r="L283" s="161" t="str">
        <f>IF(ユーザー別卸価格!L283="","", IF(ISNUMBER(ユーザー別卸価格!L283),IF(入力!$C$25=1,ROUNDDOWN(IF(入力!$C$21=1,ユーザー別卸価格!L283/(100-入力!$C$22)%,ユーザー別卸価格!L283+入力!$C$23),-入力!$C$24),IF(入力!$C$25=2,ROUNDUP(IF(入力!$C$21=1,ユーザー別卸価格!L283/(100-入力!$C$22)%,ユーザー別卸価格!L283+入力!$C$23),-入力!$C$24),ROUND(IF(入力!$C$21=1,ユーザー別卸価格!L283/(100-入力!$C$22)%,ユーザー別卸価格!L283+入力!$C$23),-入力!$C$24))),ユーザー別卸価格!L283))</f>
        <v/>
      </c>
      <c r="M283" s="162">
        <f>'6桁'!M283</f>
        <v>0</v>
      </c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IF(ユーザー別卸価格!F284="","", IF(ISNUMBER(ユーザー別卸価格!F284),IF(入力!$C$25=1,ROUNDDOWN(IF(入力!$C$21=1,ユーザー別卸価格!F284/(100-入力!$C$22)%,ユーザー別卸価格!F284+入力!$C$23),-入力!$C$24),IF(入力!$C$25=2,ROUNDUP(IF(入力!$C$21=1,ユーザー別卸価格!F284/(100-入力!$C$22)%,ユーザー別卸価格!F284+入力!$C$23),-入力!$C$24),ROUND(IF(入力!$C$21=1,ユーザー別卸価格!F284/(100-入力!$C$22)%,ユーザー別卸価格!F284+入力!$C$23),-入力!$C$24))),ユーザー別卸価格!F284))</f>
        <v/>
      </c>
      <c r="G284" s="186">
        <f>'6桁'!G284</f>
        <v>0</v>
      </c>
      <c r="H284" s="161" t="str">
        <f>IF(ユーザー別卸価格!H284="","", IF(ISNUMBER(ユーザー別卸価格!H284),IF(入力!$C$25=1,ROUNDDOWN(IF(入力!$C$21=1,ユーザー別卸価格!H284/(100-入力!$C$22)%,ユーザー別卸価格!H284+入力!$C$23),-入力!$C$24),IF(入力!$C$25=2,ROUNDUP(IF(入力!$C$21=1,ユーザー別卸価格!H284/(100-入力!$C$22)%,ユーザー別卸価格!H284+入力!$C$23),-入力!$C$24),ROUND(IF(入力!$C$21=1,ユーザー別卸価格!H284/(100-入力!$C$22)%,ユーザー別卸価格!H284+入力!$C$23),-入力!$C$24))),ユーザー別卸価格!H284))</f>
        <v/>
      </c>
      <c r="I284" s="186">
        <f>'6桁'!I284</f>
        <v>0</v>
      </c>
      <c r="J284" s="161">
        <f>IF(ユーザー別卸価格!J284="","", IF(ISNUMBER(ユーザー別卸価格!J284),IF(入力!$C$25=1,ROUNDDOWN(IF(入力!$C$21=1,ユーザー別卸価格!J284/(100-入力!$C$22)%,ユーザー別卸価格!J284+入力!$C$23),-入力!$C$24),IF(入力!$C$25=2,ROUNDUP(IF(入力!$C$21=1,ユーザー別卸価格!J284/(100-入力!$C$22)%,ユーザー別卸価格!J284+入力!$C$23),-入力!$C$24),ROUND(IF(入力!$C$21=1,ユーザー別卸価格!J284/(100-入力!$C$22)%,ユーザー別卸価格!J284+入力!$C$23),-入力!$C$24))),ユーザー別卸価格!J284))</f>
        <v>30000</v>
      </c>
      <c r="K284" s="162">
        <f>'6桁'!K284</f>
        <v>0</v>
      </c>
      <c r="L284" s="161" t="str">
        <f>IF(ユーザー別卸価格!L284="","", IF(ISNUMBER(ユーザー別卸価格!L284),IF(入力!$C$25=1,ROUNDDOWN(IF(入力!$C$21=1,ユーザー別卸価格!L284/(100-入力!$C$22)%,ユーザー別卸価格!L284+入力!$C$23),-入力!$C$24),IF(入力!$C$25=2,ROUNDUP(IF(入力!$C$21=1,ユーザー別卸価格!L284/(100-入力!$C$22)%,ユーザー別卸価格!L284+入力!$C$23),-入力!$C$24),ROUND(IF(入力!$C$21=1,ユーザー別卸価格!L284/(100-入力!$C$22)%,ユーザー別卸価格!L284+入力!$C$23),-入力!$C$24))),ユーザー別卸価格!L284))</f>
        <v/>
      </c>
      <c r="M284" s="162">
        <f>'6桁'!M284</f>
        <v>0</v>
      </c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f>IF(ユーザー別卸価格!F285="","", IF(ISNUMBER(ユーザー別卸価格!F285),IF(入力!$C$25=1,ROUNDDOWN(IF(入力!$C$21=1,ユーザー別卸価格!F285/(100-入力!$C$22)%,ユーザー別卸価格!F285+入力!$C$23),-入力!$C$24),IF(入力!$C$25=2,ROUNDUP(IF(入力!$C$21=1,ユーザー別卸価格!F285/(100-入力!$C$22)%,ユーザー別卸価格!F285+入力!$C$23),-入力!$C$24),ROUND(IF(入力!$C$21=1,ユーザー別卸価格!F285/(100-入力!$C$22)%,ユーザー別卸価格!F285+入力!$C$23),-入力!$C$24))),ユーザー別卸価格!F285))</f>
        <v>29200</v>
      </c>
      <c r="G285" s="114">
        <f>'6桁'!G285</f>
        <v>0</v>
      </c>
      <c r="H285" s="16" t="str">
        <f>IF(ユーザー別卸価格!H285="","", IF(ISNUMBER(ユーザー別卸価格!H285),IF(入力!$C$25=1,ROUNDDOWN(IF(入力!$C$21=1,ユーザー別卸価格!H285/(100-入力!$C$22)%,ユーザー別卸価格!H285+入力!$C$23),-入力!$C$24),IF(入力!$C$25=2,ROUNDUP(IF(入力!$C$21=1,ユーザー別卸価格!H285/(100-入力!$C$22)%,ユーザー別卸価格!H285+入力!$C$23),-入力!$C$24),ROUND(IF(入力!$C$21=1,ユーザー別卸価格!H285/(100-入力!$C$22)%,ユーザー別卸価格!H285+入力!$C$23),-入力!$C$24))),ユーザー別卸価格!H285))</f>
        <v/>
      </c>
      <c r="I285" s="114">
        <f>'6桁'!I285</f>
        <v>0</v>
      </c>
      <c r="J285" s="16" t="str">
        <f>IF(ユーザー別卸価格!J285="","", IF(ISNUMBER(ユーザー別卸価格!J285),IF(入力!$C$25=1,ROUNDDOWN(IF(入力!$C$21=1,ユーザー別卸価格!J285/(100-入力!$C$22)%,ユーザー別卸価格!J285+入力!$C$23),-入力!$C$24),IF(入力!$C$25=2,ROUNDUP(IF(入力!$C$21=1,ユーザー別卸価格!J285/(100-入力!$C$22)%,ユーザー別卸価格!J285+入力!$C$23),-入力!$C$24),ROUND(IF(入力!$C$21=1,ユーザー別卸価格!J285/(100-入力!$C$22)%,ユーザー別卸価格!J285+入力!$C$23),-入力!$C$24))),ユーザー別卸価格!J285))</f>
        <v/>
      </c>
      <c r="K285" s="68">
        <f>'6桁'!K285</f>
        <v>0</v>
      </c>
      <c r="L285" s="16" t="str">
        <f>IF(ユーザー別卸価格!L285="","", IF(ISNUMBER(ユーザー別卸価格!L285),IF(入力!$C$25=1,ROUNDDOWN(IF(入力!$C$21=1,ユーザー別卸価格!L285/(100-入力!$C$22)%,ユーザー別卸価格!L285+入力!$C$23),-入力!$C$24),IF(入力!$C$25=2,ROUNDUP(IF(入力!$C$21=1,ユーザー別卸価格!L285/(100-入力!$C$22)%,ユーザー別卸価格!L285+入力!$C$23),-入力!$C$24),ROUND(IF(入力!$C$21=1,ユーザー別卸価格!L285/(100-入力!$C$22)%,ユーザー別卸価格!L285+入力!$C$23),-入力!$C$24))),ユーザー別卸価格!L285))</f>
        <v/>
      </c>
      <c r="M285" s="68">
        <f>'6桁'!M285</f>
        <v>0</v>
      </c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f>IF(ユーザー別卸価格!F296="","", IF(ISNUMBER(ユーザー別卸価格!F296),IF(入力!$C$25=1,ROUNDDOWN(IF(入力!$C$21=1,ユーザー別卸価格!F296/(100-入力!$C$22)%,ユーザー別卸価格!F296+入力!$C$23),-入力!$C$24),IF(入力!$C$25=2,ROUNDUP(IF(入力!$C$21=1,ユーザー別卸価格!F296/(100-入力!$C$22)%,ユーザー別卸価格!F296+入力!$C$23),-入力!$C$24),ROUND(IF(入力!$C$21=1,ユーザー別卸価格!F296/(100-入力!$C$22)%,ユーザー別卸価格!F296+入力!$C$23),-入力!$C$24))),ユーザー別卸価格!F296))</f>
        <v>26200</v>
      </c>
      <c r="G296" s="61">
        <f>'6桁'!G296</f>
        <v>0</v>
      </c>
      <c r="H296" s="4" t="str">
        <f>IF(ユーザー別卸価格!H296="","", IF(ISNUMBER(ユーザー別卸価格!H296),IF(入力!$C$25=1,ROUNDDOWN(IF(入力!$C$21=1,ユーザー別卸価格!H296/(100-入力!$C$22)%,ユーザー別卸価格!H296+入力!$C$23),-入力!$C$24),IF(入力!$C$25=2,ROUNDUP(IF(入力!$C$21=1,ユーザー別卸価格!H296/(100-入力!$C$22)%,ユーザー別卸価格!H296+入力!$C$23),-入力!$C$24),ROUND(IF(入力!$C$21=1,ユーザー別卸価格!H296/(100-入力!$C$22)%,ユーザー別卸価格!H296+入力!$C$23),-入力!$C$24))),ユーザー別卸価格!H296))</f>
        <v/>
      </c>
      <c r="I296" s="61">
        <f>'6桁'!I296</f>
        <v>0</v>
      </c>
      <c r="J296" s="4" t="str">
        <f>IF(ユーザー別卸価格!J296="","", IF(ISNUMBER(ユーザー別卸価格!J296),IF(入力!$C$25=1,ROUNDDOWN(IF(入力!$C$21=1,ユーザー別卸価格!J296/(100-入力!$C$22)%,ユーザー別卸価格!J296+入力!$C$23),-入力!$C$24),IF(入力!$C$25=2,ROUNDUP(IF(入力!$C$21=1,ユーザー別卸価格!J296/(100-入力!$C$22)%,ユーザー別卸価格!J296+入力!$C$23),-入力!$C$24),ROUND(IF(入力!$C$21=1,ユーザー別卸価格!J296/(100-入力!$C$22)%,ユーザー別卸価格!J296+入力!$C$23),-入力!$C$24))),ユーザー別卸価格!J296))</f>
        <v/>
      </c>
      <c r="K296" s="61">
        <f>'6桁'!K296</f>
        <v>0</v>
      </c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IF(ユーザー別卸価格!F297="","", IF(ISNUMBER(ユーザー別卸価格!F297),IF(入力!$C$25=1,ROUNDDOWN(IF(入力!$C$21=1,ユーザー別卸価格!F297/(100-入力!$C$22)%,ユーザー別卸価格!F297+入力!$C$23),-入力!$C$24),IF(入力!$C$25=2,ROUNDUP(IF(入力!$C$21=1,ユーザー別卸価格!F297/(100-入力!$C$22)%,ユーザー別卸価格!F297+入力!$C$23),-入力!$C$24),ROUND(IF(入力!$C$21=1,ユーザー別卸価格!F297/(100-入力!$C$22)%,ユーザー別卸価格!F297+入力!$C$23),-入力!$C$24))),ユーザー別卸価格!F297))</f>
        <v/>
      </c>
      <c r="G297" s="62">
        <f>'6桁'!G297</f>
        <v>0</v>
      </c>
      <c r="H297" s="5">
        <f>IF(ユーザー別卸価格!H297="","", IF(ISNUMBER(ユーザー別卸価格!H297),IF(入力!$C$25=1,ROUNDDOWN(IF(入力!$C$21=1,ユーザー別卸価格!H297/(100-入力!$C$22)%,ユーザー別卸価格!H297+入力!$C$23),-入力!$C$24),IF(入力!$C$25=2,ROUNDUP(IF(入力!$C$21=1,ユーザー別卸価格!H297/(100-入力!$C$22)%,ユーザー別卸価格!H297+入力!$C$23),-入力!$C$24),ROUND(IF(入力!$C$21=1,ユーザー別卸価格!H297/(100-入力!$C$22)%,ユーザー別卸価格!H297+入力!$C$23),-入力!$C$24))),ユーザー別卸価格!H297))</f>
        <v>27300</v>
      </c>
      <c r="I297" s="62">
        <f>'6桁'!I297</f>
        <v>0</v>
      </c>
      <c r="J297" s="5" t="str">
        <f>IF(ユーザー別卸価格!J297="","", IF(ISNUMBER(ユーザー別卸価格!J297),IF(入力!$C$25=1,ROUNDDOWN(IF(入力!$C$21=1,ユーザー別卸価格!J297/(100-入力!$C$22)%,ユーザー別卸価格!J297+入力!$C$23),-入力!$C$24),IF(入力!$C$25=2,ROUNDUP(IF(入力!$C$21=1,ユーザー別卸価格!J297/(100-入力!$C$22)%,ユーザー別卸価格!J297+入力!$C$23),-入力!$C$24),ROUND(IF(入力!$C$21=1,ユーザー別卸価格!J297/(100-入力!$C$22)%,ユーザー別卸価格!J297+入力!$C$23),-入力!$C$24))),ユーザー別卸価格!J297))</f>
        <v/>
      </c>
      <c r="K297" s="62">
        <f>'6桁'!K297</f>
        <v>0</v>
      </c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IF(ユーザー別卸価格!F298="","", IF(ISNUMBER(ユーザー別卸価格!F298),IF(入力!$C$25=1,ROUNDDOWN(IF(入力!$C$21=1,ユーザー別卸価格!F298/(100-入力!$C$22)%,ユーザー別卸価格!F298+入力!$C$23),-入力!$C$24),IF(入力!$C$25=2,ROUNDUP(IF(入力!$C$21=1,ユーザー別卸価格!F298/(100-入力!$C$22)%,ユーザー別卸価格!F298+入力!$C$23),-入力!$C$24),ROUND(IF(入力!$C$21=1,ユーザー別卸価格!F298/(100-入力!$C$22)%,ユーザー別卸価格!F298+入力!$C$23),-入力!$C$24))),ユーザー別卸価格!F298))</f>
        <v/>
      </c>
      <c r="G298" s="62">
        <f>'6桁'!G298</f>
        <v>0</v>
      </c>
      <c r="H298" s="5">
        <f>IF(ユーザー別卸価格!H298="","", IF(ISNUMBER(ユーザー別卸価格!H298),IF(入力!$C$25=1,ROUNDDOWN(IF(入力!$C$21=1,ユーザー別卸価格!H298/(100-入力!$C$22)%,ユーザー別卸価格!H298+入力!$C$23),-入力!$C$24),IF(入力!$C$25=2,ROUNDUP(IF(入力!$C$21=1,ユーザー別卸価格!H298/(100-入力!$C$22)%,ユーザー別卸価格!H298+入力!$C$23),-入力!$C$24),ROUND(IF(入力!$C$21=1,ユーザー別卸価格!H298/(100-入力!$C$22)%,ユーザー別卸価格!H298+入力!$C$23),-入力!$C$24))),ユーザー別卸価格!H298))</f>
        <v>25100</v>
      </c>
      <c r="I298" s="62" t="str">
        <f>'6桁'!I298</f>
        <v>※</v>
      </c>
      <c r="J298" s="5" t="str">
        <f>IF(ユーザー別卸価格!J298="","", IF(ISNUMBER(ユーザー別卸価格!J298),IF(入力!$C$25=1,ROUNDDOWN(IF(入力!$C$21=1,ユーザー別卸価格!J298/(100-入力!$C$22)%,ユーザー別卸価格!J298+入力!$C$23),-入力!$C$24),IF(入力!$C$25=2,ROUNDUP(IF(入力!$C$21=1,ユーザー別卸価格!J298/(100-入力!$C$22)%,ユーザー別卸価格!J298+入力!$C$23),-入力!$C$24),ROUND(IF(入力!$C$21=1,ユーザー別卸価格!J298/(100-入力!$C$22)%,ユーザー別卸価格!J298+入力!$C$23),-入力!$C$24))),ユーザー別卸価格!J298))</f>
        <v/>
      </c>
      <c r="K298" s="62">
        <f>'6桁'!K298</f>
        <v>0</v>
      </c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f>IF(ユーザー別卸価格!F299="","", IF(ISNUMBER(ユーザー別卸価格!F299),IF(入力!$C$25=1,ROUNDDOWN(IF(入力!$C$21=1,ユーザー別卸価格!F299/(100-入力!$C$22)%,ユーザー別卸価格!F299+入力!$C$23),-入力!$C$24),IF(入力!$C$25=2,ROUNDUP(IF(入力!$C$21=1,ユーザー別卸価格!F299/(100-入力!$C$22)%,ユーザー別卸価格!F299+入力!$C$23),-入力!$C$24),ROUND(IF(入力!$C$21=1,ユーザー別卸価格!F299/(100-入力!$C$22)%,ユーザー別卸価格!F299+入力!$C$23),-入力!$C$24))),ユーザー別卸価格!F299))</f>
        <v>27100</v>
      </c>
      <c r="G299" s="62">
        <f>'6桁'!G299</f>
        <v>0</v>
      </c>
      <c r="H299" s="5" t="str">
        <f>IF(ユーザー別卸価格!H299="","", IF(ISNUMBER(ユーザー別卸価格!H299),IF(入力!$C$25=1,ROUNDDOWN(IF(入力!$C$21=1,ユーザー別卸価格!H299/(100-入力!$C$22)%,ユーザー別卸価格!H299+入力!$C$23),-入力!$C$24),IF(入力!$C$25=2,ROUNDUP(IF(入力!$C$21=1,ユーザー別卸価格!H299/(100-入力!$C$22)%,ユーザー別卸価格!H299+入力!$C$23),-入力!$C$24),ROUND(IF(入力!$C$21=1,ユーザー別卸価格!H299/(100-入力!$C$22)%,ユーザー別卸価格!H299+入力!$C$23),-入力!$C$24))),ユーザー別卸価格!H299))</f>
        <v/>
      </c>
      <c r="I299" s="62">
        <f>'6桁'!I299</f>
        <v>0</v>
      </c>
      <c r="J299" s="5" t="str">
        <f>IF(ユーザー別卸価格!J299="","", IF(ISNUMBER(ユーザー別卸価格!J299),IF(入力!$C$25=1,ROUNDDOWN(IF(入力!$C$21=1,ユーザー別卸価格!J299/(100-入力!$C$22)%,ユーザー別卸価格!J299+入力!$C$23),-入力!$C$24),IF(入力!$C$25=2,ROUNDUP(IF(入力!$C$21=1,ユーザー別卸価格!J299/(100-入力!$C$22)%,ユーザー別卸価格!J299+入力!$C$23),-入力!$C$24),ROUND(IF(入力!$C$21=1,ユーザー別卸価格!J299/(100-入力!$C$22)%,ユーザー別卸価格!J299+入力!$C$23),-入力!$C$24))),ユーザー別卸価格!J299))</f>
        <v/>
      </c>
      <c r="K299" s="62">
        <f>'6桁'!K299</f>
        <v>0</v>
      </c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f>IF(ユーザー別卸価格!F300="","", IF(ISNUMBER(ユーザー別卸価格!F300),IF(入力!$C$25=1,ROUNDDOWN(IF(入力!$C$21=1,ユーザー別卸価格!F300/(100-入力!$C$22)%,ユーザー別卸価格!F300+入力!$C$23),-入力!$C$24),IF(入力!$C$25=2,ROUNDUP(IF(入力!$C$21=1,ユーザー別卸価格!F300/(100-入力!$C$22)%,ユーザー別卸価格!F300+入力!$C$23),-入力!$C$24),ROUND(IF(入力!$C$21=1,ユーザー別卸価格!F300/(100-入力!$C$22)%,ユーザー別卸価格!F300+入力!$C$23),-入力!$C$24))),ユーザー別卸価格!F300))</f>
        <v>29000</v>
      </c>
      <c r="G300" s="62">
        <f>'6桁'!G300</f>
        <v>0</v>
      </c>
      <c r="H300" s="5" t="str">
        <f>IF(ユーザー別卸価格!H300="","", IF(ISNUMBER(ユーザー別卸価格!H300),IF(入力!$C$25=1,ROUNDDOWN(IF(入力!$C$21=1,ユーザー別卸価格!H300/(100-入力!$C$22)%,ユーザー別卸価格!H300+入力!$C$23),-入力!$C$24),IF(入力!$C$25=2,ROUNDUP(IF(入力!$C$21=1,ユーザー別卸価格!H300/(100-入力!$C$22)%,ユーザー別卸価格!H300+入力!$C$23),-入力!$C$24),ROUND(IF(入力!$C$21=1,ユーザー別卸価格!H300/(100-入力!$C$22)%,ユーザー別卸価格!H300+入力!$C$23),-入力!$C$24))),ユーザー別卸価格!H300))</f>
        <v/>
      </c>
      <c r="I300" s="62">
        <f>'6桁'!I300</f>
        <v>0</v>
      </c>
      <c r="J300" s="5" t="str">
        <f>IF(ユーザー別卸価格!J300="","", IF(ISNUMBER(ユーザー別卸価格!J300),IF(入力!$C$25=1,ROUNDDOWN(IF(入力!$C$21=1,ユーザー別卸価格!J300/(100-入力!$C$22)%,ユーザー別卸価格!J300+入力!$C$23),-入力!$C$24),IF(入力!$C$25=2,ROUNDUP(IF(入力!$C$21=1,ユーザー別卸価格!J300/(100-入力!$C$22)%,ユーザー別卸価格!J300+入力!$C$23),-入力!$C$24),ROUND(IF(入力!$C$21=1,ユーザー別卸価格!J300/(100-入力!$C$22)%,ユーザー別卸価格!J300+入力!$C$23),-入力!$C$24))),ユーザー別卸価格!J300))</f>
        <v/>
      </c>
      <c r="K300" s="62">
        <f>'6桁'!K300</f>
        <v>0</v>
      </c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IF(ユーザー別卸価格!F301="","", IF(ISNUMBER(ユーザー別卸価格!F301),IF(入力!$C$25=1,ROUNDDOWN(IF(入力!$C$21=1,ユーザー別卸価格!F301/(100-入力!$C$22)%,ユーザー別卸価格!F301+入力!$C$23),-入力!$C$24),IF(入力!$C$25=2,ROUNDUP(IF(入力!$C$21=1,ユーザー別卸価格!F301/(100-入力!$C$22)%,ユーザー別卸価格!F301+入力!$C$23),-入力!$C$24),ROUND(IF(入力!$C$21=1,ユーザー別卸価格!F301/(100-入力!$C$22)%,ユーザー別卸価格!F301+入力!$C$23),-入力!$C$24))),ユーザー別卸価格!F301))</f>
        <v/>
      </c>
      <c r="G301" s="62">
        <f>'6桁'!G301</f>
        <v>0</v>
      </c>
      <c r="H301" s="5" t="str">
        <f>IF(ユーザー別卸価格!H301="","", IF(ISNUMBER(ユーザー別卸価格!H301),IF(入力!$C$25=1,ROUNDDOWN(IF(入力!$C$21=1,ユーザー別卸価格!H301/(100-入力!$C$22)%,ユーザー別卸価格!H301+入力!$C$23),-入力!$C$24),IF(入力!$C$25=2,ROUNDUP(IF(入力!$C$21=1,ユーザー別卸価格!H301/(100-入力!$C$22)%,ユーザー別卸価格!H301+入力!$C$23),-入力!$C$24),ROUND(IF(入力!$C$21=1,ユーザー別卸価格!H301/(100-入力!$C$22)%,ユーザー別卸価格!H301+入力!$C$23),-入力!$C$24))),ユーザー別卸価格!H301))</f>
        <v/>
      </c>
      <c r="I301" s="62">
        <f>'6桁'!I301</f>
        <v>0</v>
      </c>
      <c r="J301" s="5">
        <f>IF(ユーザー別卸価格!J301="","", IF(ISNUMBER(ユーザー別卸価格!J301),IF(入力!$C$25=1,ROUNDDOWN(IF(入力!$C$21=1,ユーザー別卸価格!J301/(100-入力!$C$22)%,ユーザー別卸価格!J301+入力!$C$23),-入力!$C$24),IF(入力!$C$25=2,ROUNDUP(IF(入力!$C$21=1,ユーザー別卸価格!J301/(100-入力!$C$22)%,ユーザー別卸価格!J301+入力!$C$23),-入力!$C$24),ROUND(IF(入力!$C$21=1,ユーザー別卸価格!J301/(100-入力!$C$22)%,ユーザー別卸価格!J301+入力!$C$23),-入力!$C$24))),ユーザー別卸価格!J301))</f>
        <v>27300</v>
      </c>
      <c r="K301" s="62" t="str">
        <f>'6桁'!K301</f>
        <v>※</v>
      </c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IF(ユーザー別卸価格!F302="","", IF(ISNUMBER(ユーザー別卸価格!F302),IF(入力!$C$25=1,ROUNDDOWN(IF(入力!$C$21=1,ユーザー別卸価格!F302/(100-入力!$C$22)%,ユーザー別卸価格!F302+入力!$C$23),-入力!$C$24),IF(入力!$C$25=2,ROUNDUP(IF(入力!$C$21=1,ユーザー別卸価格!F302/(100-入力!$C$22)%,ユーザー別卸価格!F302+入力!$C$23),-入力!$C$24),ROUND(IF(入力!$C$21=1,ユーザー別卸価格!F302/(100-入力!$C$22)%,ユーザー別卸価格!F302+入力!$C$23),-入力!$C$24))),ユーザー別卸価格!F302))</f>
        <v/>
      </c>
      <c r="G302" s="58">
        <f>'6桁'!G302</f>
        <v>0</v>
      </c>
      <c r="H302" s="33" t="str">
        <f>IF(ユーザー別卸価格!H302="","", IF(ISNUMBER(ユーザー別卸価格!H302),IF(入力!$C$25=1,ROUNDDOWN(IF(入力!$C$21=1,ユーザー別卸価格!H302/(100-入力!$C$22)%,ユーザー別卸価格!H302+入力!$C$23),-入力!$C$24),IF(入力!$C$25=2,ROUNDUP(IF(入力!$C$21=1,ユーザー別卸価格!H302/(100-入力!$C$22)%,ユーザー別卸価格!H302+入力!$C$23),-入力!$C$24),ROUND(IF(入力!$C$21=1,ユーザー別卸価格!H302/(100-入力!$C$22)%,ユーザー別卸価格!H302+入力!$C$23),-入力!$C$24))),ユーザー別卸価格!H302))</f>
        <v/>
      </c>
      <c r="I302" s="58">
        <f>'6桁'!I302</f>
        <v>0</v>
      </c>
      <c r="J302" s="33">
        <f>IF(ユーザー別卸価格!J302="","", IF(ISNUMBER(ユーザー別卸価格!J302),IF(入力!$C$25=1,ROUNDDOWN(IF(入力!$C$21=1,ユーザー別卸価格!J302/(100-入力!$C$22)%,ユーザー別卸価格!J302+入力!$C$23),-入力!$C$24),IF(入力!$C$25=2,ROUNDUP(IF(入力!$C$21=1,ユーザー別卸価格!J302/(100-入力!$C$22)%,ユーザー別卸価格!J302+入力!$C$23),-入力!$C$24),ROUND(IF(入力!$C$21=1,ユーザー別卸価格!J302/(100-入力!$C$22)%,ユーザー別卸価格!J302+入力!$C$23),-入力!$C$24))),ユーザー別卸価格!J302))</f>
        <v>27400</v>
      </c>
      <c r="K302" s="58">
        <f>'6桁'!K302</f>
        <v>0</v>
      </c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IF(ユーザー別卸価格!F303="","", IF(ISNUMBER(ユーザー別卸価格!F303),IF(入力!$C$25=1,ROUNDDOWN(IF(入力!$C$21=1,ユーザー別卸価格!F303/(100-入力!$C$22)%,ユーザー別卸価格!F303+入力!$C$23),-入力!$C$24),IF(入力!$C$25=2,ROUNDUP(IF(入力!$C$21=1,ユーザー別卸価格!F303/(100-入力!$C$22)%,ユーザー別卸価格!F303+入力!$C$23),-入力!$C$24),ROUND(IF(入力!$C$21=1,ユーザー別卸価格!F303/(100-入力!$C$22)%,ユーザー別卸価格!F303+入力!$C$23),-入力!$C$24))),ユーザー別卸価格!F303))</f>
        <v/>
      </c>
      <c r="G303" s="70">
        <f>'6桁'!G303</f>
        <v>0</v>
      </c>
      <c r="H303" s="6">
        <f>IF(ユーザー別卸価格!H303="","", IF(ISNUMBER(ユーザー別卸価格!H303),IF(入力!$C$25=1,ROUNDDOWN(IF(入力!$C$21=1,ユーザー別卸価格!H303/(100-入力!$C$22)%,ユーザー別卸価格!H303+入力!$C$23),-入力!$C$24),IF(入力!$C$25=2,ROUNDUP(IF(入力!$C$21=1,ユーザー別卸価格!H303/(100-入力!$C$22)%,ユーザー別卸価格!H303+入力!$C$23),-入力!$C$24),ROUND(IF(入力!$C$21=1,ユーザー別卸価格!H303/(100-入力!$C$22)%,ユーザー別卸価格!H303+入力!$C$23),-入力!$C$24))),ユーザー別卸価格!H303))</f>
        <v>23500</v>
      </c>
      <c r="I303" s="70" t="str">
        <f>'6桁'!I303</f>
        <v>※</v>
      </c>
      <c r="J303" s="6" t="str">
        <f>IF(ユーザー別卸価格!J303="","", IF(ISNUMBER(ユーザー別卸価格!J303),IF(入力!$C$25=1,ROUNDDOWN(IF(入力!$C$21=1,ユーザー別卸価格!J303/(100-入力!$C$22)%,ユーザー別卸価格!J303+入力!$C$23),-入力!$C$24),IF(入力!$C$25=2,ROUNDUP(IF(入力!$C$21=1,ユーザー別卸価格!J303/(100-入力!$C$22)%,ユーザー別卸価格!J303+入力!$C$23),-入力!$C$24),ROUND(IF(入力!$C$21=1,ユーザー別卸価格!J303/(100-入力!$C$22)%,ユーザー別卸価格!J303+入力!$C$23),-入力!$C$24))),ユーザー別卸価格!J303))</f>
        <v/>
      </c>
      <c r="K303" s="70">
        <f>'6桁'!K303</f>
        <v>0</v>
      </c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IF(ユーザー別卸価格!F304="","", IF(ISNUMBER(ユーザー別卸価格!F304),IF(入力!$C$25=1,ROUNDDOWN(IF(入力!$C$21=1,ユーザー別卸価格!F304/(100-入力!$C$22)%,ユーザー別卸価格!F304+入力!$C$23),-入力!$C$24),IF(入力!$C$25=2,ROUNDUP(IF(入力!$C$21=1,ユーザー別卸価格!F304/(100-入力!$C$22)%,ユーザー別卸価格!F304+入力!$C$23),-入力!$C$24),ROUND(IF(入力!$C$21=1,ユーザー別卸価格!F304/(100-入力!$C$22)%,ユーザー別卸価格!F304+入力!$C$23),-入力!$C$24))),ユーザー別卸価格!F304))</f>
        <v/>
      </c>
      <c r="G304" s="62">
        <f>'6桁'!G304</f>
        <v>0</v>
      </c>
      <c r="H304" s="5">
        <f>IF(ユーザー別卸価格!H304="","", IF(ISNUMBER(ユーザー別卸価格!H304),IF(入力!$C$25=1,ROUNDDOWN(IF(入力!$C$21=1,ユーザー別卸価格!H304/(100-入力!$C$22)%,ユーザー別卸価格!H304+入力!$C$23),-入力!$C$24),IF(入力!$C$25=2,ROUNDUP(IF(入力!$C$21=1,ユーザー別卸価格!H304/(100-入力!$C$22)%,ユーザー別卸価格!H304+入力!$C$23),-入力!$C$24),ROUND(IF(入力!$C$21=1,ユーザー別卸価格!H304/(100-入力!$C$22)%,ユーザー別卸価格!H304+入力!$C$23),-入力!$C$24))),ユーザー別卸価格!H304))</f>
        <v>25500</v>
      </c>
      <c r="I304" s="62">
        <f>'6桁'!I304</f>
        <v>0</v>
      </c>
      <c r="J304" s="5" t="str">
        <f>IF(ユーザー別卸価格!J304="","", IF(ISNUMBER(ユーザー別卸価格!J304),IF(入力!$C$25=1,ROUNDDOWN(IF(入力!$C$21=1,ユーザー別卸価格!J304/(100-入力!$C$22)%,ユーザー別卸価格!J304+入力!$C$23),-入力!$C$24),IF(入力!$C$25=2,ROUNDUP(IF(入力!$C$21=1,ユーザー別卸価格!J304/(100-入力!$C$22)%,ユーザー別卸価格!J304+入力!$C$23),-入力!$C$24),ROUND(IF(入力!$C$21=1,ユーザー別卸価格!J304/(100-入力!$C$22)%,ユーザー別卸価格!J304+入力!$C$23),-入力!$C$24))),ユーザー別卸価格!J304))</f>
        <v/>
      </c>
      <c r="K304" s="62">
        <f>'6桁'!K304</f>
        <v>0</v>
      </c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IF(ユーザー別卸価格!F305="","", IF(ISNUMBER(ユーザー別卸価格!F305),IF(入力!$C$25=1,ROUNDDOWN(IF(入力!$C$21=1,ユーザー別卸価格!F305/(100-入力!$C$22)%,ユーザー別卸価格!F305+入力!$C$23),-入力!$C$24),IF(入力!$C$25=2,ROUNDUP(IF(入力!$C$21=1,ユーザー別卸価格!F305/(100-入力!$C$22)%,ユーザー別卸価格!F305+入力!$C$23),-入力!$C$24),ROUND(IF(入力!$C$21=1,ユーザー別卸価格!F305/(100-入力!$C$22)%,ユーザー別卸価格!F305+入力!$C$23),-入力!$C$24))),ユーザー別卸価格!F305))</f>
        <v/>
      </c>
      <c r="G305" s="62">
        <f>'6桁'!G305</f>
        <v>0</v>
      </c>
      <c r="H305" s="5">
        <f>IF(ユーザー別卸価格!H305="","", IF(ISNUMBER(ユーザー別卸価格!H305),IF(入力!$C$25=1,ROUNDDOWN(IF(入力!$C$21=1,ユーザー別卸価格!H305/(100-入力!$C$22)%,ユーザー別卸価格!H305+入力!$C$23),-入力!$C$24),IF(入力!$C$25=2,ROUNDUP(IF(入力!$C$21=1,ユーザー別卸価格!H305/(100-入力!$C$22)%,ユーザー別卸価格!H305+入力!$C$23),-入力!$C$24),ROUND(IF(入力!$C$21=1,ユーザー別卸価格!H305/(100-入力!$C$22)%,ユーザー別卸価格!H305+入力!$C$23),-入力!$C$24))),ユーザー別卸価格!H305))</f>
        <v>27600</v>
      </c>
      <c r="I305" s="62">
        <f>'6桁'!I305</f>
        <v>0</v>
      </c>
      <c r="J305" s="5" t="str">
        <f>IF(ユーザー別卸価格!J305="","", IF(ISNUMBER(ユーザー別卸価格!J305),IF(入力!$C$25=1,ROUNDDOWN(IF(入力!$C$21=1,ユーザー別卸価格!J305/(100-入力!$C$22)%,ユーザー別卸価格!J305+入力!$C$23),-入力!$C$24),IF(入力!$C$25=2,ROUNDUP(IF(入力!$C$21=1,ユーザー別卸価格!J305/(100-入力!$C$22)%,ユーザー別卸価格!J305+入力!$C$23),-入力!$C$24),ROUND(IF(入力!$C$21=1,ユーザー別卸価格!J305/(100-入力!$C$22)%,ユーザー別卸価格!J305+入力!$C$23),-入力!$C$24))),ユーザー別卸価格!J305))</f>
        <v/>
      </c>
      <c r="K305" s="62">
        <f>'6桁'!K305</f>
        <v>0</v>
      </c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IF(ユーザー別卸価格!F306="","", IF(ISNUMBER(ユーザー別卸価格!F306),IF(入力!$C$25=1,ROUNDDOWN(IF(入力!$C$21=1,ユーザー別卸価格!F306/(100-入力!$C$22)%,ユーザー別卸価格!F306+入力!$C$23),-入力!$C$24),IF(入力!$C$25=2,ROUNDUP(IF(入力!$C$21=1,ユーザー別卸価格!F306/(100-入力!$C$22)%,ユーザー別卸価格!F306+入力!$C$23),-入力!$C$24),ROUND(IF(入力!$C$21=1,ユーザー別卸価格!F306/(100-入力!$C$22)%,ユーザー別卸価格!F306+入力!$C$23),-入力!$C$24))),ユーザー別卸価格!F306))</f>
        <v/>
      </c>
      <c r="G306" s="62">
        <f>'6桁'!G306</f>
        <v>0</v>
      </c>
      <c r="H306" s="5" t="str">
        <f>IF(ユーザー別卸価格!H306="","", IF(ISNUMBER(ユーザー別卸価格!H306),IF(入力!$C$25=1,ROUNDDOWN(IF(入力!$C$21=1,ユーザー別卸価格!H306/(100-入力!$C$22)%,ユーザー別卸価格!H306+入力!$C$23),-入力!$C$24),IF(入力!$C$25=2,ROUNDUP(IF(入力!$C$21=1,ユーザー別卸価格!H306/(100-入力!$C$22)%,ユーザー別卸価格!H306+入力!$C$23),-入力!$C$24),ROUND(IF(入力!$C$21=1,ユーザー別卸価格!H306/(100-入力!$C$22)%,ユーザー別卸価格!H306+入力!$C$23),-入力!$C$24))),ユーザー別卸価格!H306))</f>
        <v/>
      </c>
      <c r="I306" s="62">
        <f>'6桁'!I306</f>
        <v>0</v>
      </c>
      <c r="J306" s="5">
        <f>IF(ユーザー別卸価格!J306="","", IF(ISNUMBER(ユーザー別卸価格!J306),IF(入力!$C$25=1,ROUNDDOWN(IF(入力!$C$21=1,ユーザー別卸価格!J306/(100-入力!$C$22)%,ユーザー別卸価格!J306+入力!$C$23),-入力!$C$24),IF(入力!$C$25=2,ROUNDUP(IF(入力!$C$21=1,ユーザー別卸価格!J306/(100-入力!$C$22)%,ユーザー別卸価格!J306+入力!$C$23),-入力!$C$24),ROUND(IF(入力!$C$21=1,ユーザー別卸価格!J306/(100-入力!$C$22)%,ユーザー別卸価格!J306+入力!$C$23),-入力!$C$24))),ユーザー別卸価格!J306))</f>
        <v>26100</v>
      </c>
      <c r="K306" s="62" t="str">
        <f>'6桁'!K306</f>
        <v>※</v>
      </c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IF(ユーザー別卸価格!F307="","", IF(ISNUMBER(ユーザー別卸価格!F307),IF(入力!$C$25=1,ROUNDDOWN(IF(入力!$C$21=1,ユーザー別卸価格!F307/(100-入力!$C$22)%,ユーザー別卸価格!F307+入力!$C$23),-入力!$C$24),IF(入力!$C$25=2,ROUNDUP(IF(入力!$C$21=1,ユーザー別卸価格!F307/(100-入力!$C$22)%,ユーザー別卸価格!F307+入力!$C$23),-入力!$C$24),ROUND(IF(入力!$C$21=1,ユーザー別卸価格!F307/(100-入力!$C$22)%,ユーザー別卸価格!F307+入力!$C$23),-入力!$C$24))),ユーザー別卸価格!F307))</f>
        <v/>
      </c>
      <c r="G307" s="68">
        <f>'6桁'!G307</f>
        <v>0</v>
      </c>
      <c r="H307" s="16" t="str">
        <f>IF(ユーザー別卸価格!H307="","", IF(ISNUMBER(ユーザー別卸価格!H307),IF(入力!$C$25=1,ROUNDDOWN(IF(入力!$C$21=1,ユーザー別卸価格!H307/(100-入力!$C$22)%,ユーザー別卸価格!H307+入力!$C$23),-入力!$C$24),IF(入力!$C$25=2,ROUNDUP(IF(入力!$C$21=1,ユーザー別卸価格!H307/(100-入力!$C$22)%,ユーザー別卸価格!H307+入力!$C$23),-入力!$C$24),ROUND(IF(入力!$C$21=1,ユーザー別卸価格!H307/(100-入力!$C$22)%,ユーザー別卸価格!H307+入力!$C$23),-入力!$C$24))),ユーザー別卸価格!H307))</f>
        <v/>
      </c>
      <c r="I307" s="68">
        <f>'6桁'!I307</f>
        <v>0</v>
      </c>
      <c r="J307" s="16">
        <f>IF(ユーザー別卸価格!J307="","", IF(ISNUMBER(ユーザー別卸価格!J307),IF(入力!$C$25=1,ROUNDDOWN(IF(入力!$C$21=1,ユーザー別卸価格!J307/(100-入力!$C$22)%,ユーザー別卸価格!J307+入力!$C$23),-入力!$C$24),IF(入力!$C$25=2,ROUNDUP(IF(入力!$C$21=1,ユーザー別卸価格!J307/(100-入力!$C$22)%,ユーザー別卸価格!J307+入力!$C$23),-入力!$C$24),ROUND(IF(入力!$C$21=1,ユーザー別卸価格!J307/(100-入力!$C$22)%,ユーザー別卸価格!J307+入力!$C$23),-入力!$C$24))),ユーザー別卸価格!J307))</f>
        <v>27300</v>
      </c>
      <c r="K307" s="62" t="str">
        <f>'6桁'!K307</f>
        <v>※</v>
      </c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f>IF(ユーザー別卸価格!F315="","", IF(ISNUMBER(ユーザー別卸価格!F315),IF(入力!$C$25=1,ROUNDDOWN(IF(入力!$C$21=1,ユーザー別卸価格!F315/(100-入力!$C$22)%,ユーザー別卸価格!F315+入力!$C$23),-入力!$C$24),IF(入力!$C$25=2,ROUNDUP(IF(入力!$C$21=1,ユーザー別卸価格!F315/(100-入力!$C$22)%,ユーザー別卸価格!F315+入力!$C$23),-入力!$C$24),ROUND(IF(入力!$C$21=1,ユーザー別卸価格!F315/(100-入力!$C$22)%,ユーザー別卸価格!F315+入力!$C$23),-入力!$C$24))),ユーザー別卸価格!F315))</f>
        <v>31200</v>
      </c>
      <c r="G315" s="61">
        <f>'6桁'!G315</f>
        <v>0</v>
      </c>
      <c r="H315" s="2"/>
      <c r="K315" s="458" t="s">
        <v>452</v>
      </c>
      <c r="L315" s="564"/>
      <c r="M315" s="459"/>
      <c r="N315" s="458" t="s">
        <v>396</v>
      </c>
      <c r="O315" s="459"/>
      <c r="P315" s="130" t="str">
        <f>IF(ユーザー別卸価格!P315="","", IF(ISNUMBER(ユーザー別卸価格!P315),IF(入力!$C$25=1,ROUNDDOWN(IF(入力!$C$21=1,ユーザー別卸価格!P315/(100-入力!$C$22)%,ユーザー別卸価格!P315+入力!$C$23),-入力!$C$24),IF(入力!$C$25=2,ROUNDUP(IF(入力!$C$21=1,ユーザー別卸価格!P315/(100-入力!$C$22)%,ユーザー別卸価格!P315+入力!$C$23),-入力!$C$24),ROUND(IF(入力!$C$21=1,ユーザー別卸価格!P315/(100-入力!$C$22)%,ユーザー別卸価格!P315+入力!$C$23),-入力!$C$24))),ユーザー別卸価格!P315))</f>
        <v/>
      </c>
      <c r="Q315" s="378">
        <f>'6桁'!Q315</f>
        <v>0</v>
      </c>
      <c r="R315" s="4">
        <f>IF(ユーザー別卸価格!R315="","", IF(ISNUMBER(ユーザー別卸価格!R315),IF(入力!$C$25=1,ROUNDDOWN(IF(入力!$C$21=1,ユーザー別卸価格!R315/(100-入力!$C$22)%,ユーザー別卸価格!R315+入力!$C$23),-入力!$C$24),IF(入力!$C$25=2,ROUNDUP(IF(入力!$C$21=1,ユーザー別卸価格!R315/(100-入力!$C$22)%,ユーザー別卸価格!R315+入力!$C$23),-入力!$C$24),ROUND(IF(入力!$C$21=1,ユーザー別卸価格!R315/(100-入力!$C$22)%,ユーザー別卸価格!R315+入力!$C$23),-入力!$C$24))),ユーザー別卸価格!R315))</f>
        <v>20800</v>
      </c>
      <c r="S315" s="406">
        <f>'6桁'!S315</f>
        <v>0</v>
      </c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f>IF(ユーザー別卸価格!F316="","", IF(ISNUMBER(ユーザー別卸価格!F316),IF(入力!$C$25=1,ROUNDDOWN(IF(入力!$C$21=1,ユーザー別卸価格!F316/(100-入力!$C$22)%,ユーザー別卸価格!F316+入力!$C$23),-入力!$C$24),IF(入力!$C$25=2,ROUNDUP(IF(入力!$C$21=1,ユーザー別卸価格!F316/(100-入力!$C$22)%,ユーザー別卸価格!F316+入力!$C$23),-入力!$C$24),ROUND(IF(入力!$C$21=1,ユーザー別卸価格!F316/(100-入力!$C$22)%,ユーザー別卸価格!F316+入力!$C$23),-入力!$C$24))),ユーザー別卸価格!F316))</f>
        <v>28600</v>
      </c>
      <c r="G316" s="62">
        <f>'6桁'!G316</f>
        <v>0</v>
      </c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IF(ユーザー別卸価格!P316="","", IF(ISNUMBER(ユーザー別卸価格!P316),IF(入力!$C$25=1,ROUNDDOWN(IF(入力!$C$21=1,ユーザー別卸価格!P316/(100-入力!$C$22)%,ユーザー別卸価格!P316+入力!$C$23),-入力!$C$24),IF(入力!$C$25=2,ROUNDUP(IF(入力!$C$21=1,ユーザー別卸価格!P316/(100-入力!$C$22)%,ユーザー別卸価格!P316+入力!$C$23),-入力!$C$24),ROUND(IF(入力!$C$21=1,ユーザー別卸価格!P316/(100-入力!$C$22)%,ユーザー別卸価格!P316+入力!$C$23),-入力!$C$24))),ユーザー別卸価格!P316))</f>
        <v/>
      </c>
      <c r="Q316" s="62">
        <f>'6桁'!Q316</f>
        <v>0</v>
      </c>
      <c r="R316" s="5">
        <f>IF(ユーザー別卸価格!R316="","", IF(ISNUMBER(ユーザー別卸価格!R316),IF(入力!$C$25=1,ROUNDDOWN(IF(入力!$C$21=1,ユーザー別卸価格!R316/(100-入力!$C$22)%,ユーザー別卸価格!R316+入力!$C$23),-入力!$C$24),IF(入力!$C$25=2,ROUNDUP(IF(入力!$C$21=1,ユーザー別卸価格!R316/(100-入力!$C$22)%,ユーザー別卸価格!R316+入力!$C$23),-入力!$C$24),ROUND(IF(入力!$C$21=1,ユーザー別卸価格!R316/(100-入力!$C$22)%,ユーザー別卸価格!R316+入力!$C$23),-入力!$C$24))),ユーザー別卸価格!R316))</f>
        <v>24500</v>
      </c>
      <c r="S316" s="201">
        <f>'6桁'!S316</f>
        <v>0</v>
      </c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f>IF(ユーザー別卸価格!F317="","", IF(ISNUMBER(ユーザー別卸価格!F317),IF(入力!$C$25=1,ROUNDDOWN(IF(入力!$C$21=1,ユーザー別卸価格!F317/(100-入力!$C$22)%,ユーザー別卸価格!F317+入力!$C$23),-入力!$C$24),IF(入力!$C$25=2,ROUNDUP(IF(入力!$C$21=1,ユーザー別卸価格!F317/(100-入力!$C$22)%,ユーザー別卸価格!F317+入力!$C$23),-入力!$C$24),ROUND(IF(入力!$C$21=1,ユーザー別卸価格!F317/(100-入力!$C$22)%,ユーザー別卸価格!F317+入力!$C$23),-入力!$C$24))),ユーザー別卸価格!F317))</f>
        <v>31600</v>
      </c>
      <c r="G317" s="62">
        <f>'6桁'!G317</f>
        <v>0</v>
      </c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IF(ユーザー別卸価格!P317="","", IF(ISNUMBER(ユーザー別卸価格!P317),IF(入力!$C$25=1,ROUNDDOWN(IF(入力!$C$21=1,ユーザー別卸価格!P317/(100-入力!$C$22)%,ユーザー別卸価格!P317+入力!$C$23),-入力!$C$24),IF(入力!$C$25=2,ROUNDUP(IF(入力!$C$21=1,ユーザー別卸価格!P317/(100-入力!$C$22)%,ユーザー別卸価格!P317+入力!$C$23),-入力!$C$24),ROUND(IF(入力!$C$21=1,ユーザー別卸価格!P317/(100-入力!$C$22)%,ユーザー別卸価格!P317+入力!$C$23),-入力!$C$24))),ユーザー別卸価格!P317))</f>
        <v/>
      </c>
      <c r="Q317" s="62">
        <f>'6桁'!Q317</f>
        <v>0</v>
      </c>
      <c r="R317" s="5">
        <f>IF(ユーザー別卸価格!R317="","", IF(ISNUMBER(ユーザー別卸価格!R317),IF(入力!$C$25=1,ROUNDDOWN(IF(入力!$C$21=1,ユーザー別卸価格!R317/(100-入力!$C$22)%,ユーザー別卸価格!R317+入力!$C$23),-入力!$C$24),IF(入力!$C$25=2,ROUNDUP(IF(入力!$C$21=1,ユーザー別卸価格!R317/(100-入力!$C$22)%,ユーザー別卸価格!R317+入力!$C$23),-入力!$C$24),ROUND(IF(入力!$C$21=1,ユーザー別卸価格!R317/(100-入力!$C$22)%,ユーザー別卸価格!R317+入力!$C$23),-入力!$C$24))),ユーザー別卸価格!R317))</f>
        <v>25600</v>
      </c>
      <c r="S317" s="201">
        <f>'6桁'!S317</f>
        <v>0</v>
      </c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f>IF(ユーザー別卸価格!F318="","", IF(ISNUMBER(ユーザー別卸価格!F318),IF(入力!$C$25=1,ROUNDDOWN(IF(入力!$C$21=1,ユーザー別卸価格!F318/(100-入力!$C$22)%,ユーザー別卸価格!F318+入力!$C$23),-入力!$C$24),IF(入力!$C$25=2,ROUNDUP(IF(入力!$C$21=1,ユーザー別卸価格!F318/(100-入力!$C$22)%,ユーザー別卸価格!F318+入力!$C$23),-入力!$C$24),ROUND(IF(入力!$C$21=1,ユーザー別卸価格!F318/(100-入力!$C$22)%,ユーザー別卸価格!F318+入力!$C$23),-入力!$C$24))),ユーザー別卸価格!F318))</f>
        <v>28400</v>
      </c>
      <c r="G318" s="62">
        <f>'6桁'!G318</f>
        <v>0</v>
      </c>
      <c r="H318" s="2"/>
      <c r="K318" s="437" t="s">
        <v>160</v>
      </c>
      <c r="L318" s="549"/>
      <c r="M318" s="438"/>
      <c r="N318" s="437" t="s">
        <v>394</v>
      </c>
      <c r="O318" s="438"/>
      <c r="P318" s="33">
        <f>IF(ユーザー別卸価格!P318="","", IF(ISNUMBER(ユーザー別卸価格!P318),IF(入力!$C$25=1,ROUNDDOWN(IF(入力!$C$21=1,ユーザー別卸価格!P318/(100-入力!$C$22)%,ユーザー別卸価格!P318+入力!$C$23),-入力!$C$24),IF(入力!$C$25=2,ROUNDUP(IF(入力!$C$21=1,ユーザー別卸価格!P318/(100-入力!$C$22)%,ユーザー別卸価格!P318+入力!$C$23),-入力!$C$24),ROUND(IF(入力!$C$21=1,ユーザー別卸価格!P318/(100-入力!$C$22)%,ユーザー別卸価格!P318+入力!$C$23),-入力!$C$24))),ユーザー別卸価格!P318))</f>
        <v>25700</v>
      </c>
      <c r="Q318" s="58">
        <f>'6桁'!Q318</f>
        <v>0</v>
      </c>
      <c r="R318" s="33" t="str">
        <f>IF(ユーザー別卸価格!R318="","", IF(ISNUMBER(ユーザー別卸価格!R318),IF(入力!$C$25=1,ROUNDDOWN(IF(入力!$C$21=1,ユーザー別卸価格!R318/(100-入力!$C$22)%,ユーザー別卸価格!R318+入力!$C$23),-入力!$C$24),IF(入力!$C$25=2,ROUNDUP(IF(入力!$C$21=1,ユーザー別卸価格!R318/(100-入力!$C$22)%,ユーザー別卸価格!R318+入力!$C$23),-入力!$C$24),ROUND(IF(入力!$C$21=1,ユーザー別卸価格!R318/(100-入力!$C$22)%,ユーザー別卸価格!R318+入力!$C$23),-入力!$C$24))),ユーザー別卸価格!R318))</f>
        <v/>
      </c>
      <c r="S318" s="202">
        <f>'6桁'!S318</f>
        <v>0</v>
      </c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f>IF(ユーザー別卸価格!F319="","", IF(ISNUMBER(ユーザー別卸価格!F319),IF(入力!$C$25=1,ROUNDDOWN(IF(入力!$C$21=1,ユーザー別卸価格!F319/(100-入力!$C$22)%,ユーザー別卸価格!F319+入力!$C$23),-入力!$C$24),IF(入力!$C$25=2,ROUNDUP(IF(入力!$C$21=1,ユーザー別卸価格!F319/(100-入力!$C$22)%,ユーザー別卸価格!F319+入力!$C$23),-入力!$C$24),ROUND(IF(入力!$C$21=1,ユーザー別卸価格!F319/(100-入力!$C$22)%,ユーザー別卸価格!F319+入力!$C$23),-入力!$C$24))),ユーザー別卸価格!F319))</f>
        <v>32700</v>
      </c>
      <c r="G319" s="62">
        <f>'6桁'!G319</f>
        <v>0</v>
      </c>
      <c r="H319" s="2"/>
      <c r="K319" s="439" t="s">
        <v>385</v>
      </c>
      <c r="L319" s="609"/>
      <c r="M319" s="440"/>
      <c r="N319" s="439" t="s">
        <v>397</v>
      </c>
      <c r="O319" s="440"/>
      <c r="P319" s="6">
        <f>IF(ユーザー別卸価格!P319="","", IF(ISNUMBER(ユーザー別卸価格!P319),IF(入力!$C$25=1,ROUNDDOWN(IF(入力!$C$21=1,ユーザー別卸価格!P319/(100-入力!$C$22)%,ユーザー別卸価格!P319+入力!$C$23),-入力!$C$24),IF(入力!$C$25=2,ROUNDUP(IF(入力!$C$21=1,ユーザー別卸価格!P319/(100-入力!$C$22)%,ユーザー別卸価格!P319+入力!$C$23),-入力!$C$24),ROUND(IF(入力!$C$21=1,ユーザー別卸価格!P319/(100-入力!$C$22)%,ユーザー別卸価格!P319+入力!$C$23),-入力!$C$24))),ユーザー別卸価格!P319))</f>
        <v>16600</v>
      </c>
      <c r="Q319" s="70">
        <f>'6桁'!Q319</f>
        <v>0</v>
      </c>
      <c r="R319" s="6" t="str">
        <f>IF(ユーザー別卸価格!R319="","", IF(ISNUMBER(ユーザー別卸価格!R319),IF(入力!$C$25=1,ROUNDDOWN(IF(入力!$C$21=1,ユーザー別卸価格!R319/(100-入力!$C$22)%,ユーザー別卸価格!R319+入力!$C$23),-入力!$C$24),IF(入力!$C$25=2,ROUNDUP(IF(入力!$C$21=1,ユーザー別卸価格!R319/(100-入力!$C$22)%,ユーザー別卸価格!R319+入力!$C$23),-入力!$C$24),ROUND(IF(入力!$C$21=1,ユーザー別卸価格!R319/(100-入力!$C$22)%,ユーザー別卸価格!R319+入力!$C$23),-入力!$C$24))),ユーザー別卸価格!R319))</f>
        <v/>
      </c>
      <c r="S319" s="212">
        <f>'6桁'!S319</f>
        <v>0</v>
      </c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f>IF(ユーザー別卸価格!F320="","", IF(ISNUMBER(ユーザー別卸価格!F320),IF(入力!$C$25=1,ROUNDDOWN(IF(入力!$C$21=1,ユーザー別卸価格!F320/(100-入力!$C$22)%,ユーザー別卸価格!F320+入力!$C$23),-入力!$C$24),IF(入力!$C$25=2,ROUNDUP(IF(入力!$C$21=1,ユーザー別卸価格!F320/(100-入力!$C$22)%,ユーザー別卸価格!F320+入力!$C$23),-入力!$C$24),ROUND(IF(入力!$C$21=1,ユーザー別卸価格!F320/(100-入力!$C$22)%,ユーザー別卸価格!F320+入力!$C$23),-入力!$C$24))),ユーザー別卸価格!F320))</f>
        <v>24000</v>
      </c>
      <c r="G320" s="62">
        <f>'6桁'!G320</f>
        <v>0</v>
      </c>
      <c r="H320" s="2"/>
      <c r="K320" s="443" t="s">
        <v>386</v>
      </c>
      <c r="L320" s="656"/>
      <c r="M320" s="444"/>
      <c r="N320" s="443" t="s">
        <v>399</v>
      </c>
      <c r="O320" s="444"/>
      <c r="P320" s="33">
        <f>IF(ユーザー別卸価格!P320="","", IF(ISNUMBER(ユーザー別卸価格!P320),IF(入力!$C$25=1,ROUNDDOWN(IF(入力!$C$21=1,ユーザー別卸価格!P320/(100-入力!$C$22)%,ユーザー別卸価格!P320+入力!$C$23),-入力!$C$24),IF(入力!$C$25=2,ROUNDUP(IF(入力!$C$21=1,ユーザー別卸価格!P320/(100-入力!$C$22)%,ユーザー別卸価格!P320+入力!$C$23),-入力!$C$24),ROUND(IF(入力!$C$21=1,ユーザー別卸価格!P320/(100-入力!$C$22)%,ユーザー別卸価格!P320+入力!$C$23),-入力!$C$24))),ユーザー別卸価格!P320))</f>
        <v>18500</v>
      </c>
      <c r="Q320" s="58">
        <f>'6桁'!Q320</f>
        <v>0</v>
      </c>
      <c r="R320" s="33" t="str">
        <f>IF(ユーザー別卸価格!R320="","", IF(ISNUMBER(ユーザー別卸価格!R320),IF(入力!$C$25=1,ROUNDDOWN(IF(入力!$C$21=1,ユーザー別卸価格!R320/(100-入力!$C$22)%,ユーザー別卸価格!R320+入力!$C$23),-入力!$C$24),IF(入力!$C$25=2,ROUNDUP(IF(入力!$C$21=1,ユーザー別卸価格!R320/(100-入力!$C$22)%,ユーザー別卸価格!R320+入力!$C$23),-入力!$C$24),ROUND(IF(入力!$C$21=1,ユーザー別卸価格!R320/(100-入力!$C$22)%,ユーザー別卸価格!R320+入力!$C$23),-入力!$C$24))),ユーザー別卸価格!R320))</f>
        <v/>
      </c>
      <c r="S320" s="202">
        <f>'6桁'!S320</f>
        <v>0</v>
      </c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f>IF(ユーザー別卸価格!F321="","", IF(ISNUMBER(ユーザー別卸価格!F321),IF(入力!$C$25=1,ROUNDDOWN(IF(入力!$C$21=1,ユーザー別卸価格!F321/(100-入力!$C$22)%,ユーザー別卸価格!F321+入力!$C$23),-入力!$C$24),IF(入力!$C$25=2,ROUNDUP(IF(入力!$C$21=1,ユーザー別卸価格!F321/(100-入力!$C$22)%,ユーザー別卸価格!F321+入力!$C$23),-入力!$C$24),ROUND(IF(入力!$C$21=1,ユーザー別卸価格!F321/(100-入力!$C$22)%,ユーザー別卸価格!F321+入力!$C$23),-入力!$C$24))),ユーザー別卸価格!F321))</f>
        <v>25100</v>
      </c>
      <c r="G321" s="62">
        <f>'6桁'!G321</f>
        <v>0</v>
      </c>
      <c r="H321" s="2"/>
      <c r="K321" s="484" t="s">
        <v>5</v>
      </c>
      <c r="L321" s="657"/>
      <c r="M321" s="485"/>
      <c r="N321" s="484" t="s">
        <v>410</v>
      </c>
      <c r="O321" s="485"/>
      <c r="P321" s="118">
        <f>IF(ユーザー別卸価格!P321="","", IF(ISNUMBER(ユーザー別卸価格!P321),IF(入力!$C$25=1,ROUNDDOWN(IF(入力!$C$21=1,ユーザー別卸価格!P321/(100-入力!$C$22)%,ユーザー別卸価格!P321+入力!$C$23),-入力!$C$24),IF(入力!$C$25=2,ROUNDUP(IF(入力!$C$21=1,ユーザー別卸価格!P321/(100-入力!$C$22)%,ユーザー別卸価格!P321+入力!$C$23),-入力!$C$24),ROUND(IF(入力!$C$21=1,ユーザー別卸価格!P321/(100-入力!$C$22)%,ユーザー別卸価格!P321+入力!$C$23),-入力!$C$24))),ユーザー別卸価格!P321))</f>
        <v>10300</v>
      </c>
      <c r="Q321" s="122">
        <f>'6桁'!Q321</f>
        <v>0</v>
      </c>
      <c r="R321" s="118" t="str">
        <f>IF(ユーザー別卸価格!R321="","", IF(ISNUMBER(ユーザー別卸価格!R321),IF(入力!$C$25=1,ROUNDDOWN(IF(入力!$C$21=1,ユーザー別卸価格!R321/(100-入力!$C$22)%,ユーザー別卸価格!R321+入力!$C$23),-入力!$C$24),IF(入力!$C$25=2,ROUNDUP(IF(入力!$C$21=1,ユーザー別卸価格!R321/(100-入力!$C$22)%,ユーザー別卸価格!R321+入力!$C$23),-入力!$C$24),ROUND(IF(入力!$C$21=1,ユーザー別卸価格!R321/(100-入力!$C$22)%,ユーザー別卸価格!R321+入力!$C$23),-入力!$C$24))),ユーザー別卸価格!R321))</f>
        <v/>
      </c>
      <c r="S321" s="247">
        <f>'6桁'!S321</f>
        <v>0</v>
      </c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f>IF(ユーザー別卸価格!F322="","", IF(ISNUMBER(ユーザー別卸価格!F322),IF(入力!$C$25=1,ROUNDDOWN(IF(入力!$C$21=1,ユーザー別卸価格!F322/(100-入力!$C$22)%,ユーザー別卸価格!F322+入力!$C$23),-入力!$C$24),IF(入力!$C$25=2,ROUNDUP(IF(入力!$C$21=1,ユーザー別卸価格!F322/(100-入力!$C$22)%,ユーザー別卸価格!F322+入力!$C$23),-入力!$C$24),ROUND(IF(入力!$C$21=1,ユーザー別卸価格!F322/(100-入力!$C$22)%,ユーザー別卸価格!F322+入力!$C$23),-入力!$C$24))),ユーザー別卸価格!F322))</f>
        <v>26100</v>
      </c>
      <c r="G322" s="62">
        <f>'6桁'!G322</f>
        <v>0</v>
      </c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IF(ユーザー別卸価格!P322="","", IF(ISNUMBER(ユーザー別卸価格!P322),IF(入力!$C$25=1,ROUNDDOWN(IF(入力!$C$21=1,ユーザー別卸価格!P322/(100-入力!$C$22)%,ユーザー別卸価格!P322+入力!$C$23),-入力!$C$24),IF(入力!$C$25=2,ROUNDUP(IF(入力!$C$21=1,ユーザー別卸価格!P322/(100-入力!$C$22)%,ユーザー別卸価格!P322+入力!$C$23),-入力!$C$24),ROUND(IF(入力!$C$21=1,ユーザー別卸価格!P322/(100-入力!$C$22)%,ユーザー別卸価格!P322+入力!$C$23),-入力!$C$24))),ユーザー別卸価格!P322))</f>
        <v/>
      </c>
      <c r="Q322" s="72">
        <f>'6桁'!Q322</f>
        <v>0</v>
      </c>
      <c r="R322" s="77">
        <f>IF(ユーザー別卸価格!R322="","", IF(ISNUMBER(ユーザー別卸価格!R322),IF(入力!$C$25=1,ROUNDDOWN(IF(入力!$C$21=1,ユーザー別卸価格!R322/(100-入力!$C$22)%,ユーザー別卸価格!R322+入力!$C$23),-入力!$C$24),IF(入力!$C$25=2,ROUNDUP(IF(入力!$C$21=1,ユーザー別卸価格!R322/(100-入力!$C$22)%,ユーザー別卸価格!R322+入力!$C$23),-入力!$C$24),ROUND(IF(入力!$C$21=1,ユーザー別卸価格!R322/(100-入力!$C$22)%,ユーザー別卸価格!R322+入力!$C$23),-入力!$C$24))),ユーザー別卸価格!R322))</f>
        <v>26800</v>
      </c>
      <c r="S322" s="240">
        <f>'6桁'!S322</f>
        <v>0</v>
      </c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f>IF(ユーザー別卸価格!F323="","", IF(ISNUMBER(ユーザー別卸価格!F323),IF(入力!$C$25=1,ROUNDDOWN(IF(入力!$C$21=1,ユーザー別卸価格!F323/(100-入力!$C$22)%,ユーザー別卸価格!F323+入力!$C$23),-入力!$C$24),IF(入力!$C$25=2,ROUNDUP(IF(入力!$C$21=1,ユーザー別卸価格!F323/(100-入力!$C$22)%,ユーザー別卸価格!F323+入力!$C$23),-入力!$C$24),ROUND(IF(入力!$C$21=1,ユーザー別卸価格!F323/(100-入力!$C$22)%,ユーザー別卸価格!F323+入力!$C$23),-入力!$C$24))),ユーザー別卸価格!F323))</f>
        <v>27200</v>
      </c>
      <c r="G323" s="62">
        <f>'6桁'!G323</f>
        <v>0</v>
      </c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IF(ユーザー別卸価格!P323="","", IF(ISNUMBER(ユーザー別卸価格!P323),IF(入力!$C$25=1,ROUNDDOWN(IF(入力!$C$21=1,ユーザー別卸価格!P323/(100-入力!$C$22)%,ユーザー別卸価格!P323+入力!$C$23),-入力!$C$24),IF(入力!$C$25=2,ROUNDUP(IF(入力!$C$21=1,ユーザー別卸価格!P323/(100-入力!$C$22)%,ユーザー別卸価格!P323+入力!$C$23),-入力!$C$24),ROUND(IF(入力!$C$21=1,ユーザー別卸価格!P323/(100-入力!$C$22)%,ユーザー別卸価格!P323+入力!$C$23),-入力!$C$24))),ユーザー別卸価格!P323))</f>
        <v/>
      </c>
      <c r="Q323" s="70">
        <f>'6桁'!Q323</f>
        <v>0</v>
      </c>
      <c r="R323" s="6">
        <f>IF(ユーザー別卸価格!R323="","", IF(ISNUMBER(ユーザー別卸価格!R323),IF(入力!$C$25=1,ROUNDDOWN(IF(入力!$C$21=1,ユーザー別卸価格!R323/(100-入力!$C$22)%,ユーザー別卸価格!R323+入力!$C$23),-入力!$C$24),IF(入力!$C$25=2,ROUNDUP(IF(入力!$C$21=1,ユーザー別卸価格!R323/(100-入力!$C$22)%,ユーザー別卸価格!R323+入力!$C$23),-入力!$C$24),ROUND(IF(入力!$C$21=1,ユーザー別卸価格!R323/(100-入力!$C$22)%,ユーザー別卸価格!R323+入力!$C$23),-入力!$C$24))),ユーザー別卸価格!R323))</f>
        <v>30400</v>
      </c>
      <c r="S323" s="212">
        <f>'6桁'!S323</f>
        <v>0</v>
      </c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f>IF(ユーザー別卸価格!F324="","", IF(ISNUMBER(ユーザー別卸価格!F324),IF(入力!$C$25=1,ROUNDDOWN(IF(入力!$C$21=1,ユーザー別卸価格!F324/(100-入力!$C$22)%,ユーザー別卸価格!F324+入力!$C$23),-入力!$C$24),IF(入力!$C$25=2,ROUNDUP(IF(入力!$C$21=1,ユーザー別卸価格!F324/(100-入力!$C$22)%,ユーザー別卸価格!F324+入力!$C$23),-入力!$C$24),ROUND(IF(入力!$C$21=1,ユーザー別卸価格!F324/(100-入力!$C$22)%,ユーザー別卸価格!F324+入力!$C$23),-入力!$C$24))),ユーザー別卸価格!F324))</f>
        <v>28000</v>
      </c>
      <c r="G324" s="68">
        <f>'6桁'!G324</f>
        <v>0</v>
      </c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IF(ユーザー別卸価格!P324="","", IF(ISNUMBER(ユーザー別卸価格!P324),IF(入力!$C$25=1,ROUNDDOWN(IF(入力!$C$21=1,ユーザー別卸価格!P324/(100-入力!$C$22)%,ユーザー別卸価格!P324+入力!$C$23),-入力!$C$24),IF(入力!$C$25=2,ROUNDUP(IF(入力!$C$21=1,ユーザー別卸価格!P324/(100-入力!$C$22)%,ユーザー別卸価格!P324+入力!$C$23),-入力!$C$24),ROUND(IF(入力!$C$21=1,ユーザー別卸価格!P324/(100-入力!$C$22)%,ユーザー別卸価格!P324+入力!$C$23),-入力!$C$24))),ユーザー別卸価格!P324))</f>
        <v/>
      </c>
      <c r="Q324" s="62">
        <f>'6桁'!Q324</f>
        <v>0</v>
      </c>
      <c r="R324" s="5">
        <f>IF(ユーザー別卸価格!R324="","", IF(ISNUMBER(ユーザー別卸価格!R324),IF(入力!$C$25=1,ROUNDDOWN(IF(入力!$C$21=1,ユーザー別卸価格!R324/(100-入力!$C$22)%,ユーザー別卸価格!R324+入力!$C$23),-入力!$C$24),IF(入力!$C$25=2,ROUNDUP(IF(入力!$C$21=1,ユーザー別卸価格!R324/(100-入力!$C$22)%,ユーザー別卸価格!R324+入力!$C$23),-入力!$C$24),ROUND(IF(入力!$C$21=1,ユーザー別卸価格!R324/(100-入力!$C$22)%,ユーザー別卸価格!R324+入力!$C$23),-入力!$C$24))),ユーザー別卸価格!R324))</f>
        <v>31500</v>
      </c>
      <c r="S324" s="201">
        <f>'6桁'!S324</f>
        <v>0</v>
      </c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IF(ユーザー別卸価格!P325="","", IF(ISNUMBER(ユーザー別卸価格!P325),IF(入力!$C$25=1,ROUNDDOWN(IF(入力!$C$21=1,ユーザー別卸価格!P325/(100-入力!$C$22)%,ユーザー別卸価格!P325+入力!$C$23),-入力!$C$24),IF(入力!$C$25=2,ROUNDUP(IF(入力!$C$21=1,ユーザー別卸価格!P325/(100-入力!$C$22)%,ユーザー別卸価格!P325+入力!$C$23),-入力!$C$24),ROUND(IF(入力!$C$21=1,ユーザー別卸価格!P325/(100-入力!$C$22)%,ユーザー別卸価格!P325+入力!$C$23),-入力!$C$24))),ユーザー別卸価格!P325))</f>
        <v/>
      </c>
      <c r="Q325" s="62">
        <f>'6桁'!Q325</f>
        <v>0</v>
      </c>
      <c r="R325" s="5">
        <f>IF(ユーザー別卸価格!R325="","", IF(ISNUMBER(ユーザー別卸価格!R325),IF(入力!$C$25=1,ROUNDDOWN(IF(入力!$C$21=1,ユーザー別卸価格!R325/(100-入力!$C$22)%,ユーザー別卸価格!R325+入力!$C$23),-入力!$C$24),IF(入力!$C$25=2,ROUNDUP(IF(入力!$C$21=1,ユーザー別卸価格!R325/(100-入力!$C$22)%,ユーザー別卸価格!R325+入力!$C$23),-入力!$C$24),ROUND(IF(入力!$C$21=1,ユーザー別卸価格!R325/(100-入力!$C$22)%,ユーザー別卸価格!R325+入力!$C$23),-入力!$C$24))),ユーザー別卸価格!R325))</f>
        <v>27500</v>
      </c>
      <c r="S325" s="246">
        <f>'6桁'!S325</f>
        <v>0</v>
      </c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IF(ユーザー別卸価格!P326="","", IF(ISNUMBER(ユーザー別卸価格!P326),IF(入力!$C$25=1,ROUNDDOWN(IF(入力!$C$21=1,ユーザー別卸価格!P326/(100-入力!$C$22)%,ユーザー別卸価格!P326+入力!$C$23),-入力!$C$24),IF(入力!$C$25=2,ROUNDUP(IF(入力!$C$21=1,ユーザー別卸価格!P326/(100-入力!$C$22)%,ユーザー別卸価格!P326+入力!$C$23),-入力!$C$24),ROUND(IF(入力!$C$21=1,ユーザー別卸価格!P326/(100-入力!$C$22)%,ユーザー別卸価格!P326+入力!$C$23),-入力!$C$24))),ユーザー別卸価格!P326))</f>
        <v/>
      </c>
      <c r="Q326" s="62">
        <f>'6桁'!Q326</f>
        <v>0</v>
      </c>
      <c r="R326" s="5">
        <f>IF(ユーザー別卸価格!R326="","", IF(ISNUMBER(ユーザー別卸価格!R326),IF(入力!$C$25=1,ROUNDDOWN(IF(入力!$C$21=1,ユーザー別卸価格!R326/(100-入力!$C$22)%,ユーザー別卸価格!R326+入力!$C$23),-入力!$C$24),IF(入力!$C$25=2,ROUNDUP(IF(入力!$C$21=1,ユーザー別卸価格!R326/(100-入力!$C$22)%,ユーザー別卸価格!R326+入力!$C$23),-入力!$C$24),ROUND(IF(入力!$C$21=1,ユーザー別卸価格!R326/(100-入力!$C$22)%,ユーザー別卸価格!R326+入力!$C$23),-入力!$C$24))),ユーザー別卸価格!R326))</f>
        <v>29200</v>
      </c>
      <c r="S326" s="201">
        <f>'6桁'!S326</f>
        <v>0</v>
      </c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IF(ユーザー別卸価格!P327="","", IF(ISNUMBER(ユーザー別卸価格!P327),IF(入力!$C$25=1,ROUNDDOWN(IF(入力!$C$21=1,ユーザー別卸価格!P327/(100-入力!$C$22)%,ユーザー別卸価格!P327+入力!$C$23),-入力!$C$24),IF(入力!$C$25=2,ROUNDUP(IF(入力!$C$21=1,ユーザー別卸価格!P327/(100-入力!$C$22)%,ユーザー別卸価格!P327+入力!$C$23),-入力!$C$24),ROUND(IF(入力!$C$21=1,ユーザー別卸価格!P327/(100-入力!$C$22)%,ユーザー別卸価格!P327+入力!$C$23),-入力!$C$24))),ユーザー別卸価格!P327))</f>
        <v/>
      </c>
      <c r="Q327" s="62">
        <f>'6桁'!Q327</f>
        <v>0</v>
      </c>
      <c r="R327" s="5">
        <f>IF(ユーザー別卸価格!R327="","", IF(ISNUMBER(ユーザー別卸価格!R327),IF(入力!$C$25=1,ROUNDDOWN(IF(入力!$C$21=1,ユーザー別卸価格!R327/(100-入力!$C$22)%,ユーザー別卸価格!R327+入力!$C$23),-入力!$C$24),IF(入力!$C$25=2,ROUNDUP(IF(入力!$C$21=1,ユーザー別卸価格!R327/(100-入力!$C$22)%,ユーザー別卸価格!R327+入力!$C$23),-入力!$C$24),ROUND(IF(入力!$C$21=1,ユーザー別卸価格!R327/(100-入力!$C$22)%,ユーザー別卸価格!R327+入力!$C$23),-入力!$C$24))),ユーザー別卸価格!R327))</f>
        <v>30500</v>
      </c>
      <c r="S327" s="201">
        <f>'6桁'!S327</f>
        <v>0</v>
      </c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IF(ユーザー別卸価格!P328="","", IF(ISNUMBER(ユーザー別卸価格!P328),IF(入力!$C$25=1,ROUNDDOWN(IF(入力!$C$21=1,ユーザー別卸価格!P328/(100-入力!$C$22)%,ユーザー別卸価格!P328+入力!$C$23),-入力!$C$24),IF(入力!$C$25=2,ROUNDUP(IF(入力!$C$21=1,ユーザー別卸価格!P328/(100-入力!$C$22)%,ユーザー別卸価格!P328+入力!$C$23),-入力!$C$24),ROUND(IF(入力!$C$21=1,ユーザー別卸価格!P328/(100-入力!$C$22)%,ユーザー別卸価格!P328+入力!$C$23),-入力!$C$24))),ユーザー別卸価格!P328))</f>
        <v/>
      </c>
      <c r="Q328" s="68">
        <f>'6桁'!Q328</f>
        <v>0</v>
      </c>
      <c r="R328" s="16">
        <f>IF(ユーザー別卸価格!R328="","", IF(ISNUMBER(ユーザー別卸価格!R328),IF(入力!$C$25=1,ROUNDDOWN(IF(入力!$C$21=1,ユーザー別卸価格!R328/(100-入力!$C$22)%,ユーザー別卸価格!R328+入力!$C$23),-入力!$C$24),IF(入力!$C$25=2,ROUNDUP(IF(入力!$C$21=1,ユーザー別卸価格!R328/(100-入力!$C$22)%,ユーザー別卸価格!R328+入力!$C$23),-入力!$C$24),ROUND(IF(入力!$C$21=1,ユーザー別卸価格!R328/(100-入力!$C$22)%,ユーザー別卸価格!R328+入力!$C$23),-入力!$C$24))),ユーザー別卸価格!R328))</f>
        <v>27600</v>
      </c>
      <c r="S328" s="207">
        <f>'6桁'!S328</f>
        <v>0</v>
      </c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f>IF(ユーザー別卸価格!F345="","", IF(ISNUMBER(ユーザー別卸価格!F345),IF(入力!$C$25=1,ROUNDDOWN(IF(入力!$C$21=1,ユーザー別卸価格!F345/(100-入力!$C$22)%,ユーザー別卸価格!F345+入力!$C$23),-入力!$C$24),IF(入力!$C$25=2,ROUNDUP(IF(入力!$C$21=1,ユーザー別卸価格!F345/(100-入力!$C$22)%,ユーザー別卸価格!F345+入力!$C$23),-入力!$C$24),ROUND(IF(入力!$C$21=1,ユーザー別卸価格!F345/(100-入力!$C$22)%,ユーザー別卸価格!F345+入力!$C$23),-入力!$C$24))),ユーザー別卸価格!F345))</f>
        <v>21700</v>
      </c>
      <c r="G345" s="61">
        <f>'6桁'!G345</f>
        <v>0</v>
      </c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f>IF(ユーザー別卸価格!P345="","", IF(ISNUMBER(ユーザー別卸価格!P345),IF(入力!$C$25=1,ROUNDDOWN(IF(入力!$C$21=1,ユーザー別卸価格!P345/(100-入力!$C$22)%,ユーザー別卸価格!P345+入力!$C$23),-入力!$C$24),IF(入力!$C$25=2,ROUNDUP(IF(入力!$C$21=1,ユーザー別卸価格!P345/(100-入力!$C$22)%,ユーザー別卸価格!P345+入力!$C$23),-入力!$C$24),ROUND(IF(入力!$C$21=1,ユーザー別卸価格!P345/(100-入力!$C$22)%,ユーザー別卸価格!P345+入力!$C$23),-入力!$C$24))),ユーザー別卸価格!P345))</f>
        <v>17100</v>
      </c>
      <c r="Q345" s="211" t="str">
        <f>'6桁'!Q345</f>
        <v>H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f>IF(ユーザー別卸価格!F346="","", IF(ISNUMBER(ユーザー別卸価格!F346),IF(入力!$C$25=1,ROUNDDOWN(IF(入力!$C$21=1,ユーザー別卸価格!F346/(100-入力!$C$22)%,ユーザー別卸価格!F346+入力!$C$23),-入力!$C$24),IF(入力!$C$25=2,ROUNDUP(IF(入力!$C$21=1,ユーザー別卸価格!F346/(100-入力!$C$22)%,ユーザー別卸価格!F346+入力!$C$23),-入力!$C$24),ROUND(IF(入力!$C$21=1,ユーザー別卸価格!F346/(100-入力!$C$22)%,ユーザー別卸価格!F346+入力!$C$23),-入力!$C$24))),ユーザー別卸価格!F346))</f>
        <v>22700</v>
      </c>
      <c r="G346" s="62">
        <f>'6桁'!G346</f>
        <v>0</v>
      </c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f>IF(ユーザー別卸価格!P346="","", IF(ISNUMBER(ユーザー別卸価格!P346),IF(入力!$C$25=1,ROUNDDOWN(IF(入力!$C$21=1,ユーザー別卸価格!P346/(100-入力!$C$22)%,ユーザー別卸価格!P346+入力!$C$23),-入力!$C$24),IF(入力!$C$25=2,ROUNDUP(IF(入力!$C$21=1,ユーザー別卸価格!P346/(100-入力!$C$22)%,ユーザー別卸価格!P346+入力!$C$23),-入力!$C$24),ROUND(IF(入力!$C$21=1,ユーザー別卸価格!P346/(100-入力!$C$22)%,ユーザー別卸価格!P346+入力!$C$23),-入力!$C$24))),ユーザー別卸価格!P346))</f>
        <v>12200</v>
      </c>
      <c r="Q346" s="201" t="str">
        <f>'6桁'!Q346</f>
        <v>H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f>IF(ユーザー別卸価格!F347="","", IF(ISNUMBER(ユーザー別卸価格!F347),IF(入力!$C$25=1,ROUNDDOWN(IF(入力!$C$21=1,ユーザー別卸価格!F347/(100-入力!$C$22)%,ユーザー別卸価格!F347+入力!$C$23),-入力!$C$24),IF(入力!$C$25=2,ROUNDUP(IF(入力!$C$21=1,ユーザー別卸価格!F347/(100-入力!$C$22)%,ユーザー別卸価格!F347+入力!$C$23),-入力!$C$24),ROUND(IF(入力!$C$21=1,ユーザー別卸価格!F347/(100-入力!$C$22)%,ユーザー別卸価格!F347+入力!$C$23),-入力!$C$24))),ユーザー別卸価格!F347))</f>
        <v>24500</v>
      </c>
      <c r="G347" s="58">
        <f>'6桁'!G347</f>
        <v>0</v>
      </c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f>IF(ユーザー別卸価格!P347="","", IF(ISNUMBER(ユーザー別卸価格!P347),IF(入力!$C$25=1,ROUNDDOWN(IF(入力!$C$21=1,ユーザー別卸価格!P347/(100-入力!$C$22)%,ユーザー別卸価格!P347+入力!$C$23),-入力!$C$24),IF(入力!$C$25=2,ROUNDUP(IF(入力!$C$21=1,ユーザー別卸価格!P347/(100-入力!$C$22)%,ユーザー別卸価格!P347+入力!$C$23),-入力!$C$24),ROUND(IF(入力!$C$21=1,ユーザー別卸価格!P347/(100-入力!$C$22)%,ユーザー別卸価格!P347+入力!$C$23),-入力!$C$24))),ユーザー別卸価格!P347))</f>
        <v>13300</v>
      </c>
      <c r="Q347" s="201" t="str">
        <f>'6桁'!Q347</f>
        <v>H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f>IF(ユーザー別卸価格!F348="","", IF(ISNUMBER(ユーザー別卸価格!F348),IF(入力!$C$25=1,ROUNDDOWN(IF(入力!$C$21=1,ユーザー別卸価格!F348/(100-入力!$C$22)%,ユーザー別卸価格!F348+入力!$C$23),-入力!$C$24),IF(入力!$C$25=2,ROUNDUP(IF(入力!$C$21=1,ユーザー別卸価格!F348/(100-入力!$C$22)%,ユーザー別卸価格!F348+入力!$C$23),-入力!$C$24),ROUND(IF(入力!$C$21=1,ユーザー別卸価格!F348/(100-入力!$C$22)%,ユーザー別卸価格!F348+入力!$C$23),-入力!$C$24))),ユーザー別卸価格!F348))</f>
        <v>22000</v>
      </c>
      <c r="G348" s="70">
        <f>'6桁'!G348</f>
        <v>0</v>
      </c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f>IF(ユーザー別卸価格!P348="","", IF(ISNUMBER(ユーザー別卸価格!P348),IF(入力!$C$25=1,ROUNDDOWN(IF(入力!$C$21=1,ユーザー別卸価格!P348/(100-入力!$C$22)%,ユーザー別卸価格!P348+入力!$C$23),-入力!$C$24),IF(入力!$C$25=2,ROUNDUP(IF(入力!$C$21=1,ユーザー別卸価格!P348/(100-入力!$C$22)%,ユーザー別卸価格!P348+入力!$C$23),-入力!$C$24),ROUND(IF(入力!$C$21=1,ユーザー別卸価格!P348/(100-入力!$C$22)%,ユーザー別卸価格!P348+入力!$C$23),-入力!$C$24))),ユーザー別卸価格!P348))</f>
        <v>13700</v>
      </c>
      <c r="Q348" s="202" t="str">
        <f>'6桁'!Q348</f>
        <v>S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f>IF(ユーザー別卸価格!F349="","", IF(ISNUMBER(ユーザー別卸価格!F349),IF(入力!$C$25=1,ROUNDDOWN(IF(入力!$C$21=1,ユーザー別卸価格!F349/(100-入力!$C$22)%,ユーザー別卸価格!F349+入力!$C$23),-入力!$C$24),IF(入力!$C$25=2,ROUNDUP(IF(入力!$C$21=1,ユーザー別卸価格!F349/(100-入力!$C$22)%,ユーザー別卸価格!F349+入力!$C$23),-入力!$C$24),ROUND(IF(入力!$C$21=1,ユーザー別卸価格!F349/(100-入力!$C$22)%,ユーザー別卸価格!F349+入力!$C$23),-入力!$C$24))),ユーザー別卸価格!F349))</f>
        <v>24200</v>
      </c>
      <c r="G349" s="68">
        <f>'6桁'!G349</f>
        <v>0</v>
      </c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f>IF(ユーザー別卸価格!P349="","", IF(ISNUMBER(ユーザー別卸価格!P349),IF(入力!$C$25=1,ROUNDDOWN(IF(入力!$C$21=1,ユーザー別卸価格!P349/(100-入力!$C$22)%,ユーザー別卸価格!P349+入力!$C$23),-入力!$C$24),IF(入力!$C$25=2,ROUNDUP(IF(入力!$C$21=1,ユーザー別卸価格!P349/(100-入力!$C$22)%,ユーザー別卸価格!P349+入力!$C$23),-入力!$C$24),ROUND(IF(入力!$C$21=1,ユーザー別卸価格!P349/(100-入力!$C$22)%,ユーザー別卸価格!P349+入力!$C$23),-入力!$C$24))),ユーザー別卸価格!P349))</f>
        <v>11800</v>
      </c>
      <c r="Q349" s="212" t="str">
        <f>'6桁'!Q349</f>
        <v>H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f>IF(ユーザー別卸価格!P350="","", IF(ISNUMBER(ユーザー別卸価格!P350),IF(入力!$C$25=1,ROUNDDOWN(IF(入力!$C$21=1,ユーザー別卸価格!P350/(100-入力!$C$22)%,ユーザー別卸価格!P350+入力!$C$23),-入力!$C$24),IF(入力!$C$25=2,ROUNDUP(IF(入力!$C$21=1,ユーザー別卸価格!P350/(100-入力!$C$22)%,ユーザー別卸価格!P350+入力!$C$23),-入力!$C$24),ROUND(IF(入力!$C$21=1,ユーザー別卸価格!P350/(100-入力!$C$22)%,ユーザー別卸価格!P350+入力!$C$23),-入力!$C$24))),ユーザー別卸価格!P350))</f>
        <v>11800</v>
      </c>
      <c r="Q350" s="201" t="str">
        <f>'6桁'!Q350</f>
        <v>H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f>IF(ユーザー別卸価格!P351="","", IF(ISNUMBER(ユーザー別卸価格!P351),IF(入力!$C$25=1,ROUNDDOWN(IF(入力!$C$21=1,ユーザー別卸価格!P351/(100-入力!$C$22)%,ユーザー別卸価格!P351+入力!$C$23),-入力!$C$24),IF(入力!$C$25=2,ROUNDUP(IF(入力!$C$21=1,ユーザー別卸価格!P351/(100-入力!$C$22)%,ユーザー別卸価格!P351+入力!$C$23),-入力!$C$24),ROUND(IF(入力!$C$21=1,ユーザー別卸価格!P351/(100-入力!$C$22)%,ユーザー別卸価格!P351+入力!$C$23),-入力!$C$24))),ユーザー別卸価格!P351))</f>
        <v>9900</v>
      </c>
      <c r="Q351" s="207" t="str">
        <f>'6桁'!Q351</f>
        <v>S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>
        <f>IF(ユーザー別卸価格!F355="","", IF(ISNUMBER(ユーザー別卸価格!F355),IF(入力!$C$25=1,ROUNDDOWN(IF(入力!$C$21=1,ユーザー別卸価格!F355/(100-入力!$C$22)%,ユーザー別卸価格!F355+入力!$C$23),-入力!$C$24),IF(入力!$C$25=2,ROUNDUP(IF(入力!$C$21=1,ユーザー別卸価格!F355/(100-入力!$C$22)%,ユーザー別卸価格!F355+入力!$C$23),-入力!$C$24),ROUND(IF(入力!$C$21=1,ユーザー別卸価格!F355/(100-入力!$C$22)%,ユーザー別卸価格!F355+入力!$C$23),-入力!$C$24))),ユーザー別卸価格!F355))</f>
        <v>26400</v>
      </c>
      <c r="G355" s="61" t="str">
        <f>'6桁'!G355</f>
        <v>★</v>
      </c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>
        <f>IF(ユーザー別卸価格!F356="","", IF(ISNUMBER(ユーザー別卸価格!F356),IF(入力!$C$25=1,ROUNDDOWN(IF(入力!$C$21=1,ユーザー別卸価格!F356/(100-入力!$C$22)%,ユーザー別卸価格!F356+入力!$C$23),-入力!$C$24),IF(入力!$C$25=2,ROUNDUP(IF(入力!$C$21=1,ユーザー別卸価格!F356/(100-入力!$C$22)%,ユーザー別卸価格!F356+入力!$C$23),-入力!$C$24),ROUND(IF(入力!$C$21=1,ユーザー別卸価格!F356/(100-入力!$C$22)%,ユーザー別卸価格!F356+入力!$C$23),-入力!$C$24))),ユーザー別卸価格!F356))</f>
        <v>27700</v>
      </c>
      <c r="G356" s="58" t="str">
        <f>'6桁'!G356</f>
        <v>★</v>
      </c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>
        <f>IF(ユーザー別卸価格!F357="","", IF(ISNUMBER(ユーザー別卸価格!F357),IF(入力!$C$25=1,ROUNDDOWN(IF(入力!$C$21=1,ユーザー別卸価格!F357/(100-入力!$C$22)%,ユーザー別卸価格!F357+入力!$C$23),-入力!$C$24),IF(入力!$C$25=2,ROUNDUP(IF(入力!$C$21=1,ユーザー別卸価格!F357/(100-入力!$C$22)%,ユーザー別卸価格!F357+入力!$C$23),-入力!$C$24),ROUND(IF(入力!$C$21=1,ユーザー別卸価格!F357/(100-入力!$C$22)%,ユーザー別卸価格!F357+入力!$C$23),-入力!$C$24))),ユーザー別卸価格!F357))</f>
        <v>20500</v>
      </c>
      <c r="G357" s="67">
        <f>'6桁'!G357</f>
        <v>0</v>
      </c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>
        <f>IF(ユーザー別卸価格!F358="","", IF(ISNUMBER(ユーザー別卸価格!F358),IF(入力!$C$25=1,ROUNDDOWN(IF(入力!$C$21=1,ユーザー別卸価格!F358/(100-入力!$C$22)%,ユーザー別卸価格!F358+入力!$C$23),-入力!$C$24),IF(入力!$C$25=2,ROUNDUP(IF(入力!$C$21=1,ユーザー別卸価格!F358/(100-入力!$C$22)%,ユーザー別卸価格!F358+入力!$C$23),-入力!$C$24),ROUND(IF(入力!$C$21=1,ユーザー別卸価格!F358/(100-入力!$C$22)%,ユーザー別卸価格!F358+入力!$C$23),-入力!$C$24))),ユーザー別卸価格!F358))</f>
        <v>22400</v>
      </c>
      <c r="G358" s="58">
        <f>'6桁'!G358</f>
        <v>0</v>
      </c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>
        <f>IF(ユーザー別卸価格!F359="","", IF(ISNUMBER(ユーザー別卸価格!F359),IF(入力!$C$25=1,ROUNDDOWN(IF(入力!$C$21=1,ユーザー別卸価格!F359/(100-入力!$C$22)%,ユーザー別卸価格!F359+入力!$C$23),-入力!$C$24),IF(入力!$C$25=2,ROUNDUP(IF(入力!$C$21=1,ユーザー別卸価格!F359/(100-入力!$C$22)%,ユーザー別卸価格!F359+入力!$C$23),-入力!$C$24),ROUND(IF(入力!$C$21=1,ユーザー別卸価格!F359/(100-入力!$C$22)%,ユーザー別卸価格!F359+入力!$C$23),-入力!$C$24))),ユーザー別卸価格!F359))</f>
        <v>16300</v>
      </c>
      <c r="G359" s="71">
        <f>'6桁'!G359</f>
        <v>0</v>
      </c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f>IF(ユーザー別卸価格!D365="","", IF(ISNUMBER(ユーザー別卸価格!D365),IF(入力!$C$25=1,ROUNDDOWN(IF(入力!$C$21=1,ユーザー別卸価格!D365/(100-入力!$C$22)%,ユーザー別卸価格!D365+入力!$C$23),-入力!$C$24),IF(入力!$C$25=2,ROUNDUP(IF(入力!$C$21=1,ユーザー別卸価格!D365/(100-入力!$C$22)%,ユーザー別卸価格!D365+入力!$C$23),-入力!$C$24),ROUND(IF(入力!$C$21=1,ユーザー別卸価格!D365/(100-入力!$C$22)%,ユーザー別卸価格!D365+入力!$C$23),-入力!$C$24))),ユーザー別卸価格!D365))</f>
        <v>2900</v>
      </c>
      <c r="E365" s="641" t="str">
        <f>IF(ユーザー別卸価格!E365="","", IF(ISNUMBER(ユーザー別卸価格!E365),IF(入力!$C$25=1,ROUNDDOWN(IF(入力!$C$21=1,ユーザー別卸価格!E365/(100-入力!$C$22)%,ユーザー別卸価格!E365+入力!$C$23),-入力!$C$24),IF(入力!$C$25=2,ROUNDUP(IF(入力!$C$21=1,ユーザー別卸価格!E365/(100-入力!$C$22)%,ユーザー別卸価格!E365+入力!$C$23),-入力!$C$24),ROUND(IF(入力!$C$21=1,ユーザー別卸価格!E365/(100-入力!$C$22)%,ユーザー別卸価格!E365+入力!$C$23),-入力!$C$24))),ユーザー別卸価格!E365))</f>
        <v/>
      </c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f>IF(ユーザー別卸価格!D366="","", IF(ISNUMBER(ユーザー別卸価格!D366),IF(入力!$C$25=1,ROUNDDOWN(IF(入力!$C$21=1,ユーザー別卸価格!D366/(100-入力!$C$22)%,ユーザー別卸価格!D366+入力!$C$23),-入力!$C$24),IF(入力!$C$25=2,ROUNDUP(IF(入力!$C$21=1,ユーザー別卸価格!D366/(100-入力!$C$22)%,ユーザー別卸価格!D366+入力!$C$23),-入力!$C$24),ROUND(IF(入力!$C$21=1,ユーザー別卸価格!D366/(100-入力!$C$22)%,ユーザー別卸価格!D366+入力!$C$23),-入力!$C$24))),ユーザー別卸価格!D366))</f>
        <v>3000</v>
      </c>
      <c r="E366" s="645" t="str">
        <f>IF(ユーザー別卸価格!E366="","", IF(ISNUMBER(ユーザー別卸価格!E366),IF(入力!$C$25=1,ROUNDDOWN(IF(入力!$C$21=1,ユーザー別卸価格!E366/(100-入力!$C$22)%,ユーザー別卸価格!E366+入力!$C$23),-入力!$C$24),IF(入力!$C$25=2,ROUNDUP(IF(入力!$C$21=1,ユーザー別卸価格!E366/(100-入力!$C$22)%,ユーザー別卸価格!E366+入力!$C$23),-入力!$C$24),ROUND(IF(入力!$C$21=1,ユーザー別卸価格!E366/(100-入力!$C$22)%,ユーザー別卸価格!E366+入力!$C$23),-入力!$C$24))),ユーザー別卸価格!E366))</f>
        <v/>
      </c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f>IF(ユーザー別卸価格!D367="","", IF(ISNUMBER(ユーザー別卸価格!D367),IF(入力!$C$25=1,ROUNDDOWN(IF(入力!$C$21=1,ユーザー別卸価格!D367/(100-入力!$C$22)%,ユーザー別卸価格!D367+入力!$C$23),-入力!$C$24),IF(入力!$C$25=2,ROUNDUP(IF(入力!$C$21=1,ユーザー別卸価格!D367/(100-入力!$C$22)%,ユーザー別卸価格!D367+入力!$C$23),-入力!$C$24),ROUND(IF(入力!$C$21=1,ユーザー別卸価格!D367/(100-入力!$C$22)%,ユーザー別卸価格!D367+入力!$C$23),-入力!$C$24))),ユーザー別卸価格!D367))</f>
        <v>4000</v>
      </c>
      <c r="E367" s="645" t="str">
        <f>IF(ユーザー別卸価格!E367="","", IF(ISNUMBER(ユーザー別卸価格!E367),IF(入力!$C$25=1,ROUNDDOWN(IF(入力!$C$21=1,ユーザー別卸価格!E367/(100-入力!$C$22)%,ユーザー別卸価格!E367+入力!$C$23),-入力!$C$24),IF(入力!$C$25=2,ROUNDUP(IF(入力!$C$21=1,ユーザー別卸価格!E367/(100-入力!$C$22)%,ユーザー別卸価格!E367+入力!$C$23),-入力!$C$24),ROUND(IF(入力!$C$21=1,ユーザー別卸価格!E367/(100-入力!$C$22)%,ユーザー別卸価格!E367+入力!$C$23),-入力!$C$24))),ユーザー別卸価格!E367))</f>
        <v/>
      </c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f>IF(ユーザー別卸価格!D368="","", IF(ISNUMBER(ユーザー別卸価格!D368),IF(入力!$C$25=1,ROUNDDOWN(IF(入力!$C$21=1,ユーザー別卸価格!D368/(100-入力!$C$22)%,ユーザー別卸価格!D368+入力!$C$23),-入力!$C$24),IF(入力!$C$25=2,ROUNDUP(IF(入力!$C$21=1,ユーザー別卸価格!D368/(100-入力!$C$22)%,ユーザー別卸価格!D368+入力!$C$23),-入力!$C$24),ROUND(IF(入力!$C$21=1,ユーザー別卸価格!D368/(100-入力!$C$22)%,ユーザー別卸価格!D368+入力!$C$23),-入力!$C$24))),ユーザー別卸価格!D368))</f>
        <v>4100</v>
      </c>
      <c r="E368" s="645" t="str">
        <f>IF(ユーザー別卸価格!E368="","", IF(ISNUMBER(ユーザー別卸価格!E368),IF(入力!$C$25=1,ROUNDDOWN(IF(入力!$C$21=1,ユーザー別卸価格!E368/(100-入力!$C$22)%,ユーザー別卸価格!E368+入力!$C$23),-入力!$C$24),IF(入力!$C$25=2,ROUNDUP(IF(入力!$C$21=1,ユーザー別卸価格!E368/(100-入力!$C$22)%,ユーザー別卸価格!E368+入力!$C$23),-入力!$C$24),ROUND(IF(入力!$C$21=1,ユーザー別卸価格!E368/(100-入力!$C$22)%,ユーザー別卸価格!E368+入力!$C$23),-入力!$C$24))),ユーザー別卸価格!E368))</f>
        <v/>
      </c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f>IF(ユーザー別卸価格!D369="","", IF(ISNUMBER(ユーザー別卸価格!D369),IF(入力!$C$25=1,ROUNDDOWN(IF(入力!$C$21=1,ユーザー別卸価格!D369/(100-入力!$C$22)%,ユーザー別卸価格!D369+入力!$C$23),-入力!$C$24),IF(入力!$C$25=2,ROUNDUP(IF(入力!$C$21=1,ユーザー別卸価格!D369/(100-入力!$C$22)%,ユーザー別卸価格!D369+入力!$C$23),-入力!$C$24),ROUND(IF(入力!$C$21=1,ユーザー別卸価格!D369/(100-入力!$C$22)%,ユーザー別卸価格!D369+入力!$C$23),-入力!$C$24))),ユーザー別卸価格!D369))</f>
        <v>4300</v>
      </c>
      <c r="E369" s="645" t="str">
        <f>IF(ユーザー別卸価格!E369="","", IF(ISNUMBER(ユーザー別卸価格!E369),IF(入力!$C$25=1,ROUNDDOWN(IF(入力!$C$21=1,ユーザー別卸価格!E369/(100-入力!$C$22)%,ユーザー別卸価格!E369+入力!$C$23),-入力!$C$24),IF(入力!$C$25=2,ROUNDUP(IF(入力!$C$21=1,ユーザー別卸価格!E369/(100-入力!$C$22)%,ユーザー別卸価格!E369+入力!$C$23),-入力!$C$24),ROUND(IF(入力!$C$21=1,ユーザー別卸価格!E369/(100-入力!$C$22)%,ユーザー別卸価格!E369+入力!$C$23),-入力!$C$24))),ユーザー別卸価格!E369))</f>
        <v/>
      </c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f>IF(ユーザー別卸価格!D370="","", IF(ISNUMBER(ユーザー別卸価格!D370),IF(入力!$C$25=1,ROUNDDOWN(IF(入力!$C$21=1,ユーザー別卸価格!D370/(100-入力!$C$22)%,ユーザー別卸価格!D370+入力!$C$23),-入力!$C$24),IF(入力!$C$25=2,ROUNDUP(IF(入力!$C$21=1,ユーザー別卸価格!D370/(100-入力!$C$22)%,ユーザー別卸価格!D370+入力!$C$23),-入力!$C$24),ROUND(IF(入力!$C$21=1,ユーザー別卸価格!D370/(100-入力!$C$22)%,ユーザー別卸価格!D370+入力!$C$23),-入力!$C$24))),ユーザー別卸価格!D370))</f>
        <v>4400</v>
      </c>
      <c r="E370" s="637" t="str">
        <f>IF(ユーザー別卸価格!E370="","", IF(ISNUMBER(ユーザー別卸価格!E370),IF(入力!$C$25=1,ROUNDDOWN(IF(入力!$C$21=1,ユーザー別卸価格!E370/(100-入力!$C$22)%,ユーザー別卸価格!E370+入力!$C$23),-入力!$C$24),IF(入力!$C$25=2,ROUNDUP(IF(入力!$C$21=1,ユーザー別卸価格!E370/(100-入力!$C$22)%,ユーザー別卸価格!E370+入力!$C$23),-入力!$C$24),ROUND(IF(入力!$C$21=1,ユーザー別卸価格!E370/(100-入力!$C$22)%,ユーザー別卸価格!E370+入力!$C$23),-入力!$C$24))),ユーザー別卸価格!E370))</f>
        <v/>
      </c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f>IF(ユーザー別卸価格!D373="","", IF(ISNUMBER(ユーザー別卸価格!D373),IF(入力!$C$25=1,ROUNDDOWN(IF(入力!$C$21=1,ユーザー別卸価格!D373/(100-入力!$C$22)%,ユーザー別卸価格!D373+入力!$C$23),-入力!$C$24),IF(入力!$C$25=2,ROUNDUP(IF(入力!$C$21=1,ユーザー別卸価格!D373/(100-入力!$C$22)%,ユーザー別卸価格!D373+入力!$C$23),-入力!$C$24),ROUND(IF(入力!$C$21=1,ユーザー別卸価格!D373/(100-入力!$C$22)%,ユーザー別卸価格!D373+入力!$C$23),-入力!$C$24))),ユーザー別卸価格!D373))</f>
        <v>2000</v>
      </c>
      <c r="E373" s="641" t="str">
        <f>IF(ユーザー別卸価格!E373="","", IF(ISNUMBER(ユーザー別卸価格!E373),IF(入力!$C$25=1,ROUNDDOWN(IF(入力!$C$21=1,ユーザー別卸価格!E373/(100-入力!$C$22)%,ユーザー別卸価格!E373+入力!$C$23),-入力!$C$24),IF(入力!$C$25=2,ROUNDUP(IF(入力!$C$21=1,ユーザー別卸価格!E373/(100-入力!$C$22)%,ユーザー別卸価格!E373+入力!$C$23),-入力!$C$24),ROUND(IF(入力!$C$21=1,ユーザー別卸価格!E373/(100-入力!$C$22)%,ユーザー別卸価格!E373+入力!$C$23),-入力!$C$24))),ユーザー別卸価格!E373))</f>
        <v/>
      </c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f>IF(ユーザー別卸価格!D374="","", IF(ISNUMBER(ユーザー別卸価格!D374),IF(入力!$C$25=1,ROUNDDOWN(IF(入力!$C$21=1,ユーザー別卸価格!D374/(100-入力!$C$22)%,ユーザー別卸価格!D374+入力!$C$23),-入力!$C$24),IF(入力!$C$25=2,ROUNDUP(IF(入力!$C$21=1,ユーザー別卸価格!D374/(100-入力!$C$22)%,ユーザー別卸価格!D374+入力!$C$23),-入力!$C$24),ROUND(IF(入力!$C$21=1,ユーザー別卸価格!D374/(100-入力!$C$22)%,ユーザー別卸価格!D374+入力!$C$23),-入力!$C$24))),ユーザー別卸価格!D374))</f>
        <v>2600</v>
      </c>
      <c r="E374" s="645" t="str">
        <f>IF(ユーザー別卸価格!E374="","", IF(ISNUMBER(ユーザー別卸価格!E374),IF(入力!$C$25=1,ROUNDDOWN(IF(入力!$C$21=1,ユーザー別卸価格!E374/(100-入力!$C$22)%,ユーザー別卸価格!E374+入力!$C$23),-入力!$C$24),IF(入力!$C$25=2,ROUNDUP(IF(入力!$C$21=1,ユーザー別卸価格!E374/(100-入力!$C$22)%,ユーザー別卸価格!E374+入力!$C$23),-入力!$C$24),ROUND(IF(入力!$C$21=1,ユーザー別卸価格!E374/(100-入力!$C$22)%,ユーザー別卸価格!E374+入力!$C$23),-入力!$C$24))),ユーザー別卸価格!E374))</f>
        <v/>
      </c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f>IF(ユーザー別卸価格!D375="","", IF(ISNUMBER(ユーザー別卸価格!D375),IF(入力!$C$25=1,ROUNDDOWN(IF(入力!$C$21=1,ユーザー別卸価格!D375/(100-入力!$C$22)%,ユーザー別卸価格!D375+入力!$C$23),-入力!$C$24),IF(入力!$C$25=2,ROUNDUP(IF(入力!$C$21=1,ユーザー別卸価格!D375/(100-入力!$C$22)%,ユーザー別卸価格!D375+入力!$C$23),-入力!$C$24),ROUND(IF(入力!$C$21=1,ユーザー別卸価格!D375/(100-入力!$C$22)%,ユーザー別卸価格!D375+入力!$C$23),-入力!$C$24))),ユーザー別卸価格!D375))</f>
        <v>3000</v>
      </c>
      <c r="E375" s="637" t="str">
        <f>IF(ユーザー別卸価格!E375="","", IF(ISNUMBER(ユーザー別卸価格!E375),IF(入力!$C$25=1,ROUNDDOWN(IF(入力!$C$21=1,ユーザー別卸価格!E375/(100-入力!$C$22)%,ユーザー別卸価格!E375+入力!$C$23),-入力!$C$24),IF(入力!$C$25=2,ROUNDUP(IF(入力!$C$21=1,ユーザー別卸価格!E375/(100-入力!$C$22)%,ユーザー別卸価格!E375+入力!$C$23),-入力!$C$24),ROUND(IF(入力!$C$21=1,ユーザー別卸価格!E375/(100-入力!$C$22)%,ユーザー別卸価格!E375+入力!$C$23),-入力!$C$24))),ユーザー別卸価格!E375))</f>
        <v/>
      </c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R341:S341"/>
    <mergeCell ref="F342:G344"/>
    <mergeCell ref="P342:Q343"/>
    <mergeCell ref="H343:I344"/>
    <mergeCell ref="N343:N344"/>
    <mergeCell ref="O343:O344"/>
    <mergeCell ref="R343:S343"/>
    <mergeCell ref="P344:Q344"/>
    <mergeCell ref="R344:S344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B368:C368"/>
    <mergeCell ref="D368:E368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L380:M380"/>
    <mergeCell ref="L382:M382"/>
    <mergeCell ref="L383:M383"/>
    <mergeCell ref="K387:S388"/>
    <mergeCell ref="D374:E374"/>
    <mergeCell ref="L374:M374"/>
    <mergeCell ref="B375:C375"/>
    <mergeCell ref="D375:E375"/>
    <mergeCell ref="L375:M375"/>
    <mergeCell ref="L376:M376"/>
  </mergeCells>
  <phoneticPr fontId="15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EA1-DD56-4631-BDBE-5364209C2D75}">
  <sheetPr>
    <pageSetUpPr fitToPage="1"/>
  </sheetPr>
  <dimension ref="A1:AA388"/>
  <sheetViews>
    <sheetView showGridLines="0" showZeros="0" view="pageBreakPreview" zoomScaleNormal="100" zoomScaleSheetLayoutView="100" workbookViewId="0"/>
  </sheetViews>
  <sheetFormatPr defaultColWidth="8.75" defaultRowHeight="18" customHeight="1"/>
  <cols>
    <col min="1" max="1" width="1.75" style="27" customWidth="1"/>
    <col min="2" max="2" width="8.625" style="27" customWidth="1"/>
    <col min="3" max="3" width="16.625" style="27" customWidth="1"/>
    <col min="4" max="5" width="8.625" style="27" customWidth="1"/>
    <col min="6" max="6" width="11.125" style="86" customWidth="1"/>
    <col min="7" max="7" width="8.625" style="27" customWidth="1"/>
    <col min="8" max="8" width="11.125" style="86" customWidth="1"/>
    <col min="9" max="9" width="8.625" style="27" customWidth="1"/>
    <col min="10" max="10" width="11.125" style="86" customWidth="1"/>
    <col min="11" max="11" width="8.625" style="27" customWidth="1"/>
    <col min="12" max="12" width="9.875" style="86" customWidth="1"/>
    <col min="13" max="15" width="8.625" style="27" customWidth="1"/>
    <col min="16" max="16" width="11.125" style="86" customWidth="1"/>
    <col min="17" max="17" width="8.625" style="191" customWidth="1"/>
    <col min="18" max="18" width="11.125" style="191" customWidth="1"/>
    <col min="19" max="19" width="8.625" style="191" customWidth="1"/>
    <col min="20" max="20" width="11.125" style="197" customWidth="1"/>
    <col min="21" max="21" width="8.625" style="191" customWidth="1"/>
    <col min="22" max="22" width="11.125" style="86" customWidth="1"/>
    <col min="23" max="23" width="8.625" style="27" customWidth="1"/>
    <col min="24" max="24" width="11.125" style="86" customWidth="1"/>
    <col min="25" max="25" width="8.625" style="27" customWidth="1"/>
    <col min="26" max="26" width="11.125" style="86" customWidth="1"/>
    <col min="27" max="27" width="8.625" style="27" customWidth="1"/>
    <col min="28" max="16384" width="8.75" style="27"/>
  </cols>
  <sheetData>
    <row r="1" spans="2:27" s="3" customFormat="1" ht="12" customHeight="1">
      <c r="B1" s="7" t="str">
        <f>CONCATENATE(入力!$G$14,"様")</f>
        <v>有限会社レリアンス様</v>
      </c>
      <c r="C1" s="17"/>
      <c r="D1" s="17"/>
      <c r="E1" s="17"/>
      <c r="F1" s="82"/>
      <c r="G1" s="27"/>
      <c r="H1" s="86"/>
      <c r="I1" s="27"/>
      <c r="J1" s="86"/>
      <c r="K1" s="64"/>
      <c r="L1" s="86"/>
      <c r="M1" s="27"/>
      <c r="N1" s="27"/>
      <c r="O1" s="27"/>
      <c r="P1" s="86"/>
      <c r="Q1" s="191"/>
      <c r="R1" s="192"/>
      <c r="S1" s="192"/>
      <c r="T1" s="193"/>
      <c r="U1" s="194"/>
      <c r="V1" s="83"/>
      <c r="X1" s="83"/>
      <c r="Z1" s="83"/>
      <c r="AA1" s="64" t="str">
        <f>入力!$G$5</f>
        <v>2025年7月現在</v>
      </c>
    </row>
    <row r="2" spans="2:27" s="3" customFormat="1" ht="22.5" customHeight="1">
      <c r="B2" s="460" t="s">
        <v>778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322"/>
      <c r="Y2" s="322"/>
      <c r="Z2" s="322"/>
      <c r="AA2" s="323"/>
    </row>
    <row r="3" spans="2:27" s="3" customFormat="1" ht="15.75" customHeight="1" thickBot="1">
      <c r="F3" s="83"/>
      <c r="H3" s="83"/>
      <c r="J3" s="83"/>
      <c r="L3" s="83"/>
      <c r="P3" s="19"/>
      <c r="Q3" s="195"/>
      <c r="R3" s="195"/>
      <c r="S3" s="195"/>
      <c r="T3" s="193"/>
      <c r="U3" s="196"/>
      <c r="V3" s="83"/>
      <c r="X3" s="83"/>
      <c r="Z3" s="83"/>
      <c r="AA3" s="19" t="str">
        <f>+入力!$G$4</f>
        <v>株式会社ダンロップタイヤ 首都圏カンパニー</v>
      </c>
    </row>
    <row r="4" spans="2:27" s="3" customFormat="1" ht="25.5" customHeight="1" thickTop="1" thickBot="1">
      <c r="B4" s="461" t="s">
        <v>146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2:27" s="3" customFormat="1" ht="14.25" customHeight="1" thickTop="1">
      <c r="B5" s="20"/>
      <c r="C5" s="20"/>
      <c r="D5" s="20"/>
      <c r="E5" s="20"/>
      <c r="F5" s="84"/>
      <c r="G5" s="18"/>
      <c r="H5" s="86"/>
      <c r="I5" s="27"/>
      <c r="J5" s="86"/>
      <c r="K5" s="27"/>
      <c r="L5" s="86"/>
      <c r="M5" s="27"/>
      <c r="N5" s="27"/>
      <c r="O5" s="27"/>
      <c r="P5" s="86"/>
      <c r="Q5" s="191"/>
      <c r="R5" s="191"/>
      <c r="S5" s="191"/>
      <c r="T5" s="197"/>
      <c r="U5" s="191"/>
      <c r="V5" s="83"/>
      <c r="X5" s="83"/>
      <c r="Z5" s="83"/>
    </row>
    <row r="6" spans="2:27" s="3" customFormat="1" ht="17.25" customHeight="1" thickBot="1">
      <c r="B6" s="18" t="s">
        <v>341</v>
      </c>
      <c r="C6" s="18"/>
      <c r="D6" s="18"/>
      <c r="E6" s="18"/>
      <c r="F6" s="84"/>
      <c r="G6" s="18"/>
      <c r="H6" s="86"/>
      <c r="I6" s="27"/>
      <c r="J6" s="86"/>
      <c r="K6" s="27"/>
      <c r="L6" s="86"/>
      <c r="M6" s="27"/>
      <c r="N6" s="27"/>
      <c r="O6" s="27"/>
      <c r="P6" s="86"/>
      <c r="Q6" s="191"/>
      <c r="R6" s="191"/>
      <c r="S6" s="191"/>
      <c r="T6" s="197"/>
      <c r="U6" s="191"/>
      <c r="V6" s="83"/>
      <c r="X6" s="83"/>
      <c r="Z6" s="83"/>
    </row>
    <row r="7" spans="2:27" ht="19.5" customHeight="1" thickBot="1">
      <c r="B7" s="464" t="s">
        <v>223</v>
      </c>
      <c r="C7" s="537" t="s">
        <v>143</v>
      </c>
      <c r="D7" s="550" t="s">
        <v>364</v>
      </c>
      <c r="E7" s="551"/>
      <c r="F7" s="481" t="s">
        <v>112</v>
      </c>
      <c r="G7" s="482"/>
      <c r="H7" s="482"/>
      <c r="I7" s="483"/>
      <c r="J7" s="131"/>
      <c r="K7" s="464" t="s">
        <v>223</v>
      </c>
      <c r="L7" s="539" t="s">
        <v>143</v>
      </c>
      <c r="M7" s="540"/>
      <c r="N7" s="550" t="s">
        <v>364</v>
      </c>
      <c r="O7" s="551"/>
      <c r="P7" s="481" t="s">
        <v>112</v>
      </c>
      <c r="Q7" s="482"/>
      <c r="R7" s="482"/>
      <c r="S7" s="483"/>
      <c r="T7" s="412"/>
      <c r="U7" s="413"/>
      <c r="X7" s="27"/>
      <c r="Z7" s="27"/>
    </row>
    <row r="8" spans="2:27" ht="19.5" customHeight="1">
      <c r="B8" s="465"/>
      <c r="C8" s="561"/>
      <c r="D8" s="552"/>
      <c r="E8" s="553"/>
      <c r="F8" s="474" t="s">
        <v>372</v>
      </c>
      <c r="G8" s="475"/>
      <c r="H8" s="546" t="s">
        <v>469</v>
      </c>
      <c r="I8" s="475"/>
      <c r="J8" s="131"/>
      <c r="K8" s="465"/>
      <c r="L8" s="562"/>
      <c r="M8" s="563"/>
      <c r="N8" s="552"/>
      <c r="O8" s="553"/>
      <c r="P8" s="474" t="s">
        <v>372</v>
      </c>
      <c r="Q8" s="475"/>
      <c r="R8" s="546" t="s">
        <v>469</v>
      </c>
      <c r="S8" s="475"/>
      <c r="T8" s="412"/>
      <c r="U8" s="413"/>
      <c r="X8" s="27"/>
      <c r="Z8" s="27"/>
    </row>
    <row r="9" spans="2:27" s="29" customFormat="1" ht="19.5" customHeight="1">
      <c r="B9" s="465"/>
      <c r="C9" s="561"/>
      <c r="D9" s="554" t="s">
        <v>365</v>
      </c>
      <c r="E9" s="565" t="s">
        <v>366</v>
      </c>
      <c r="F9" s="560"/>
      <c r="G9" s="548"/>
      <c r="H9" s="547"/>
      <c r="I9" s="548"/>
      <c r="J9" s="394"/>
      <c r="K9" s="465"/>
      <c r="L9" s="562"/>
      <c r="M9" s="563"/>
      <c r="N9" s="554" t="s">
        <v>365</v>
      </c>
      <c r="O9" s="565" t="s">
        <v>366</v>
      </c>
      <c r="P9" s="560"/>
      <c r="Q9" s="548"/>
      <c r="R9" s="547"/>
      <c r="S9" s="548"/>
      <c r="T9" s="414"/>
      <c r="U9" s="395"/>
      <c r="V9" s="96"/>
    </row>
    <row r="10" spans="2:27" s="3" customFormat="1" ht="19.5" customHeight="1" thickBot="1">
      <c r="B10" s="465"/>
      <c r="C10" s="538"/>
      <c r="D10" s="612"/>
      <c r="E10" s="566"/>
      <c r="F10" s="486" t="s">
        <v>125</v>
      </c>
      <c r="G10" s="487"/>
      <c r="H10" s="486" t="s">
        <v>125</v>
      </c>
      <c r="I10" s="487"/>
      <c r="J10" s="396"/>
      <c r="K10" s="536"/>
      <c r="L10" s="541"/>
      <c r="M10" s="542"/>
      <c r="N10" s="555"/>
      <c r="O10" s="566"/>
      <c r="P10" s="486" t="s">
        <v>125</v>
      </c>
      <c r="Q10" s="487"/>
      <c r="R10" s="513" t="s">
        <v>125</v>
      </c>
      <c r="S10" s="514"/>
      <c r="T10" s="382"/>
      <c r="U10" s="383"/>
      <c r="V10" s="83"/>
    </row>
    <row r="11" spans="2:27" s="3" customFormat="1" ht="29.1" customHeight="1">
      <c r="B11" s="528">
        <v>21</v>
      </c>
      <c r="C11" s="398" t="s">
        <v>342</v>
      </c>
      <c r="D11" s="150">
        <v>99</v>
      </c>
      <c r="E11" s="392"/>
      <c r="F11" s="4">
        <f>IF('ユーザー別小売(卸)価格試算(税抜)'!F11="","",
      IF(ISNUMBER('ユーザー別小売(卸)価格試算(税抜)'!F11),
          IF(入力!$C$30=1,ROUNDDOWN('ユーザー別小売(卸)価格試算(税抜)'!F11*(1+入力!$C$31/100),-入力!$C$29),
          IF(入力!$C$30=2,ROUNDUP('ユーザー別小売(卸)価格試算(税抜)'!F11*(1+入力!$C$31/100),-入力!$C$29),
          IF(入力!$C$30=3,ROUND('ユーザー別小売(卸)価格試算(税抜)'!F11*(1+入力!$C$31/100),-入力!$C$29)))),
          'ユーザー別小売(卸)価格試算(税抜)'!F11))</f>
        <v>119680</v>
      </c>
      <c r="G11" s="61">
        <f>'6桁'!G11</f>
        <v>0</v>
      </c>
      <c r="H11" s="4" t="str">
        <f>IF('ユーザー別小売(卸)価格試算(税抜)'!H11="","",
      IF(ISNUMBER('ユーザー別小売(卸)価格試算(税抜)'!H11),
          IF(入力!$C$30=1,ROUNDDOWN('ユーザー別小売(卸)価格試算(税抜)'!H11*(1+入力!$C$31/100),-入力!$C$29),
          IF(入力!$C$30=2,ROUNDUP('ユーザー別小売(卸)価格試算(税抜)'!H11*(1+入力!$C$31/100),-入力!$C$29),
          IF(入力!$C$30=3,ROUND('ユーザー別小売(卸)価格試算(税抜)'!H11*(1+入力!$C$31/100),-入力!$C$29)))),
          'ユーザー別小売(卸)価格試算(税抜)'!H11))</f>
        <v/>
      </c>
      <c r="I11" s="61">
        <f>'6桁'!I11</f>
        <v>0</v>
      </c>
      <c r="J11" s="38"/>
      <c r="K11" s="528">
        <v>18</v>
      </c>
      <c r="L11" s="445" t="s">
        <v>178</v>
      </c>
      <c r="M11" s="446"/>
      <c r="N11" s="150">
        <v>90</v>
      </c>
      <c r="O11" s="151"/>
      <c r="P11" s="4">
        <f>IF('ユーザー別小売(卸)価格試算(税抜)'!P11="","",
      IF(ISNUMBER('ユーザー別小売(卸)価格試算(税抜)'!P11),
          IF(入力!$C$30=1,ROUNDDOWN('ユーザー別小売(卸)価格試算(税抜)'!P11*(1+入力!$C$31/100),-入力!$C$29),
          IF(入力!$C$30=2,ROUNDUP('ユーザー別小売(卸)価格試算(税抜)'!P11*(1+入力!$C$31/100),-入力!$C$29),
          IF(入力!$C$30=3,ROUND('ユーザー別小売(卸)価格試算(税抜)'!P11*(1+入力!$C$31/100),-入力!$C$29)))),
          'ユーザー別小売(卸)価格試算(税抜)'!P11))</f>
        <v>86130</v>
      </c>
      <c r="Q11" s="198">
        <f>'6桁'!Q11</f>
        <v>0</v>
      </c>
      <c r="R11" s="4" t="str">
        <f>IF('ユーザー別小売(卸)価格試算(税抜)'!R11="","",
      IF(ISNUMBER('ユーザー別小売(卸)価格試算(税抜)'!R11),
          IF(入力!$C$30=1,ROUNDDOWN('ユーザー別小売(卸)価格試算(税抜)'!R11*(1+入力!$C$31/100),-入力!$C$29),
          IF(入力!$C$30=2,ROUNDUP('ユーザー別小売(卸)価格試算(税抜)'!R11*(1+入力!$C$31/100),-入力!$C$29),
          IF(入力!$C$30=3,ROUND('ユーザー別小売(卸)価格試算(税抜)'!R11*(1+入力!$C$31/100),-入力!$C$29)))),
          'ユーザー別小売(卸)価格試算(税抜)'!R11))</f>
        <v/>
      </c>
      <c r="S11" s="198">
        <f>'6桁'!S11</f>
        <v>0</v>
      </c>
      <c r="T11" s="348"/>
      <c r="U11" s="200"/>
      <c r="V11" s="83"/>
    </row>
    <row r="12" spans="2:27" ht="29.1" customHeight="1">
      <c r="B12" s="451"/>
      <c r="C12" s="399" t="s">
        <v>343</v>
      </c>
      <c r="D12" s="152">
        <v>96</v>
      </c>
      <c r="E12" s="390"/>
      <c r="F12" s="5">
        <f>IF('ユーザー別小売(卸)価格試算(税抜)'!F12="","",
      IF(ISNUMBER('ユーザー別小売(卸)価格試算(税抜)'!F12),
          IF(入力!$C$30=1,ROUNDDOWN('ユーザー別小売(卸)価格試算(税抜)'!F12*(1+入力!$C$31/100),-入力!$C$29),
          IF(入力!$C$30=2,ROUNDUP('ユーザー別小売(卸)価格試算(税抜)'!F12*(1+入力!$C$31/100),-入力!$C$29),
          IF(入力!$C$30=3,ROUND('ユーザー別小売(卸)価格試算(税抜)'!F12*(1+入力!$C$31/100),-入力!$C$29)))),
          'ユーザー別小売(卸)価格試算(税抜)'!F12))</f>
        <v>110440</v>
      </c>
      <c r="G12" s="62">
        <f>'6桁'!G12</f>
        <v>0</v>
      </c>
      <c r="H12" s="5" t="str">
        <f>IF('ユーザー別小売(卸)価格試算(税抜)'!H12="","",
      IF(ISNUMBER('ユーザー別小売(卸)価格試算(税抜)'!H12),
          IF(入力!$C$30=1,ROUNDDOWN('ユーザー別小売(卸)価格試算(税抜)'!H12*(1+入力!$C$31/100),-入力!$C$29),
          IF(入力!$C$30=2,ROUNDUP('ユーザー別小売(卸)価格試算(税抜)'!H12*(1+入力!$C$31/100),-入力!$C$29),
          IF(入力!$C$30=3,ROUND('ユーザー別小売(卸)価格試算(税抜)'!H12*(1+入力!$C$31/100),-入力!$C$29)))),
          'ユーザー別小売(卸)価格試算(税抜)'!H12))</f>
        <v/>
      </c>
      <c r="I12" s="62">
        <f>'6桁'!I12</f>
        <v>0</v>
      </c>
      <c r="J12" s="38"/>
      <c r="K12" s="451"/>
      <c r="L12" s="435" t="s">
        <v>215</v>
      </c>
      <c r="M12" s="436"/>
      <c r="N12" s="152"/>
      <c r="O12" s="153">
        <v>89</v>
      </c>
      <c r="P12" s="5">
        <f>IF('ユーザー別小売(卸)価格試算(税抜)'!P12="","",
      IF(ISNUMBER('ユーザー別小売(卸)価格試算(税抜)'!P12),
          IF(入力!$C$30=1,ROUNDDOWN('ユーザー別小売(卸)価格試算(税抜)'!P12*(1+入力!$C$31/100),-入力!$C$29),
          IF(入力!$C$30=2,ROUNDUP('ユーザー別小売(卸)価格試算(税抜)'!P12*(1+入力!$C$31/100),-入力!$C$29),
          IF(入力!$C$30=3,ROUND('ユーザー別小売(卸)価格試算(税抜)'!P12*(1+入力!$C$31/100),-入力!$C$29)))),
          'ユーザー別小売(卸)価格試算(税抜)'!P12))</f>
        <v>69300</v>
      </c>
      <c r="Q12" s="201" t="str">
        <f>'6桁'!Q12</f>
        <v>★</v>
      </c>
      <c r="R12" s="5" t="str">
        <f>IF('ユーザー別小売(卸)価格試算(税抜)'!R12="","",
      IF(ISNUMBER('ユーザー別小売(卸)価格試算(税抜)'!R12),
          IF(入力!$C$30=1,ROUNDDOWN('ユーザー別小売(卸)価格試算(税抜)'!R12*(1+入力!$C$31/100),-入力!$C$29),
          IF(入力!$C$30=2,ROUNDUP('ユーザー別小売(卸)価格試算(税抜)'!R12*(1+入力!$C$31/100),-入力!$C$29),
          IF(入力!$C$30=3,ROUND('ユーザー別小売(卸)価格試算(税抜)'!R12*(1+入力!$C$31/100),-入力!$C$29)))),
          'ユーザー別小売(卸)価格試算(税抜)'!R12))</f>
        <v/>
      </c>
      <c r="S12" s="201">
        <f>'6桁'!S12</f>
        <v>0</v>
      </c>
      <c r="T12" s="348"/>
      <c r="U12" s="200"/>
      <c r="X12" s="27"/>
      <c r="Z12" s="27"/>
    </row>
    <row r="13" spans="2:27" s="3" customFormat="1" ht="29.1" customHeight="1">
      <c r="B13" s="451"/>
      <c r="C13" s="399" t="s">
        <v>330</v>
      </c>
      <c r="D13" s="152">
        <v>95</v>
      </c>
      <c r="E13" s="390"/>
      <c r="F13" s="5">
        <f>IF('ユーザー別小売(卸)価格試算(税抜)'!F13="","",
      IF(ISNUMBER('ユーザー別小売(卸)価格試算(税抜)'!F13),
          IF(入力!$C$30=1,ROUNDDOWN('ユーザー別小売(卸)価格試算(税抜)'!F13*(1+入力!$C$31/100),-入力!$C$29),
          IF(入力!$C$30=2,ROUNDUP('ユーザー別小売(卸)価格試算(税抜)'!F13*(1+入力!$C$31/100),-入力!$C$29),
          IF(入力!$C$30=3,ROUND('ユーザー別小売(卸)価格試算(税抜)'!F13*(1+入力!$C$31/100),-入力!$C$29)))),
          'ユーザー別小売(卸)価格試算(税抜)'!F13))</f>
        <v>81070</v>
      </c>
      <c r="G13" s="62">
        <f>'6桁'!G13</f>
        <v>0</v>
      </c>
      <c r="H13" s="5" t="str">
        <f>IF('ユーザー別小売(卸)価格試算(税抜)'!H13="","",
      IF(ISNUMBER('ユーザー別小売(卸)価格試算(税抜)'!H13),
          IF(入力!$C$30=1,ROUNDDOWN('ユーザー別小売(卸)価格試算(税抜)'!H13*(1+入力!$C$31/100),-入力!$C$29),
          IF(入力!$C$30=2,ROUNDUP('ユーザー別小売(卸)価格試算(税抜)'!H13*(1+入力!$C$31/100),-入力!$C$29),
          IF(入力!$C$30=3,ROUND('ユーザー別小売(卸)価格試算(税抜)'!H13*(1+入力!$C$31/100),-入力!$C$29)))),
          'ユーザー別小売(卸)価格試算(税抜)'!H13))</f>
        <v/>
      </c>
      <c r="I13" s="62">
        <f>'6桁'!I13</f>
        <v>0</v>
      </c>
      <c r="J13" s="38"/>
      <c r="K13" s="451"/>
      <c r="L13" s="435" t="s">
        <v>114</v>
      </c>
      <c r="M13" s="436"/>
      <c r="N13" s="152"/>
      <c r="O13" s="160">
        <v>92</v>
      </c>
      <c r="P13" s="5">
        <f>IF('ユーザー別小売(卸)価格試算(税抜)'!P13="","",
      IF(ISNUMBER('ユーザー別小売(卸)価格試算(税抜)'!P13),
          IF(入力!$C$30=1,ROUNDDOWN('ユーザー別小売(卸)価格試算(税抜)'!P13*(1+入力!$C$31/100),-入力!$C$29),
          IF(入力!$C$30=2,ROUNDUP('ユーザー別小売(卸)価格試算(税抜)'!P13*(1+入力!$C$31/100),-入力!$C$29),
          IF(入力!$C$30=3,ROUND('ユーザー別小売(卸)価格試算(税抜)'!P13*(1+入力!$C$31/100),-入力!$C$29)))),
          'ユーザー別小売(卸)価格試算(税抜)'!P13))</f>
        <v>72160</v>
      </c>
      <c r="Q13" s="201" t="str">
        <f>'6桁'!Q13</f>
        <v>★</v>
      </c>
      <c r="R13" s="5" t="str">
        <f>IF('ユーザー別小売(卸)価格試算(税抜)'!R13="","",
      IF(ISNUMBER('ユーザー別小売(卸)価格試算(税抜)'!R13),
          IF(入力!$C$30=1,ROUNDDOWN('ユーザー別小売(卸)価格試算(税抜)'!R13*(1+入力!$C$31/100),-入力!$C$29),
          IF(入力!$C$30=2,ROUNDUP('ユーザー別小売(卸)価格試算(税抜)'!R13*(1+入力!$C$31/100),-入力!$C$29),
          IF(入力!$C$30=3,ROUND('ユーザー別小売(卸)価格試算(税抜)'!R13*(1+入力!$C$31/100),-入力!$C$29)))),
          'ユーザー別小売(卸)価格試算(税抜)'!R13))</f>
        <v/>
      </c>
      <c r="S13" s="201">
        <f>'6桁'!S13</f>
        <v>0</v>
      </c>
      <c r="T13" s="348"/>
      <c r="U13" s="200"/>
      <c r="V13" s="83"/>
    </row>
    <row r="14" spans="2:27" s="3" customFormat="1" ht="29.1" customHeight="1">
      <c r="B14" s="452"/>
      <c r="C14" s="400" t="s">
        <v>331</v>
      </c>
      <c r="D14" s="157">
        <v>101</v>
      </c>
      <c r="E14" s="391"/>
      <c r="F14" s="33">
        <f>IF('ユーザー別小売(卸)価格試算(税抜)'!F14="","",
      IF(ISNUMBER('ユーザー別小売(卸)価格試算(税抜)'!F14),
          IF(入力!$C$30=1,ROUNDDOWN('ユーザー別小売(卸)価格試算(税抜)'!F14*(1+入力!$C$31/100),-入力!$C$29),
          IF(入力!$C$30=2,ROUNDUP('ユーザー別小売(卸)価格試算(税抜)'!F14*(1+入力!$C$31/100),-入力!$C$29),
          IF(入力!$C$30=3,ROUND('ユーザー別小売(卸)価格試算(税抜)'!F14*(1+入力!$C$31/100),-入力!$C$29)))),
          'ユーザー別小売(卸)価格試算(税抜)'!F14))</f>
        <v>80630</v>
      </c>
      <c r="G14" s="58">
        <f>'6桁'!G14</f>
        <v>0</v>
      </c>
      <c r="H14" s="33" t="str">
        <f>IF('ユーザー別小売(卸)価格試算(税抜)'!H14="","",
      IF(ISNUMBER('ユーザー別小売(卸)価格試算(税抜)'!H14),
          IF(入力!$C$30=1,ROUNDDOWN('ユーザー別小売(卸)価格試算(税抜)'!H14*(1+入力!$C$31/100),-入力!$C$29),
          IF(入力!$C$30=2,ROUNDUP('ユーザー別小売(卸)価格試算(税抜)'!H14*(1+入力!$C$31/100),-入力!$C$29),
          IF(入力!$C$30=3,ROUND('ユーザー別小売(卸)価格試算(税抜)'!H14*(1+入力!$C$31/100),-入力!$C$29)))),
          'ユーザー別小売(卸)価格試算(税抜)'!H14))</f>
        <v/>
      </c>
      <c r="I14" s="58">
        <f>'6桁'!I14</f>
        <v>0</v>
      </c>
      <c r="J14" s="38"/>
      <c r="K14" s="451"/>
      <c r="L14" s="435"/>
      <c r="M14" s="436"/>
      <c r="N14" s="155">
        <v>88</v>
      </c>
      <c r="O14" s="156"/>
      <c r="P14" s="5">
        <f>IF('ユーザー別小売(卸)価格試算(税抜)'!P14="","",
      IF(ISNUMBER('ユーザー別小売(卸)価格試算(税抜)'!P14),
          IF(入力!$C$30=1,ROUNDDOWN('ユーザー別小売(卸)価格試算(税抜)'!P14*(1+入力!$C$31/100),-入力!$C$29),
          IF(入力!$C$30=2,ROUNDUP('ユーザー別小売(卸)価格試算(税抜)'!P14*(1+入力!$C$31/100),-入力!$C$29),
          IF(入力!$C$30=3,ROUND('ユーザー別小売(卸)価格試算(税抜)'!P14*(1+入力!$C$31/100),-入力!$C$29)))),
          'ユーザー別小売(卸)価格試算(税抜)'!P14))</f>
        <v>72050</v>
      </c>
      <c r="Q14" s="201">
        <f>'6桁'!Q14</f>
        <v>0</v>
      </c>
      <c r="R14" s="5" t="str">
        <f>IF('ユーザー別小売(卸)価格試算(税抜)'!R14="","",
      IF(ISNUMBER('ユーザー別小売(卸)価格試算(税抜)'!R14),
          IF(入力!$C$30=1,ROUNDDOWN('ユーザー別小売(卸)価格試算(税抜)'!R14*(1+入力!$C$31/100),-入力!$C$29),
          IF(入力!$C$30=2,ROUNDUP('ユーザー別小売(卸)価格試算(税抜)'!R14*(1+入力!$C$31/100),-入力!$C$29),
          IF(入力!$C$30=3,ROUND('ユーザー別小売(卸)価格試算(税抜)'!R14*(1+入力!$C$31/100),-入力!$C$29)))),
          'ユーザー別小売(卸)価格試算(税抜)'!R14))</f>
        <v/>
      </c>
      <c r="S14" s="201">
        <f>'6桁'!S14</f>
        <v>0</v>
      </c>
      <c r="T14" s="348"/>
      <c r="U14" s="200"/>
      <c r="V14" s="83"/>
    </row>
    <row r="15" spans="2:27" s="3" customFormat="1" ht="29.1" customHeight="1">
      <c r="B15" s="450">
        <v>20</v>
      </c>
      <c r="C15" s="375" t="s">
        <v>204</v>
      </c>
      <c r="D15" s="155">
        <v>95</v>
      </c>
      <c r="E15" s="404"/>
      <c r="F15" s="6">
        <f>IF('ユーザー別小売(卸)価格試算(税抜)'!F15="","",
      IF(ISNUMBER('ユーザー別小売(卸)価格試算(税抜)'!F15),
          IF(入力!$C$30=1,ROUNDDOWN('ユーザー別小売(卸)価格試算(税抜)'!F15*(1+入力!$C$31/100),-入力!$C$29),
          IF(入力!$C$30=2,ROUNDUP('ユーザー別小売(卸)価格試算(税抜)'!F15*(1+入力!$C$31/100),-入力!$C$29),
          IF(入力!$C$30=3,ROUND('ユーザー別小売(卸)価格試算(税抜)'!F15*(1+入力!$C$31/100),-入力!$C$29)))),
          'ユーザー別小売(卸)価格試算(税抜)'!F15))</f>
        <v>102630</v>
      </c>
      <c r="G15" s="70">
        <f>'6桁'!G15</f>
        <v>0</v>
      </c>
      <c r="H15" s="6" t="str">
        <f>IF('ユーザー別小売(卸)価格試算(税抜)'!H15="","",
      IF(ISNUMBER('ユーザー別小売(卸)価格試算(税抜)'!H15),
          IF(入力!$C$30=1,ROUNDDOWN('ユーザー別小売(卸)価格試算(税抜)'!H15*(1+入力!$C$31/100),-入力!$C$29),
          IF(入力!$C$30=2,ROUNDUP('ユーザー別小売(卸)価格試算(税抜)'!H15*(1+入力!$C$31/100),-入力!$C$29),
          IF(入力!$C$30=3,ROUND('ユーザー別小売(卸)価格試算(税抜)'!H15*(1+入力!$C$31/100),-入力!$C$29)))),
          'ユーザー別小売(卸)価格試算(税抜)'!H15))</f>
        <v/>
      </c>
      <c r="I15" s="70">
        <f>'6桁'!I15</f>
        <v>0</v>
      </c>
      <c r="J15" s="38"/>
      <c r="K15" s="451"/>
      <c r="L15" s="435" t="s">
        <v>216</v>
      </c>
      <c r="M15" s="436"/>
      <c r="N15" s="152"/>
      <c r="O15" s="153">
        <v>95</v>
      </c>
      <c r="P15" s="5">
        <f>IF('ユーザー別小売(卸)価格試算(税抜)'!P15="","",
      IF(ISNUMBER('ユーザー別小売(卸)価格試算(税抜)'!P15),
          IF(入力!$C$30=1,ROUNDDOWN('ユーザー別小売(卸)価格試算(税抜)'!P15*(1+入力!$C$31/100),-入力!$C$29),
          IF(入力!$C$30=2,ROUNDUP('ユーザー別小売(卸)価格試算(税抜)'!P15*(1+入力!$C$31/100),-入力!$C$29),
          IF(入力!$C$30=3,ROUND('ユーザー別小売(卸)価格試算(税抜)'!P15*(1+入力!$C$31/100),-入力!$C$29)))),
          'ユーザー別小売(卸)価格試算(税抜)'!P15))</f>
        <v>76230</v>
      </c>
      <c r="Q15" s="201" t="str">
        <f>'6桁'!Q15</f>
        <v>★</v>
      </c>
      <c r="R15" s="5" t="str">
        <f>IF('ユーザー別小売(卸)価格試算(税抜)'!R15="","",
      IF(ISNUMBER('ユーザー別小売(卸)価格試算(税抜)'!R15),
          IF(入力!$C$30=1,ROUNDDOWN('ユーザー別小売(卸)価格試算(税抜)'!R15*(1+入力!$C$31/100),-入力!$C$29),
          IF(入力!$C$30=2,ROUNDUP('ユーザー別小売(卸)価格試算(税抜)'!R15*(1+入力!$C$31/100),-入力!$C$29),
          IF(入力!$C$30=3,ROUND('ユーザー別小売(卸)価格試算(税抜)'!R15*(1+入力!$C$31/100),-入力!$C$29)))),
          'ユーザー別小売(卸)価格試算(税抜)'!R15))</f>
        <v/>
      </c>
      <c r="S15" s="201">
        <f>'6桁'!S15</f>
        <v>0</v>
      </c>
      <c r="T15" s="348"/>
      <c r="U15" s="200"/>
      <c r="V15" s="83"/>
    </row>
    <row r="16" spans="2:27" s="3" customFormat="1" ht="29.1" customHeight="1">
      <c r="B16" s="451"/>
      <c r="C16" s="399" t="s">
        <v>294</v>
      </c>
      <c r="D16" s="152">
        <v>99</v>
      </c>
      <c r="E16" s="390">
        <v>103</v>
      </c>
      <c r="F16" s="5">
        <f>IF('ユーザー別小売(卸)価格試算(税抜)'!F16="","",
      IF(ISNUMBER('ユーザー別小売(卸)価格試算(税抜)'!F16),
          IF(入力!$C$30=1,ROUNDDOWN('ユーザー別小売(卸)価格試算(税抜)'!F16*(1+入力!$C$31/100),-入力!$C$29),
          IF(入力!$C$30=2,ROUNDUP('ユーザー別小売(卸)価格試算(税抜)'!F16*(1+入力!$C$31/100),-入力!$C$29),
          IF(入力!$C$30=3,ROUND('ユーザー別小売(卸)価格試算(税抜)'!F16*(1+入力!$C$31/100),-入力!$C$29)))),
          'ユーザー別小売(卸)価格試算(税抜)'!F16))</f>
        <v>79530</v>
      </c>
      <c r="G16" s="62" t="str">
        <f>'6桁'!G16</f>
        <v>★</v>
      </c>
      <c r="H16" s="5" t="str">
        <f>IF('ユーザー別小売(卸)価格試算(税抜)'!H16="","",
      IF(ISNUMBER('ユーザー別小売(卸)価格試算(税抜)'!H16),
          IF(入力!$C$30=1,ROUNDDOWN('ユーザー別小売(卸)価格試算(税抜)'!H16*(1+入力!$C$31/100),-入力!$C$29),
          IF(入力!$C$30=2,ROUNDUP('ユーザー別小売(卸)価格試算(税抜)'!H16*(1+入力!$C$31/100),-入力!$C$29),
          IF(入力!$C$30=3,ROUND('ユーザー別小売(卸)価格試算(税抜)'!H16*(1+入力!$C$31/100),-入力!$C$29)))),
          'ユーザー別小売(卸)価格試算(税抜)'!H16))</f>
        <v/>
      </c>
      <c r="I16" s="62">
        <f>'6桁'!I16</f>
        <v>0</v>
      </c>
      <c r="J16" s="38"/>
      <c r="K16" s="451"/>
      <c r="L16" s="435" t="s">
        <v>51</v>
      </c>
      <c r="M16" s="436"/>
      <c r="N16" s="152">
        <v>93</v>
      </c>
      <c r="O16" s="153"/>
      <c r="P16" s="5">
        <f>IF('ユーザー別小売(卸)価格試算(税抜)'!P16="","",
      IF(ISNUMBER('ユーザー別小売(卸)価格試算(税抜)'!P16),
          IF(入力!$C$30=1,ROUNDDOWN('ユーザー別小売(卸)価格試算(税抜)'!P16*(1+入力!$C$31/100),-入力!$C$29),
          IF(入力!$C$30=2,ROUNDUP('ユーザー別小売(卸)価格試算(税抜)'!P16*(1+入力!$C$31/100),-入力!$C$29),
          IF(入力!$C$30=3,ROUND('ユーザー別小売(卸)価格試算(税抜)'!P16*(1+入力!$C$31/100),-入力!$C$29)))),
          'ユーザー別小売(卸)価格試算(税抜)'!P16))</f>
        <v>80190</v>
      </c>
      <c r="Q16" s="201">
        <f>'6桁'!Q16</f>
        <v>0</v>
      </c>
      <c r="R16" s="5" t="str">
        <f>IF('ユーザー別小売(卸)価格試算(税抜)'!R16="","",
      IF(ISNUMBER('ユーザー別小売(卸)価格試算(税抜)'!R16),
          IF(入力!$C$30=1,ROUNDDOWN('ユーザー別小売(卸)価格試算(税抜)'!R16*(1+入力!$C$31/100),-入力!$C$29),
          IF(入力!$C$30=2,ROUNDUP('ユーザー別小売(卸)価格試算(税抜)'!R16*(1+入力!$C$31/100),-入力!$C$29),
          IF(入力!$C$30=3,ROUND('ユーザー別小売(卸)価格試算(税抜)'!R16*(1+入力!$C$31/100),-入力!$C$29)))),
          'ユーザー別小売(卸)価格試算(税抜)'!R16))</f>
        <v/>
      </c>
      <c r="S16" s="201">
        <f>'6桁'!S16</f>
        <v>0</v>
      </c>
      <c r="T16" s="348"/>
      <c r="U16" s="200"/>
      <c r="V16" s="83"/>
    </row>
    <row r="17" spans="2:26" s="3" customFormat="1" ht="29.1" customHeight="1">
      <c r="B17" s="451"/>
      <c r="C17" s="399" t="s">
        <v>332</v>
      </c>
      <c r="D17" s="152"/>
      <c r="E17" s="390">
        <v>105</v>
      </c>
      <c r="F17" s="5">
        <f>IF('ユーザー別小売(卸)価格試算(税抜)'!F17="","",
      IF(ISNUMBER('ユーザー別小売(卸)価格試算(税抜)'!F17),
          IF(入力!$C$30=1,ROUNDDOWN('ユーザー別小売(卸)価格試算(税抜)'!F17*(1+入力!$C$31/100),-入力!$C$29),
          IF(入力!$C$30=2,ROUNDUP('ユーザー別小売(卸)価格試算(税抜)'!F17*(1+入力!$C$31/100),-入力!$C$29),
          IF(入力!$C$30=3,ROUND('ユーザー別小売(卸)価格試算(税抜)'!F17*(1+入力!$C$31/100),-入力!$C$29)))),
          'ユーザー別小売(卸)価格試算(税抜)'!F17))</f>
        <v>95590</v>
      </c>
      <c r="G17" s="62" t="str">
        <f>'6桁'!G17</f>
        <v>★</v>
      </c>
      <c r="H17" s="5" t="str">
        <f>IF('ユーザー別小売(卸)価格試算(税抜)'!H17="","",
      IF(ISNUMBER('ユーザー別小売(卸)価格試算(税抜)'!H17),
          IF(入力!$C$30=1,ROUNDDOWN('ユーザー別小売(卸)価格試算(税抜)'!H17*(1+入力!$C$31/100),-入力!$C$29),
          IF(入力!$C$30=2,ROUNDUP('ユーザー別小売(卸)価格試算(税抜)'!H17*(1+入力!$C$31/100),-入力!$C$29),
          IF(入力!$C$30=3,ROUND('ユーザー別小売(卸)価格試算(税抜)'!H17*(1+入力!$C$31/100),-入力!$C$29)))),
          'ユーザー別小売(卸)価格試算(税抜)'!H17))</f>
        <v/>
      </c>
      <c r="I17" s="62">
        <f>'6桁'!I17</f>
        <v>0</v>
      </c>
      <c r="J17" s="38"/>
      <c r="K17" s="451"/>
      <c r="L17" s="435" t="s">
        <v>96</v>
      </c>
      <c r="M17" s="436"/>
      <c r="N17" s="152">
        <v>95</v>
      </c>
      <c r="O17" s="153">
        <v>99</v>
      </c>
      <c r="P17" s="5">
        <f>IF('ユーザー別小売(卸)価格試算(税抜)'!P17="","",
      IF(ISNUMBER('ユーザー別小売(卸)価格試算(税抜)'!P17),
          IF(入力!$C$30=1,ROUNDDOWN('ユーザー別小売(卸)価格試算(税抜)'!P17*(1+入力!$C$31/100),-入力!$C$29),
          IF(入力!$C$30=2,ROUNDUP('ユーザー別小売(卸)価格試算(税抜)'!P17*(1+入力!$C$31/100),-入力!$C$29),
          IF(入力!$C$30=3,ROUND('ユーザー別小売(卸)価格試算(税抜)'!P17*(1+入力!$C$31/100),-入力!$C$29)))),
          'ユーザー別小売(卸)価格試算(税抜)'!P17))</f>
        <v>85140</v>
      </c>
      <c r="Q17" s="201" t="str">
        <f>'6桁'!Q17</f>
        <v>★</v>
      </c>
      <c r="R17" s="5" t="str">
        <f>IF('ユーザー別小売(卸)価格試算(税抜)'!R17="","",
      IF(ISNUMBER('ユーザー別小売(卸)価格試算(税抜)'!R17),
          IF(入力!$C$30=1,ROUNDDOWN('ユーザー別小売(卸)価格試算(税抜)'!R17*(1+入力!$C$31/100),-入力!$C$29),
          IF(入力!$C$30=2,ROUNDUP('ユーザー別小売(卸)価格試算(税抜)'!R17*(1+入力!$C$31/100),-入力!$C$29),
          IF(入力!$C$30=3,ROUND('ユーザー別小売(卸)価格試算(税抜)'!R17*(1+入力!$C$31/100),-入力!$C$29)))),
          'ユーザー別小売(卸)価格試算(税抜)'!R17))</f>
        <v/>
      </c>
      <c r="S17" s="201">
        <f>'6桁'!S17</f>
        <v>0</v>
      </c>
      <c r="T17" s="348"/>
      <c r="U17" s="200"/>
      <c r="V17" s="83"/>
    </row>
    <row r="18" spans="2:26" s="3" customFormat="1" ht="29.1" customHeight="1">
      <c r="B18" s="451"/>
      <c r="C18" s="399" t="s">
        <v>333</v>
      </c>
      <c r="D18" s="152"/>
      <c r="E18" s="390">
        <v>104</v>
      </c>
      <c r="F18" s="5">
        <f>IF('ユーザー別小売(卸)価格試算(税抜)'!F18="","",
      IF(ISNUMBER('ユーザー別小売(卸)価格試算(税抜)'!F18),
          IF(入力!$C$30=1,ROUNDDOWN('ユーザー別小売(卸)価格試算(税抜)'!F18*(1+入力!$C$31/100),-入力!$C$29),
          IF(入力!$C$30=2,ROUNDUP('ユーザー別小売(卸)価格試算(税抜)'!F18*(1+入力!$C$31/100),-入力!$C$29),
          IF(入力!$C$30=3,ROUND('ユーザー別小売(卸)価格試算(税抜)'!F18*(1+入力!$C$31/100),-入力!$C$29)))),
          'ユーザー別小売(卸)価格試算(税抜)'!F18))</f>
        <v>74250</v>
      </c>
      <c r="G18" s="62" t="str">
        <f>'6桁'!G18</f>
        <v>★</v>
      </c>
      <c r="H18" s="5" t="str">
        <f>IF('ユーザー別小売(卸)価格試算(税抜)'!H18="","",
      IF(ISNUMBER('ユーザー別小売(卸)価格試算(税抜)'!H18),
          IF(入力!$C$30=1,ROUNDDOWN('ユーザー別小売(卸)価格試算(税抜)'!H18*(1+入力!$C$31/100),-入力!$C$29),
          IF(入力!$C$30=2,ROUNDUP('ユーザー別小売(卸)価格試算(税抜)'!H18*(1+入力!$C$31/100),-入力!$C$29),
          IF(入力!$C$30=3,ROUND('ユーザー別小売(卸)価格試算(税抜)'!H18*(1+入力!$C$31/100),-入力!$C$29)))),
          'ユーザー別小売(卸)価格試算(税抜)'!H18))</f>
        <v/>
      </c>
      <c r="I18" s="62">
        <f>'6桁'!I18</f>
        <v>0</v>
      </c>
      <c r="J18" s="38"/>
      <c r="K18" s="451"/>
      <c r="L18" s="435" t="s">
        <v>92</v>
      </c>
      <c r="M18" s="436"/>
      <c r="N18" s="152">
        <v>89</v>
      </c>
      <c r="O18" s="153"/>
      <c r="P18" s="5">
        <f>IF('ユーザー別小売(卸)価格試算(税抜)'!P18="","",
      IF(ISNUMBER('ユーザー別小売(卸)価格試算(税抜)'!P18),
          IF(入力!$C$30=1,ROUNDDOWN('ユーザー別小売(卸)価格試算(税抜)'!P18*(1+入力!$C$31/100),-入力!$C$29),
          IF(入力!$C$30=2,ROUNDUP('ユーザー別小売(卸)価格試算(税抜)'!P18*(1+入力!$C$31/100),-入力!$C$29),
          IF(入力!$C$30=3,ROUND('ユーザー別小売(卸)価格試算(税抜)'!P18*(1+入力!$C$31/100),-入力!$C$29)))),
          'ユーザー別小売(卸)価格試算(税抜)'!P18))</f>
        <v>57750</v>
      </c>
      <c r="Q18" s="201">
        <f>'6桁'!Q18</f>
        <v>0</v>
      </c>
      <c r="R18" s="5" t="str">
        <f>IF('ユーザー別小売(卸)価格試算(税抜)'!R18="","",
      IF(ISNUMBER('ユーザー別小売(卸)価格試算(税抜)'!R18),
          IF(入力!$C$30=1,ROUNDDOWN('ユーザー別小売(卸)価格試算(税抜)'!R18*(1+入力!$C$31/100),-入力!$C$29),
          IF(入力!$C$30=2,ROUNDUP('ユーザー別小売(卸)価格試算(税抜)'!R18*(1+入力!$C$31/100),-入力!$C$29),
          IF(入力!$C$30=3,ROUND('ユーザー別小売(卸)価格試算(税抜)'!R18*(1+入力!$C$31/100),-入力!$C$29)))),
          'ユーザー別小売(卸)価格試算(税抜)'!R18))</f>
        <v/>
      </c>
      <c r="S18" s="201">
        <f>'6桁'!S18</f>
        <v>0</v>
      </c>
      <c r="T18" s="348"/>
      <c r="U18" s="200"/>
      <c r="V18" s="83"/>
    </row>
    <row r="19" spans="2:26" s="3" customFormat="1" ht="29.1" customHeight="1">
      <c r="B19" s="452"/>
      <c r="C19" s="400" t="s">
        <v>205</v>
      </c>
      <c r="D19" s="157">
        <v>102</v>
      </c>
      <c r="E19" s="391">
        <v>105</v>
      </c>
      <c r="F19" s="33">
        <f>IF('ユーザー別小売(卸)価格試算(税抜)'!F19="","",
      IF(ISNUMBER('ユーザー別小売(卸)価格試算(税抜)'!F19),
          IF(入力!$C$30=1,ROUNDDOWN('ユーザー別小売(卸)価格試算(税抜)'!F19*(1+入力!$C$31/100),-入力!$C$29),
          IF(入力!$C$30=2,ROUNDUP('ユーザー別小売(卸)価格試算(税抜)'!F19*(1+入力!$C$31/100),-入力!$C$29),
          IF(入力!$C$30=3,ROUND('ユーザー別小売(卸)価格試算(税抜)'!F19*(1+入力!$C$31/100),-入力!$C$29)))),
          'ユーザー別小売(卸)価格試算(税抜)'!F19))</f>
        <v>68750</v>
      </c>
      <c r="G19" s="58">
        <f>'6桁'!G19</f>
        <v>0</v>
      </c>
      <c r="H19" s="33" t="str">
        <f>IF('ユーザー別小売(卸)価格試算(税抜)'!H19="","",
      IF(ISNUMBER('ユーザー別小売(卸)価格試算(税抜)'!H19),
          IF(入力!$C$30=1,ROUNDDOWN('ユーザー別小売(卸)価格試算(税抜)'!H19*(1+入力!$C$31/100),-入力!$C$29),
          IF(入力!$C$30=2,ROUNDUP('ユーザー別小売(卸)価格試算(税抜)'!H19*(1+入力!$C$31/100),-入力!$C$29),
          IF(入力!$C$30=3,ROUND('ユーザー別小売(卸)価格試算(税抜)'!H19*(1+入力!$C$31/100),-入力!$C$29)))),
          'ユーザー別小売(卸)価格試算(税抜)'!H19))</f>
        <v/>
      </c>
      <c r="I19" s="58">
        <f>'6桁'!I19</f>
        <v>0</v>
      </c>
      <c r="J19" s="38"/>
      <c r="K19" s="451"/>
      <c r="L19" s="435" t="s">
        <v>93</v>
      </c>
      <c r="M19" s="436"/>
      <c r="N19" s="152">
        <v>91</v>
      </c>
      <c r="O19" s="153"/>
      <c r="P19" s="5">
        <f>IF('ユーザー別小売(卸)価格試算(税抜)'!P19="","",
      IF(ISNUMBER('ユーザー別小売(卸)価格試算(税抜)'!P19),
          IF(入力!$C$30=1,ROUNDDOWN('ユーザー別小売(卸)価格試算(税抜)'!P19*(1+入力!$C$31/100),-入力!$C$29),
          IF(入力!$C$30=2,ROUNDUP('ユーザー別小売(卸)価格試算(税抜)'!P19*(1+入力!$C$31/100),-入力!$C$29),
          IF(入力!$C$30=3,ROUND('ユーザー別小売(卸)価格試算(税抜)'!P19*(1+入力!$C$31/100),-入力!$C$29)))),
          'ユーザー別小売(卸)価格試算(税抜)'!P19))</f>
        <v>63140</v>
      </c>
      <c r="Q19" s="201">
        <f>'6桁'!Q19</f>
        <v>0</v>
      </c>
      <c r="R19" s="5">
        <f>IF('ユーザー別小売(卸)価格試算(税抜)'!R19="","",
      IF(ISNUMBER('ユーザー別小売(卸)価格試算(税抜)'!R19),
          IF(入力!$C$30=1,ROUNDDOWN('ユーザー別小売(卸)価格試算(税抜)'!R19*(1+入力!$C$31/100),-入力!$C$29),
          IF(入力!$C$30=2,ROUNDUP('ユーザー別小売(卸)価格試算(税抜)'!R19*(1+入力!$C$31/100),-入力!$C$29),
          IF(入力!$C$30=3,ROUND('ユーザー別小売(卸)価格試算(税抜)'!R19*(1+入力!$C$31/100),-入力!$C$29)))),
          'ユーザー別小売(卸)価格試算(税抜)'!R19))</f>
        <v>60170</v>
      </c>
      <c r="S19" s="201">
        <f>'6桁'!S19</f>
        <v>0</v>
      </c>
      <c r="T19" s="348"/>
      <c r="U19" s="200"/>
      <c r="V19" s="83"/>
    </row>
    <row r="20" spans="2:26" s="3" customFormat="1" ht="29.1" customHeight="1">
      <c r="B20" s="450">
        <v>19</v>
      </c>
      <c r="C20" s="31" t="s">
        <v>206</v>
      </c>
      <c r="D20" s="178"/>
      <c r="E20" s="146">
        <v>96</v>
      </c>
      <c r="F20" s="32">
        <f>IF('ユーザー別小売(卸)価格試算(税抜)'!F20="","",
      IF(ISNUMBER('ユーザー別小売(卸)価格試算(税抜)'!F20),
          IF(入力!$C$30=1,ROUNDDOWN('ユーザー別小売(卸)価格試算(税抜)'!F20*(1+入力!$C$31/100),-入力!$C$29),
          IF(入力!$C$30=2,ROUNDUP('ユーザー別小売(卸)価格試算(税抜)'!F20*(1+入力!$C$31/100),-入力!$C$29),
          IF(入力!$C$30=3,ROUND('ユーザー別小売(卸)価格試算(税抜)'!F20*(1+入力!$C$31/100),-入力!$C$29)))),
          'ユーザー別小売(卸)価格試算(税抜)'!F20))</f>
        <v>97020</v>
      </c>
      <c r="G20" s="67" t="str">
        <f>'6桁'!G20</f>
        <v>★</v>
      </c>
      <c r="H20" s="32" t="str">
        <f>IF('ユーザー別小売(卸)価格試算(税抜)'!H20="","",
      IF(ISNUMBER('ユーザー別小売(卸)価格試算(税抜)'!H20),
          IF(入力!$C$30=1,ROUNDDOWN('ユーザー別小売(卸)価格試算(税抜)'!H20*(1+入力!$C$31/100),-入力!$C$29),
          IF(入力!$C$30=2,ROUNDUP('ユーザー別小売(卸)価格試算(税抜)'!H20*(1+入力!$C$31/100),-入力!$C$29),
          IF(入力!$C$30=3,ROUND('ユーザー別小売(卸)価格試算(税抜)'!H20*(1+入力!$C$31/100),-入力!$C$29)))),
          'ユーザー別小売(卸)価格試算(税抜)'!H20))</f>
        <v/>
      </c>
      <c r="I20" s="67">
        <f>'6桁'!I20</f>
        <v>0</v>
      </c>
      <c r="J20" s="38"/>
      <c r="K20" s="451"/>
      <c r="L20" s="435" t="s">
        <v>94</v>
      </c>
      <c r="M20" s="436"/>
      <c r="N20" s="152">
        <v>94</v>
      </c>
      <c r="O20" s="153"/>
      <c r="P20" s="5">
        <f>IF('ユーザー別小売(卸)価格試算(税抜)'!P20="","",
      IF(ISNUMBER('ユーザー別小売(卸)価格試算(税抜)'!P20),
          IF(入力!$C$30=1,ROUNDDOWN('ユーザー別小売(卸)価格試算(税抜)'!P20*(1+入力!$C$31/100),-入力!$C$29),
          IF(入力!$C$30=2,ROUNDUP('ユーザー別小売(卸)価格試算(税抜)'!P20*(1+入力!$C$31/100),-入力!$C$29),
          IF(入力!$C$30=3,ROUND('ユーザー別小売(卸)価格試算(税抜)'!P20*(1+入力!$C$31/100),-入力!$C$29)))),
          'ユーザー別小売(卸)価格試算(税抜)'!P20))</f>
        <v>66880</v>
      </c>
      <c r="Q20" s="201">
        <f>'6桁'!Q20</f>
        <v>0</v>
      </c>
      <c r="R20" s="5" t="str">
        <f>IF('ユーザー別小売(卸)価格試算(税抜)'!R20="","",
      IF(ISNUMBER('ユーザー別小売(卸)価格試算(税抜)'!R20),
          IF(入力!$C$30=1,ROUNDDOWN('ユーザー別小売(卸)価格試算(税抜)'!R20*(1+入力!$C$31/100),-入力!$C$29),
          IF(入力!$C$30=2,ROUNDUP('ユーザー別小売(卸)価格試算(税抜)'!R20*(1+入力!$C$31/100),-入力!$C$29),
          IF(入力!$C$30=3,ROUND('ユーザー別小売(卸)価格試算(税抜)'!R20*(1+入力!$C$31/100),-入力!$C$29)))),
          'ユーザー別小売(卸)価格試算(税抜)'!R20))</f>
        <v/>
      </c>
      <c r="S20" s="201">
        <f>'6桁'!S20</f>
        <v>0</v>
      </c>
      <c r="T20" s="348"/>
      <c r="U20" s="200"/>
      <c r="V20" s="83"/>
    </row>
    <row r="21" spans="2:26" s="3" customFormat="1" ht="29.1" customHeight="1">
      <c r="B21" s="451"/>
      <c r="C21" s="399" t="s">
        <v>207</v>
      </c>
      <c r="D21" s="152">
        <v>94</v>
      </c>
      <c r="E21" s="390"/>
      <c r="F21" s="5">
        <f>IF('ユーザー別小売(卸)価格試算(税抜)'!F21="","",
      IF(ISNUMBER('ユーザー別小売(卸)価格試算(税抜)'!F21),
          IF(入力!$C$30=1,ROUNDDOWN('ユーザー別小売(卸)価格試算(税抜)'!F21*(1+入力!$C$31/100),-入力!$C$29),
          IF(入力!$C$30=2,ROUNDUP('ユーザー別小売(卸)価格試算(税抜)'!F21*(1+入力!$C$31/100),-入力!$C$29),
          IF(入力!$C$30=3,ROUND('ユーザー別小売(卸)価格試算(税抜)'!F21*(1+入力!$C$31/100),-入力!$C$29)))),
          'ユーザー別小売(卸)価格試算(税抜)'!F21))</f>
        <v>98780</v>
      </c>
      <c r="G21" s="62">
        <f>'6桁'!G21</f>
        <v>0</v>
      </c>
      <c r="H21" s="5" t="str">
        <f>IF('ユーザー別小売(卸)価格試算(税抜)'!H21="","",
      IF(ISNUMBER('ユーザー別小売(卸)価格試算(税抜)'!H21),
          IF(入力!$C$30=1,ROUNDDOWN('ユーザー別小売(卸)価格試算(税抜)'!H21*(1+入力!$C$31/100),-入力!$C$29),
          IF(入力!$C$30=2,ROUNDUP('ユーザー別小売(卸)価格試算(税抜)'!H21*(1+入力!$C$31/100),-入力!$C$29),
          IF(入力!$C$30=3,ROUND('ユーザー別小売(卸)価格試算(税抜)'!H21*(1+入力!$C$31/100),-入力!$C$29)))),
          'ユーザー別小売(卸)価格試算(税抜)'!H21))</f>
        <v/>
      </c>
      <c r="I21" s="62">
        <f>'6桁'!I21</f>
        <v>0</v>
      </c>
      <c r="J21" s="38"/>
      <c r="K21" s="451"/>
      <c r="L21" s="435" t="s">
        <v>95</v>
      </c>
      <c r="M21" s="436"/>
      <c r="N21" s="152">
        <v>96</v>
      </c>
      <c r="O21" s="153"/>
      <c r="P21" s="5">
        <f>IF('ユーザー別小売(卸)価格試算(税抜)'!P21="","",
      IF(ISNUMBER('ユーザー別小売(卸)価格試算(税抜)'!P21),
          IF(入力!$C$30=1,ROUNDDOWN('ユーザー別小売(卸)価格試算(税抜)'!P21*(1+入力!$C$31/100),-入力!$C$29),
          IF(入力!$C$30=2,ROUNDUP('ユーザー別小売(卸)価格試算(税抜)'!P21*(1+入力!$C$31/100),-入力!$C$29),
          IF(入力!$C$30=3,ROUND('ユーザー別小売(卸)価格試算(税抜)'!P21*(1+入力!$C$31/100),-入力!$C$29)))),
          'ユーザー別小売(卸)価格試算(税抜)'!P21))</f>
        <v>70290</v>
      </c>
      <c r="Q21" s="201">
        <f>'6桁'!Q21</f>
        <v>0</v>
      </c>
      <c r="R21" s="5" t="str">
        <f>IF('ユーザー別小売(卸)価格試算(税抜)'!R21="","",
      IF(ISNUMBER('ユーザー別小売(卸)価格試算(税抜)'!R21),
          IF(入力!$C$30=1,ROUNDDOWN('ユーザー別小売(卸)価格試算(税抜)'!R21*(1+入力!$C$31/100),-入力!$C$29),
          IF(入力!$C$30=2,ROUNDUP('ユーザー別小売(卸)価格試算(税抜)'!R21*(1+入力!$C$31/100),-入力!$C$29),
          IF(入力!$C$30=3,ROUND('ユーザー別小売(卸)価格試算(税抜)'!R21*(1+入力!$C$31/100),-入力!$C$29)))),
          'ユーザー別小売(卸)価格試算(税抜)'!R21))</f>
        <v/>
      </c>
      <c r="S21" s="201">
        <f>'6桁'!S21</f>
        <v>0</v>
      </c>
      <c r="T21" s="348"/>
      <c r="U21" s="200"/>
      <c r="V21" s="83"/>
    </row>
    <row r="22" spans="2:26" s="3" customFormat="1" ht="29.1" customHeight="1">
      <c r="B22" s="451"/>
      <c r="C22" s="454" t="s">
        <v>208</v>
      </c>
      <c r="D22" s="152"/>
      <c r="E22" s="370">
        <v>100</v>
      </c>
      <c r="F22" s="5">
        <f>IF('ユーザー別小売(卸)価格試算(税抜)'!F22="","",
      IF(ISNUMBER('ユーザー別小売(卸)価格試算(税抜)'!F22),
          IF(入力!$C$30=1,ROUNDDOWN('ユーザー別小売(卸)価格試算(税抜)'!F22*(1+入力!$C$31/100),-入力!$C$29),
          IF(入力!$C$30=2,ROUNDUP('ユーザー別小売(卸)価格試算(税抜)'!F22*(1+入力!$C$31/100),-入力!$C$29),
          IF(入力!$C$30=3,ROUND('ユーザー別小売(卸)価格試算(税抜)'!F22*(1+入力!$C$31/100),-入力!$C$29)))),
          'ユーザー別小売(卸)価格試算(税抜)'!F22))</f>
        <v>101970</v>
      </c>
      <c r="G22" s="62" t="str">
        <f>'6桁'!G22</f>
        <v>★</v>
      </c>
      <c r="H22" s="5" t="str">
        <f>IF('ユーザー別小売(卸)価格試算(税抜)'!H22="","",
      IF(ISNUMBER('ユーザー別小売(卸)価格試算(税抜)'!H22),
          IF(入力!$C$30=1,ROUNDDOWN('ユーザー別小売(卸)価格試算(税抜)'!H22*(1+入力!$C$31/100),-入力!$C$29),
          IF(入力!$C$30=2,ROUNDUP('ユーザー別小売(卸)価格試算(税抜)'!H22*(1+入力!$C$31/100),-入力!$C$29),
          IF(入力!$C$30=3,ROUND('ユーザー別小売(卸)価格試算(税抜)'!H22*(1+入力!$C$31/100),-入力!$C$29)))),
          'ユーザー別小売(卸)価格試算(税抜)'!H22))</f>
        <v/>
      </c>
      <c r="I22" s="62">
        <f>'6桁'!I22</f>
        <v>0</v>
      </c>
      <c r="J22" s="38"/>
      <c r="K22" s="451"/>
      <c r="L22" s="435" t="s">
        <v>115</v>
      </c>
      <c r="M22" s="436"/>
      <c r="N22" s="152">
        <v>99</v>
      </c>
      <c r="O22" s="153"/>
      <c r="P22" s="5">
        <f>IF('ユーザー別小売(卸)価格試算(税抜)'!P22="","",
      IF(ISNUMBER('ユーザー別小売(卸)価格試算(税抜)'!P22),
          IF(入力!$C$30=1,ROUNDDOWN('ユーザー別小売(卸)価格試算(税抜)'!P22*(1+入力!$C$31/100),-入力!$C$29),
          IF(入力!$C$30=2,ROUNDUP('ユーザー別小売(卸)価格試算(税抜)'!P22*(1+入力!$C$31/100),-入力!$C$29),
          IF(入力!$C$30=3,ROUND('ユーザー別小売(卸)価格試算(税抜)'!P22*(1+入力!$C$31/100),-入力!$C$29)))),
          'ユーザー別小売(卸)価格試算(税抜)'!P22))</f>
        <v>73700</v>
      </c>
      <c r="Q22" s="201">
        <f>'6桁'!Q22</f>
        <v>0</v>
      </c>
      <c r="R22" s="5" t="str">
        <f>IF('ユーザー別小売(卸)価格試算(税抜)'!R22="","",
      IF(ISNUMBER('ユーザー別小売(卸)価格試算(税抜)'!R22),
          IF(入力!$C$30=1,ROUNDDOWN('ユーザー別小売(卸)価格試算(税抜)'!R22*(1+入力!$C$31/100),-入力!$C$29),
          IF(入力!$C$30=2,ROUNDUP('ユーザー別小売(卸)価格試算(税抜)'!R22*(1+入力!$C$31/100),-入力!$C$29),
          IF(入力!$C$30=3,ROUND('ユーザー別小売(卸)価格試算(税抜)'!R22*(1+入力!$C$31/100),-入力!$C$29)))),
          'ユーザー別小売(卸)価格試算(税抜)'!R22))</f>
        <v/>
      </c>
      <c r="S22" s="201">
        <f>'6桁'!S22</f>
        <v>0</v>
      </c>
      <c r="T22" s="348"/>
      <c r="U22" s="200"/>
      <c r="V22" s="83"/>
    </row>
    <row r="23" spans="2:26" ht="29.1" customHeight="1">
      <c r="B23" s="451"/>
      <c r="C23" s="455"/>
      <c r="D23" s="155">
        <v>96</v>
      </c>
      <c r="E23" s="404"/>
      <c r="F23" s="5">
        <f>IF('ユーザー別小売(卸)価格試算(税抜)'!F23="","",
      IF(ISNUMBER('ユーザー別小売(卸)価格試算(税抜)'!F23),
          IF(入力!$C$30=1,ROUNDDOWN('ユーザー別小売(卸)価格試算(税抜)'!F23*(1+入力!$C$31/100),-入力!$C$29),
          IF(入力!$C$30=2,ROUNDUP('ユーザー別小売(卸)価格試算(税抜)'!F23*(1+入力!$C$31/100),-入力!$C$29),
          IF(入力!$C$30=3,ROUND('ユーザー別小売(卸)価格試算(税抜)'!F23*(1+入力!$C$31/100),-入力!$C$29)))),
          'ユーザー別小売(卸)価格試算(税抜)'!F23))</f>
        <v>101640</v>
      </c>
      <c r="G23" s="62">
        <f>'6桁'!G23</f>
        <v>0</v>
      </c>
      <c r="H23" s="5" t="str">
        <f>IF('ユーザー別小売(卸)価格試算(税抜)'!H23="","",
      IF(ISNUMBER('ユーザー別小売(卸)価格試算(税抜)'!H23),
          IF(入力!$C$30=1,ROUNDDOWN('ユーザー別小売(卸)価格試算(税抜)'!H23*(1+入力!$C$31/100),-入力!$C$29),
          IF(入力!$C$30=2,ROUNDUP('ユーザー別小売(卸)価格試算(税抜)'!H23*(1+入力!$C$31/100),-入力!$C$29),
          IF(入力!$C$30=3,ROUND('ユーザー別小売(卸)価格試算(税抜)'!H23*(1+入力!$C$31/100),-入力!$C$29)))),
          'ユーザー別小売(卸)価格試算(税抜)'!H23))</f>
        <v/>
      </c>
      <c r="I23" s="62">
        <f>'6桁'!I23</f>
        <v>0</v>
      </c>
      <c r="J23" s="38"/>
      <c r="K23" s="451"/>
      <c r="L23" s="435" t="s">
        <v>203</v>
      </c>
      <c r="M23" s="436"/>
      <c r="N23" s="152">
        <v>92</v>
      </c>
      <c r="O23" s="153"/>
      <c r="P23" s="5">
        <f>IF('ユーザー別小売(卸)価格試算(税抜)'!P23="","",
      IF(ISNUMBER('ユーザー別小売(卸)価格試算(税抜)'!P23),
          IF(入力!$C$30=1,ROUNDDOWN('ユーザー別小売(卸)価格試算(税抜)'!P23*(1+入力!$C$31/100),-入力!$C$29),
          IF(入力!$C$30=2,ROUNDUP('ユーザー別小売(卸)価格試算(税抜)'!P23*(1+入力!$C$31/100),-入力!$C$29),
          IF(入力!$C$30=3,ROUND('ユーザー別小売(卸)価格試算(税抜)'!P23*(1+入力!$C$31/100),-入力!$C$29)))),
          'ユーザー別小売(卸)価格試算(税抜)'!P23))</f>
        <v>60830</v>
      </c>
      <c r="Q23" s="201">
        <f>'6桁'!Q23</f>
        <v>0</v>
      </c>
      <c r="R23" s="5" t="str">
        <f>IF('ユーザー別小売(卸)価格試算(税抜)'!R23="","",
      IF(ISNUMBER('ユーザー別小売(卸)価格試算(税抜)'!R23),
          IF(入力!$C$30=1,ROUNDDOWN('ユーザー別小売(卸)価格試算(税抜)'!R23*(1+入力!$C$31/100),-入力!$C$29),
          IF(入力!$C$30=2,ROUNDUP('ユーザー別小売(卸)価格試算(税抜)'!R23*(1+入力!$C$31/100),-入力!$C$29),
          IF(入力!$C$30=3,ROUND('ユーザー別小売(卸)価格試算(税抜)'!R23*(1+入力!$C$31/100),-入力!$C$29)))),
          'ユーザー別小売(卸)価格試算(税抜)'!R23))</f>
        <v/>
      </c>
      <c r="S23" s="201">
        <f>'6桁'!S23</f>
        <v>0</v>
      </c>
      <c r="T23" s="348"/>
      <c r="U23" s="200"/>
      <c r="X23" s="27"/>
      <c r="Z23" s="27"/>
    </row>
    <row r="24" spans="2:26" ht="29.1" customHeight="1">
      <c r="B24" s="451"/>
      <c r="C24" s="399" t="s">
        <v>209</v>
      </c>
      <c r="D24" s="152">
        <v>99</v>
      </c>
      <c r="E24" s="390">
        <v>103</v>
      </c>
      <c r="F24" s="5">
        <f>IF('ユーザー別小売(卸)価格試算(税抜)'!F24="","",
      IF(ISNUMBER('ユーザー別小売(卸)価格試算(税抜)'!F24),
          IF(入力!$C$30=1,ROUNDDOWN('ユーザー別小売(卸)価格試算(税抜)'!F24*(1+入力!$C$31/100),-入力!$C$29),
          IF(入力!$C$30=2,ROUNDUP('ユーザー別小売(卸)価格試算(税抜)'!F24*(1+入力!$C$31/100),-入力!$C$29),
          IF(入力!$C$30=3,ROUND('ユーザー別小売(卸)価格試算(税抜)'!F24*(1+入力!$C$31/100),-入力!$C$29)))),
          'ユーザー別小売(卸)価格試算(税抜)'!F24))</f>
        <v>106700</v>
      </c>
      <c r="G24" s="62" t="str">
        <f>'6桁'!G24</f>
        <v>★</v>
      </c>
      <c r="H24" s="5">
        <f>IF('ユーザー別小売(卸)価格試算(税抜)'!H24="","",
      IF(ISNUMBER('ユーザー別小売(卸)価格試算(税抜)'!H24),
          IF(入力!$C$30=1,ROUNDDOWN('ユーザー別小売(卸)価格試算(税抜)'!H24*(1+入力!$C$31/100),-入力!$C$29),
          IF(入力!$C$30=2,ROUNDUP('ユーザー別小売(卸)価格試算(税抜)'!H24*(1+入力!$C$31/100),-入力!$C$29),
          IF(入力!$C$30=3,ROUND('ユーザー別小売(卸)価格試算(税抜)'!H24*(1+入力!$C$31/100),-入力!$C$29)))),
          'ユーザー別小売(卸)価格試算(税抜)'!H24))</f>
        <v>108790</v>
      </c>
      <c r="I24" s="62">
        <f>'6桁'!I24</f>
        <v>0</v>
      </c>
      <c r="J24" s="38"/>
      <c r="K24" s="451"/>
      <c r="L24" s="435" t="s">
        <v>98</v>
      </c>
      <c r="M24" s="436"/>
      <c r="N24" s="152">
        <v>95</v>
      </c>
      <c r="O24" s="153"/>
      <c r="P24" s="5">
        <f>IF('ユーザー別小売(卸)価格試算(税抜)'!P24="","",
      IF(ISNUMBER('ユーザー別小売(卸)価格試算(税抜)'!P24),
          IF(入力!$C$30=1,ROUNDDOWN('ユーザー別小売(卸)価格試算(税抜)'!P24*(1+入力!$C$31/100),-入力!$C$29),
          IF(入力!$C$30=2,ROUNDUP('ユーザー別小売(卸)価格試算(税抜)'!P24*(1+入力!$C$31/100),-入力!$C$29),
          IF(入力!$C$30=3,ROUND('ユーザー別小売(卸)価格試算(税抜)'!P24*(1+入力!$C$31/100),-入力!$C$29)))),
          'ユーザー別小売(卸)価格試算(税抜)'!P24))</f>
        <v>63910</v>
      </c>
      <c r="Q24" s="201">
        <f>'6桁'!Q24</f>
        <v>0</v>
      </c>
      <c r="R24" s="5">
        <f>IF('ユーザー別小売(卸)価格試算(税抜)'!R24="","",
      IF(ISNUMBER('ユーザー別小売(卸)価格試算(税抜)'!R24),
          IF(入力!$C$30=1,ROUNDDOWN('ユーザー別小売(卸)価格試算(税抜)'!R24*(1+入力!$C$31/100),-入力!$C$29),
          IF(入力!$C$30=2,ROUNDUP('ユーザー別小売(卸)価格試算(税抜)'!R24*(1+入力!$C$31/100),-入力!$C$29),
          IF(入力!$C$30=3,ROUND('ユーザー別小売(卸)価格試算(税抜)'!R24*(1+入力!$C$31/100),-入力!$C$29)))),
          'ユーザー別小売(卸)価格試算(税抜)'!R24))</f>
        <v>60390</v>
      </c>
      <c r="S24" s="201">
        <f>'6桁'!S24</f>
        <v>0</v>
      </c>
      <c r="T24" s="348"/>
      <c r="U24" s="200"/>
      <c r="X24" s="27"/>
      <c r="Z24" s="27"/>
    </row>
    <row r="25" spans="2:26" s="3" customFormat="1" ht="29.1" customHeight="1">
      <c r="B25" s="451"/>
      <c r="C25" s="336" t="s">
        <v>210</v>
      </c>
      <c r="D25" s="179"/>
      <c r="E25" s="172">
        <v>93</v>
      </c>
      <c r="F25" s="5">
        <f>IF('ユーザー別小売(卸)価格試算(税抜)'!F25="","",
      IF(ISNUMBER('ユーザー別小売(卸)価格試算(税抜)'!F25),
          IF(入力!$C$30=1,ROUNDDOWN('ユーザー別小売(卸)価格試算(税抜)'!F25*(1+入力!$C$31/100),-入力!$C$29),
          IF(入力!$C$30=2,ROUNDUP('ユーザー別小売(卸)価格試算(税抜)'!F25*(1+入力!$C$31/100),-入力!$C$29),
          IF(入力!$C$30=3,ROUND('ユーザー別小売(卸)価格試算(税抜)'!F25*(1+入力!$C$31/100),-入力!$C$29)))),
          'ユーザー別小売(卸)価格試算(税抜)'!F25))</f>
        <v>83160</v>
      </c>
      <c r="G25" s="62" t="str">
        <f>'6桁'!G25</f>
        <v>★</v>
      </c>
      <c r="H25" s="5" t="str">
        <f>IF('ユーザー別小売(卸)価格試算(税抜)'!H25="","",
      IF(ISNUMBER('ユーザー別小売(卸)価格試算(税抜)'!H25),
          IF(入力!$C$30=1,ROUNDDOWN('ユーザー別小売(卸)価格試算(税抜)'!H25*(1+入力!$C$31/100),-入力!$C$29),
          IF(入力!$C$30=2,ROUNDUP('ユーザー別小売(卸)価格試算(税抜)'!H25*(1+入力!$C$31/100),-入力!$C$29),
          IF(入力!$C$30=3,ROUND('ユーザー別小売(卸)価格試算(税抜)'!H25*(1+入力!$C$31/100),-入力!$C$29)))),
          'ユーザー別小売(卸)価格試算(税抜)'!H25))</f>
        <v/>
      </c>
      <c r="I25" s="62">
        <f>'6桁'!I25</f>
        <v>0</v>
      </c>
      <c r="J25" s="38"/>
      <c r="K25" s="451"/>
      <c r="L25" s="435" t="s">
        <v>116</v>
      </c>
      <c r="M25" s="436"/>
      <c r="N25" s="152">
        <v>97</v>
      </c>
      <c r="O25" s="153"/>
      <c r="P25" s="5">
        <f>IF('ユーザー別小売(卸)価格試算(税抜)'!P25="","",
      IF(ISNUMBER('ユーザー別小売(卸)価格試算(税抜)'!P25),
          IF(入力!$C$30=1,ROUNDDOWN('ユーザー別小売(卸)価格試算(税抜)'!P25*(1+入力!$C$31/100),-入力!$C$29),
          IF(入力!$C$30=2,ROUNDUP('ユーザー別小売(卸)価格試算(税抜)'!P25*(1+入力!$C$31/100),-入力!$C$29),
          IF(入力!$C$30=3,ROUND('ユーザー別小売(卸)価格試算(税抜)'!P25*(1+入力!$C$31/100),-入力!$C$29)))),
          'ユーザー別小売(卸)価格試算(税抜)'!P25))</f>
        <v>65890</v>
      </c>
      <c r="Q25" s="201">
        <f>'6桁'!Q25</f>
        <v>0</v>
      </c>
      <c r="R25" s="5">
        <f>IF('ユーザー別小売(卸)価格試算(税抜)'!R25="","",
      IF(ISNUMBER('ユーザー別小売(卸)価格試算(税抜)'!R25),
          IF(入力!$C$30=1,ROUNDDOWN('ユーザー別小売(卸)価格試算(税抜)'!R25*(1+入力!$C$31/100),-入力!$C$29),
          IF(入力!$C$30=2,ROUNDUP('ユーザー別小売(卸)価格試算(税抜)'!R25*(1+入力!$C$31/100),-入力!$C$29),
          IF(入力!$C$30=3,ROUND('ユーザー別小売(卸)価格試算(税抜)'!R25*(1+入力!$C$31/100),-入力!$C$29)))),
          'ユーザー別小売(卸)価格試算(税抜)'!R25))</f>
        <v>62370</v>
      </c>
      <c r="S25" s="201">
        <f>'6桁'!S25</f>
        <v>0</v>
      </c>
      <c r="T25" s="348"/>
      <c r="U25" s="200"/>
      <c r="V25" s="83"/>
    </row>
    <row r="26" spans="2:26" ht="29.1" customHeight="1">
      <c r="B26" s="451"/>
      <c r="C26" s="336" t="s">
        <v>211</v>
      </c>
      <c r="D26" s="179">
        <v>92</v>
      </c>
      <c r="E26" s="172"/>
      <c r="F26" s="5">
        <f>IF('ユーザー別小売(卸)価格試算(税抜)'!F26="","",
      IF(ISNUMBER('ユーザー別小売(卸)価格試算(税抜)'!F26),
          IF(入力!$C$30=1,ROUNDDOWN('ユーザー別小売(卸)価格試算(税抜)'!F26*(1+入力!$C$31/100),-入力!$C$29),
          IF(入力!$C$30=2,ROUNDUP('ユーザー別小売(卸)価格試算(税抜)'!F26*(1+入力!$C$31/100),-入力!$C$29),
          IF(入力!$C$30=3,ROUND('ユーザー別小売(卸)価格試算(税抜)'!F26*(1+入力!$C$31/100),-入力!$C$29)))),
          'ユーザー別小売(卸)価格試算(税抜)'!F26))</f>
        <v>84920</v>
      </c>
      <c r="G26" s="62">
        <f>'6桁'!G26</f>
        <v>0</v>
      </c>
      <c r="H26" s="5" t="str">
        <f>IF('ユーザー別小売(卸)価格試算(税抜)'!H26="","",
      IF(ISNUMBER('ユーザー別小売(卸)価格試算(税抜)'!H26),
          IF(入力!$C$30=1,ROUNDDOWN('ユーザー別小売(卸)価格試算(税抜)'!H26*(1+入力!$C$31/100),-入力!$C$29),
          IF(入力!$C$30=2,ROUNDUP('ユーザー別小売(卸)価格試算(税抜)'!H26*(1+入力!$C$31/100),-入力!$C$29),
          IF(入力!$C$30=3,ROUND('ユーザー別小売(卸)価格試算(税抜)'!H26*(1+入力!$C$31/100),-入力!$C$29)))),
          'ユーザー別小売(卸)価格試算(税抜)'!H26))</f>
        <v/>
      </c>
      <c r="I26" s="62">
        <f>'6桁'!I26</f>
        <v>0</v>
      </c>
      <c r="J26" s="38"/>
      <c r="K26" s="451"/>
      <c r="L26" s="435" t="s">
        <v>217</v>
      </c>
      <c r="M26" s="436"/>
      <c r="N26" s="152">
        <v>100</v>
      </c>
      <c r="O26" s="153"/>
      <c r="P26" s="5">
        <f>IF('ユーザー別小売(卸)価格試算(税抜)'!P26="","",
      IF(ISNUMBER('ユーザー別小売(卸)価格試算(税抜)'!P26),
          IF(入力!$C$30=1,ROUNDDOWN('ユーザー別小売(卸)価格試算(税抜)'!P26*(1+入力!$C$31/100),-入力!$C$29),
          IF(入力!$C$30=2,ROUNDUP('ユーザー別小売(卸)価格試算(税抜)'!P26*(1+入力!$C$31/100),-入力!$C$29),
          IF(入力!$C$30=3,ROUND('ユーザー別小売(卸)価格試算(税抜)'!P26*(1+入力!$C$31/100),-入力!$C$29)))),
          'ユーザー別小売(卸)価格試算(税抜)'!P26))</f>
        <v>69300</v>
      </c>
      <c r="Q26" s="201">
        <f>'6桁'!Q26</f>
        <v>0</v>
      </c>
      <c r="R26" s="5" t="str">
        <f>IF('ユーザー別小売(卸)価格試算(税抜)'!R26="","",
      IF(ISNUMBER('ユーザー別小売(卸)価格試算(税抜)'!R26),
          IF(入力!$C$30=1,ROUNDDOWN('ユーザー別小売(卸)価格試算(税抜)'!R26*(1+入力!$C$31/100),-入力!$C$29),
          IF(入力!$C$30=2,ROUNDUP('ユーザー別小売(卸)価格試算(税抜)'!R26*(1+入力!$C$31/100),-入力!$C$29),
          IF(入力!$C$30=3,ROUND('ユーザー別小売(卸)価格試算(税抜)'!R26*(1+入力!$C$31/100),-入力!$C$29)))),
          'ユーザー別小売(卸)価格試算(税抜)'!R26))</f>
        <v/>
      </c>
      <c r="S26" s="201">
        <f>'6桁'!S26</f>
        <v>0</v>
      </c>
      <c r="T26" s="348"/>
      <c r="U26" s="200"/>
      <c r="X26" s="27"/>
      <c r="Z26" s="27"/>
    </row>
    <row r="27" spans="2:26" ht="29.1" customHeight="1">
      <c r="B27" s="451"/>
      <c r="C27" s="454" t="s">
        <v>212</v>
      </c>
      <c r="D27" s="179"/>
      <c r="E27" s="405">
        <v>98</v>
      </c>
      <c r="F27" s="5">
        <f>IF('ユーザー別小売(卸)価格試算(税抜)'!F27="","",
      IF(ISNUMBER('ユーザー別小売(卸)価格試算(税抜)'!F27),
          IF(入力!$C$30=1,ROUNDDOWN('ユーザー別小売(卸)価格試算(税抜)'!F27*(1+入力!$C$31/100),-入力!$C$29),
          IF(入力!$C$30=2,ROUNDUP('ユーザー別小売(卸)価格試算(税抜)'!F27*(1+入力!$C$31/100),-入力!$C$29),
          IF(入力!$C$30=3,ROUND('ユーザー別小売(卸)価格試算(税抜)'!F27*(1+入力!$C$31/100),-入力!$C$29)))),
          'ユーザー別小売(卸)価格試算(税抜)'!F27))</f>
        <v>89100</v>
      </c>
      <c r="G27" s="62" t="str">
        <f>'6桁'!G27</f>
        <v>★</v>
      </c>
      <c r="H27" s="5" t="str">
        <f>IF('ユーザー別小売(卸)価格試算(税抜)'!H27="","",
      IF(ISNUMBER('ユーザー別小売(卸)価格試算(税抜)'!H27),
          IF(入力!$C$30=1,ROUNDDOWN('ユーザー別小売(卸)価格試算(税抜)'!H27*(1+入力!$C$31/100),-入力!$C$29),
          IF(入力!$C$30=2,ROUNDUP('ユーザー別小売(卸)価格試算(税抜)'!H27*(1+入力!$C$31/100),-入力!$C$29),
          IF(入力!$C$30=3,ROUND('ユーザー別小売(卸)価格試算(税抜)'!H27*(1+入力!$C$31/100),-入力!$C$29)))),
          'ユーザー別小売(卸)価格試算(税抜)'!H27))</f>
        <v/>
      </c>
      <c r="I27" s="62">
        <f>'6桁'!I27</f>
        <v>0</v>
      </c>
      <c r="J27" s="38"/>
      <c r="K27" s="451"/>
      <c r="L27" s="435" t="s">
        <v>117</v>
      </c>
      <c r="M27" s="436"/>
      <c r="N27" s="152">
        <v>95</v>
      </c>
      <c r="O27" s="153"/>
      <c r="P27" s="5">
        <f>IF('ユーザー別小売(卸)価格試算(税抜)'!P27="","",
      IF(ISNUMBER('ユーザー別小売(卸)価格試算(税抜)'!P27),
          IF(入力!$C$30=1,ROUNDDOWN('ユーザー別小売(卸)価格試算(税抜)'!P27*(1+入力!$C$31/100),-入力!$C$29),
          IF(入力!$C$30=2,ROUNDUP('ユーザー別小売(卸)価格試算(税抜)'!P27*(1+入力!$C$31/100),-入力!$C$29),
          IF(入力!$C$30=3,ROUND('ユーザー別小売(卸)価格試算(税抜)'!P27*(1+入力!$C$31/100),-入力!$C$29)))),
          'ユーザー別小売(卸)価格試算(税抜)'!P27))</f>
        <v>60610</v>
      </c>
      <c r="Q27" s="201">
        <f>'6桁'!Q27</f>
        <v>0</v>
      </c>
      <c r="R27" s="5" t="str">
        <f>IF('ユーザー別小売(卸)価格試算(税抜)'!R27="","",
      IF(ISNUMBER('ユーザー別小売(卸)価格試算(税抜)'!R27),
          IF(入力!$C$30=1,ROUNDDOWN('ユーザー別小売(卸)価格試算(税抜)'!R27*(1+入力!$C$31/100),-入力!$C$29),
          IF(入力!$C$30=2,ROUNDUP('ユーザー別小売(卸)価格試算(税抜)'!R27*(1+入力!$C$31/100),-入力!$C$29),
          IF(入力!$C$30=3,ROUND('ユーザー別小売(卸)価格試算(税抜)'!R27*(1+入力!$C$31/100),-入力!$C$29)))),
          'ユーザー別小売(卸)価格試算(税抜)'!R27))</f>
        <v/>
      </c>
      <c r="S27" s="201">
        <f>'6桁'!S27</f>
        <v>0</v>
      </c>
      <c r="T27" s="348"/>
      <c r="U27" s="200"/>
      <c r="X27" s="27"/>
      <c r="Z27" s="27"/>
    </row>
    <row r="28" spans="2:26" ht="29.1" customHeight="1">
      <c r="B28" s="451"/>
      <c r="C28" s="455"/>
      <c r="D28" s="182">
        <v>94</v>
      </c>
      <c r="E28" s="175"/>
      <c r="F28" s="5">
        <f>IF('ユーザー別小売(卸)価格試算(税抜)'!F28="","",
      IF(ISNUMBER('ユーザー別小売(卸)価格試算(税抜)'!F28),
          IF(入力!$C$30=1,ROUNDDOWN('ユーザー別小売(卸)価格試算(税抜)'!F28*(1+入力!$C$31/100),-入力!$C$29),
          IF(入力!$C$30=2,ROUNDUP('ユーザー別小売(卸)価格試算(税抜)'!F28*(1+入力!$C$31/100),-入力!$C$29),
          IF(入力!$C$30=3,ROUND('ユーザー別小売(卸)価格試算(税抜)'!F28*(1+入力!$C$31/100),-入力!$C$29)))),
          'ユーザー別小売(卸)価格試算(税抜)'!F28))</f>
        <v>89100</v>
      </c>
      <c r="G28" s="62">
        <f>'6桁'!G28</f>
        <v>0</v>
      </c>
      <c r="H28" s="5" t="str">
        <f>IF('ユーザー別小売(卸)価格試算(税抜)'!H28="","",
      IF(ISNUMBER('ユーザー別小売(卸)価格試算(税抜)'!H28),
          IF(入力!$C$30=1,ROUNDDOWN('ユーザー別小売(卸)価格試算(税抜)'!H28*(1+入力!$C$31/100),-入力!$C$29),
          IF(入力!$C$30=2,ROUNDUP('ユーザー別小売(卸)価格試算(税抜)'!H28*(1+入力!$C$31/100),-入力!$C$29),
          IF(入力!$C$30=3,ROUND('ユーザー別小売(卸)価格試算(税抜)'!H28*(1+入力!$C$31/100),-入力!$C$29)))),
          'ユーザー別小売(卸)価格試算(税抜)'!H28))</f>
        <v/>
      </c>
      <c r="I28" s="62">
        <f>'6桁'!I28</f>
        <v>0</v>
      </c>
      <c r="J28" s="38"/>
      <c r="K28" s="451"/>
      <c r="L28" s="435" t="s">
        <v>97</v>
      </c>
      <c r="M28" s="436"/>
      <c r="N28" s="152">
        <v>98</v>
      </c>
      <c r="O28" s="153"/>
      <c r="P28" s="5">
        <f>IF('ユーザー別小売(卸)価格試算(税抜)'!P28="","",
      IF(ISNUMBER('ユーザー別小売(卸)価格試算(税抜)'!P28),
          IF(入力!$C$30=1,ROUNDDOWN('ユーザー別小売(卸)価格試算(税抜)'!P28*(1+入力!$C$31/100),-入力!$C$29),
          IF(入力!$C$30=2,ROUNDUP('ユーザー別小売(卸)価格試算(税抜)'!P28*(1+入力!$C$31/100),-入力!$C$29),
          IF(入力!$C$30=3,ROUND('ユーザー別小売(卸)価格試算(税抜)'!P28*(1+入力!$C$31/100),-入力!$C$29)))),
          'ユーザー別小売(卸)価格試算(税抜)'!P28))</f>
        <v>56650</v>
      </c>
      <c r="Q28" s="201">
        <f>'6桁'!Q28</f>
        <v>0</v>
      </c>
      <c r="R28" s="5" t="str">
        <f>IF('ユーザー別小売(卸)価格試算(税抜)'!R28="","",
      IF(ISNUMBER('ユーザー別小売(卸)価格試算(税抜)'!R28),
          IF(入力!$C$30=1,ROUNDDOWN('ユーザー別小売(卸)価格試算(税抜)'!R28*(1+入力!$C$31/100),-入力!$C$29),
          IF(入力!$C$30=2,ROUNDUP('ユーザー別小売(卸)価格試算(税抜)'!R28*(1+入力!$C$31/100),-入力!$C$29),
          IF(入力!$C$30=3,ROUND('ユーザー別小売(卸)価格試算(税抜)'!R28*(1+入力!$C$31/100),-入力!$C$29)))),
          'ユーザー別小売(卸)価格試算(税抜)'!R28))</f>
        <v/>
      </c>
      <c r="S28" s="201">
        <f>'6桁'!S28</f>
        <v>0</v>
      </c>
      <c r="T28" s="348"/>
      <c r="U28" s="200"/>
      <c r="X28" s="27"/>
      <c r="Z28" s="27"/>
    </row>
    <row r="29" spans="2:26" ht="29.1" customHeight="1">
      <c r="B29" s="451"/>
      <c r="C29" s="336" t="s">
        <v>213</v>
      </c>
      <c r="D29" s="179"/>
      <c r="E29" s="172">
        <v>100</v>
      </c>
      <c r="F29" s="5">
        <f>IF('ユーザー別小売(卸)価格試算(税抜)'!F29="","",
      IF(ISNUMBER('ユーザー別小売(卸)価格試算(税抜)'!F29),
          IF(入力!$C$30=1,ROUNDDOWN('ユーザー別小売(卸)価格試算(税抜)'!F29*(1+入力!$C$31/100),-入力!$C$29),
          IF(入力!$C$30=2,ROUNDUP('ユーザー別小売(卸)価格試算(税抜)'!F29*(1+入力!$C$31/100),-入力!$C$29),
          IF(入力!$C$30=3,ROUND('ユーザー別小売(卸)価格試算(税抜)'!F29*(1+入力!$C$31/100),-入力!$C$29)))),
          'ユーザー別小売(卸)価格試算(税抜)'!F29))</f>
        <v>90970</v>
      </c>
      <c r="G29" s="62" t="str">
        <f>'6桁'!G29</f>
        <v>★</v>
      </c>
      <c r="H29" s="5" t="str">
        <f>IF('ユーザー別小売(卸)価格試算(税抜)'!H29="","",
      IF(ISNUMBER('ユーザー別小売(卸)価格試算(税抜)'!H29),
          IF(入力!$C$30=1,ROUNDDOWN('ユーザー別小売(卸)価格試算(税抜)'!H29*(1+入力!$C$31/100),-入力!$C$29),
          IF(入力!$C$30=2,ROUNDUP('ユーザー別小売(卸)価格試算(税抜)'!H29*(1+入力!$C$31/100),-入力!$C$29),
          IF(入力!$C$30=3,ROUND('ユーザー別小売(卸)価格試算(税抜)'!H29*(1+入力!$C$31/100),-入力!$C$29)))),
          'ユーザー別小売(卸)価格試算(税抜)'!H29))</f>
        <v/>
      </c>
      <c r="I29" s="62">
        <f>'6桁'!I29</f>
        <v>0</v>
      </c>
      <c r="J29" s="38"/>
      <c r="K29" s="451"/>
      <c r="L29" s="435" t="s">
        <v>175</v>
      </c>
      <c r="M29" s="436"/>
      <c r="N29" s="152">
        <v>100</v>
      </c>
      <c r="O29" s="153"/>
      <c r="P29" s="5">
        <f>IF('ユーザー別小売(卸)価格試算(税抜)'!P29="","",
      IF(ISNUMBER('ユーザー別小売(卸)価格試算(税抜)'!P29),
          IF(入力!$C$30=1,ROUNDDOWN('ユーザー別小売(卸)価格試算(税抜)'!P29*(1+入力!$C$31/100),-入力!$C$29),
          IF(入力!$C$30=2,ROUNDUP('ユーザー別小売(卸)価格試算(税抜)'!P29*(1+入力!$C$31/100),-入力!$C$29),
          IF(入力!$C$30=3,ROUND('ユーザー別小売(卸)価格試算(税抜)'!P29*(1+入力!$C$31/100),-入力!$C$29)))),
          'ユーザー別小売(卸)価格試算(税抜)'!P29))</f>
        <v>58740</v>
      </c>
      <c r="Q29" s="201">
        <f>'6桁'!Q29</f>
        <v>0</v>
      </c>
      <c r="R29" s="5" t="str">
        <f>IF('ユーザー別小売(卸)価格試算(税抜)'!R29="","",
      IF(ISNUMBER('ユーザー別小売(卸)価格試算(税抜)'!R29),
          IF(入力!$C$30=1,ROUNDDOWN('ユーザー別小売(卸)価格試算(税抜)'!R29*(1+入力!$C$31/100),-入力!$C$29),
          IF(入力!$C$30=2,ROUNDUP('ユーザー別小売(卸)価格試算(税抜)'!R29*(1+入力!$C$31/100),-入力!$C$29),
          IF(入力!$C$30=3,ROUND('ユーザー別小売(卸)価格試算(税抜)'!R29*(1+入力!$C$31/100),-入力!$C$29)))),
          'ユーザー別小売(卸)価格試算(税抜)'!R29))</f>
        <v/>
      </c>
      <c r="S29" s="201">
        <f>'6桁'!S29</f>
        <v>0</v>
      </c>
      <c r="T29" s="348"/>
      <c r="U29" s="200"/>
      <c r="X29" s="27"/>
      <c r="Z29" s="27"/>
    </row>
    <row r="30" spans="2:26" ht="29.1" customHeight="1">
      <c r="B30" s="451"/>
      <c r="C30" s="336" t="s">
        <v>214</v>
      </c>
      <c r="D30" s="179">
        <v>92</v>
      </c>
      <c r="E30" s="172"/>
      <c r="F30" s="5">
        <f>IF('ユーザー別小売(卸)価格試算(税抜)'!F30="","",
      IF(ISNUMBER('ユーザー別小売(卸)価格試算(税抜)'!F30),
          IF(入力!$C$30=1,ROUNDDOWN('ユーザー別小売(卸)価格試算(税抜)'!F30*(1+入力!$C$31/100),-入力!$C$29),
          IF(入力!$C$30=2,ROUNDUP('ユーザー別小売(卸)価格試算(税抜)'!F30*(1+入力!$C$31/100),-入力!$C$29),
          IF(入力!$C$30=3,ROUND('ユーザー別小売(卸)価格試算(税抜)'!F30*(1+入力!$C$31/100),-入力!$C$29)))),
          'ユーザー別小売(卸)価格試算(税抜)'!F30))</f>
        <v>68640</v>
      </c>
      <c r="G30" s="62">
        <f>'6桁'!G30</f>
        <v>0</v>
      </c>
      <c r="H30" s="5" t="str">
        <f>IF('ユーザー別小売(卸)価格試算(税抜)'!H30="","",
      IF(ISNUMBER('ユーザー別小売(卸)価格試算(税抜)'!H30),
          IF(入力!$C$30=1,ROUNDDOWN('ユーザー別小売(卸)価格試算(税抜)'!H30*(1+入力!$C$31/100),-入力!$C$29),
          IF(入力!$C$30=2,ROUNDUP('ユーザー別小売(卸)価格試算(税抜)'!H30*(1+入力!$C$31/100),-入力!$C$29),
          IF(入力!$C$30=3,ROUND('ユーザー別小売(卸)価格試算(税抜)'!H30*(1+入力!$C$31/100),-入力!$C$29)))),
          'ユーザー別小売(卸)価格試算(税抜)'!H30))</f>
        <v/>
      </c>
      <c r="I30" s="62">
        <f>'6桁'!I30</f>
        <v>0</v>
      </c>
      <c r="J30" s="38"/>
      <c r="K30" s="451"/>
      <c r="L30" s="435" t="s">
        <v>172</v>
      </c>
      <c r="M30" s="436"/>
      <c r="N30" s="152">
        <v>100</v>
      </c>
      <c r="O30" s="153"/>
      <c r="P30" s="5">
        <f>IF('ユーザー別小売(卸)価格試算(税抜)'!P30="","",
      IF(ISNUMBER('ユーザー別小売(卸)価格試算(税抜)'!P30),
          IF(入力!$C$30=1,ROUNDDOWN('ユーザー別小売(卸)価格試算(税抜)'!P30*(1+入力!$C$31/100),-入力!$C$29),
          IF(入力!$C$30=2,ROUNDUP('ユーザー別小売(卸)価格試算(税抜)'!P30*(1+入力!$C$31/100),-入力!$C$29),
          IF(入力!$C$30=3,ROUND('ユーザー別小売(卸)価格試算(税抜)'!P30*(1+入力!$C$31/100),-入力!$C$29)))),
          'ユーザー別小売(卸)価格試算(税抜)'!P30))</f>
        <v>51700</v>
      </c>
      <c r="Q30" s="201">
        <f>'6桁'!Q30</f>
        <v>0</v>
      </c>
      <c r="R30" s="5" t="str">
        <f>IF('ユーザー別小売(卸)価格試算(税抜)'!R30="","",
      IF(ISNUMBER('ユーザー別小売(卸)価格試算(税抜)'!R30),
          IF(入力!$C$30=1,ROUNDDOWN('ユーザー別小売(卸)価格試算(税抜)'!R30*(1+入力!$C$31/100),-入力!$C$29),
          IF(入力!$C$30=2,ROUNDUP('ユーザー別小売(卸)価格試算(税抜)'!R30*(1+入力!$C$31/100),-入力!$C$29),
          IF(入力!$C$30=3,ROUND('ユーザー別小売(卸)価格試算(税抜)'!R30*(1+入力!$C$31/100),-入力!$C$29)))),
          'ユーザー別小売(卸)価格試算(税抜)'!R30))</f>
        <v/>
      </c>
      <c r="S30" s="201">
        <f>'6桁'!S30</f>
        <v>0</v>
      </c>
      <c r="T30" s="348"/>
      <c r="U30" s="200"/>
      <c r="X30" s="27"/>
      <c r="Z30" s="27"/>
    </row>
    <row r="31" spans="2:26" ht="29.1" customHeight="1">
      <c r="B31" s="451"/>
      <c r="C31" s="336" t="s">
        <v>113</v>
      </c>
      <c r="D31" s="179">
        <v>98</v>
      </c>
      <c r="E31" s="172"/>
      <c r="F31" s="5">
        <f>IF('ユーザー別小売(卸)価格試算(税抜)'!F31="","",
      IF(ISNUMBER('ユーザー別小売(卸)価格試算(税抜)'!F31),
          IF(入力!$C$30=1,ROUNDDOWN('ユーザー別小売(卸)価格試算(税抜)'!F31*(1+入力!$C$31/100),-入力!$C$29),
          IF(入力!$C$30=2,ROUNDUP('ユーザー別小売(卸)価格試算(税抜)'!F31*(1+入力!$C$31/100),-入力!$C$29),
          IF(入力!$C$30=3,ROUND('ユーザー別小売(卸)価格試算(税抜)'!F31*(1+入力!$C$31/100),-入力!$C$29)))),
          'ユーザー別小売(卸)価格試算(税抜)'!F31))</f>
        <v>75790</v>
      </c>
      <c r="G31" s="62">
        <f>'6桁'!G31</f>
        <v>0</v>
      </c>
      <c r="H31" s="5" t="str">
        <f>IF('ユーザー別小売(卸)価格試算(税抜)'!H31="","",
      IF(ISNUMBER('ユーザー別小売(卸)価格試算(税抜)'!H31),
          IF(入力!$C$30=1,ROUNDDOWN('ユーザー別小売(卸)価格試算(税抜)'!H31*(1+入力!$C$31/100),-入力!$C$29),
          IF(入力!$C$30=2,ROUNDUP('ユーザー別小売(卸)価格試算(税抜)'!H31*(1+入力!$C$31/100),-入力!$C$29),
          IF(入力!$C$30=3,ROUND('ユーザー別小売(卸)価格試算(税抜)'!H31*(1+入力!$C$31/100),-入力!$C$29)))),
          'ユーザー別小売(卸)価格試算(税抜)'!H31))</f>
        <v/>
      </c>
      <c r="I31" s="62">
        <f>'6桁'!I31</f>
        <v>0</v>
      </c>
      <c r="J31" s="38"/>
      <c r="K31" s="451"/>
      <c r="L31" s="435" t="s">
        <v>171</v>
      </c>
      <c r="M31" s="436"/>
      <c r="N31" s="152"/>
      <c r="O31" s="160">
        <v>107</v>
      </c>
      <c r="P31" s="139">
        <f>IF('ユーザー別小売(卸)価格試算(税抜)'!P31="","",
      IF(ISNUMBER('ユーザー別小売(卸)価格試算(税抜)'!P31),
          IF(入力!$C$30=1,ROUNDDOWN('ユーザー別小売(卸)価格試算(税抜)'!P31*(1+入力!$C$31/100),-入力!$C$29),
          IF(入力!$C$30=2,ROUNDUP('ユーザー別小売(卸)価格試算(税抜)'!P31*(1+入力!$C$31/100),-入力!$C$29),
          IF(入力!$C$30=3,ROUND('ユーザー別小売(卸)価格試算(税抜)'!P31*(1+入力!$C$31/100),-入力!$C$29)))),
          'ユーザー別小売(卸)価格試算(税抜)'!P31))</f>
        <v>50050</v>
      </c>
      <c r="Q31" s="201" t="str">
        <f>'6桁'!Q31</f>
        <v>★</v>
      </c>
      <c r="R31" s="139" t="str">
        <f>IF('ユーザー別小売(卸)価格試算(税抜)'!R31="","",
      IF(ISNUMBER('ユーザー別小売(卸)価格試算(税抜)'!R31),
          IF(入力!$C$30=1,ROUNDDOWN('ユーザー別小売(卸)価格試算(税抜)'!R31*(1+入力!$C$31/100),-入力!$C$29),
          IF(入力!$C$30=2,ROUNDUP('ユーザー別小売(卸)価格試算(税抜)'!R31*(1+入力!$C$31/100),-入力!$C$29),
          IF(入力!$C$30=3,ROUND('ユーザー別小売(卸)価格試算(税抜)'!R31*(1+入力!$C$31/100),-入力!$C$29)))),
          'ユーザー別小売(卸)価格試算(税抜)'!R31))</f>
        <v/>
      </c>
      <c r="S31" s="201">
        <f>'6桁'!S31</f>
        <v>0</v>
      </c>
      <c r="T31" s="348"/>
      <c r="U31" s="200"/>
      <c r="X31" s="27"/>
      <c r="Z31" s="27"/>
    </row>
    <row r="32" spans="2:26" ht="29.1" customHeight="1">
      <c r="B32" s="451"/>
      <c r="C32" s="336" t="s">
        <v>334</v>
      </c>
      <c r="D32" s="179">
        <v>88</v>
      </c>
      <c r="E32" s="172"/>
      <c r="F32" s="5">
        <f>IF('ユーザー別小売(卸)価格試算(税抜)'!F32="","",
      IF(ISNUMBER('ユーザー別小売(卸)価格試算(税抜)'!F32),
          IF(入力!$C$30=1,ROUNDDOWN('ユーザー別小売(卸)価格試算(税抜)'!F32*(1+入力!$C$31/100),-入力!$C$29),
          IF(入力!$C$30=2,ROUNDUP('ユーザー別小売(卸)価格試算(税抜)'!F32*(1+入力!$C$31/100),-入力!$C$29),
          IF(入力!$C$30=3,ROUND('ユーザー別小売(卸)価格試算(税抜)'!F32*(1+入力!$C$31/100),-入力!$C$29)))),
          'ユーザー別小売(卸)価格試算(税抜)'!F32))</f>
        <v>55990</v>
      </c>
      <c r="G32" s="62">
        <f>'6桁'!G32</f>
        <v>0</v>
      </c>
      <c r="H32" s="5" t="str">
        <f>IF('ユーザー別小売(卸)価格試算(税抜)'!H32="","",
      IF(ISNUMBER('ユーザー別小売(卸)価格試算(税抜)'!H32),
          IF(入力!$C$30=1,ROUNDDOWN('ユーザー別小売(卸)価格試算(税抜)'!H32*(1+入力!$C$31/100),-入力!$C$29),
          IF(入力!$C$30=2,ROUNDUP('ユーザー別小売(卸)価格試算(税抜)'!H32*(1+入力!$C$31/100),-入力!$C$29),
          IF(入力!$C$30=3,ROUND('ユーザー別小売(卸)価格試算(税抜)'!H32*(1+入力!$C$31/100),-入力!$C$29)))),
          'ユーザー別小売(卸)価格試算(税抜)'!H32))</f>
        <v/>
      </c>
      <c r="I32" s="62">
        <f>'6桁'!I32</f>
        <v>0</v>
      </c>
      <c r="J32" s="38"/>
      <c r="K32" s="452"/>
      <c r="L32" s="579" t="s">
        <v>155</v>
      </c>
      <c r="M32" s="570"/>
      <c r="N32" s="157">
        <v>106</v>
      </c>
      <c r="O32" s="158"/>
      <c r="P32" s="33">
        <f>IF('ユーザー別小売(卸)価格試算(税抜)'!P32="","",
      IF(ISNUMBER('ユーザー別小売(卸)価格試算(税抜)'!P32),
          IF(入力!$C$30=1,ROUNDDOWN('ユーザー別小売(卸)価格試算(税抜)'!P32*(1+入力!$C$31/100),-入力!$C$29),
          IF(入力!$C$30=2,ROUNDUP('ユーザー別小売(卸)価格試算(税抜)'!P32*(1+入力!$C$31/100),-入力!$C$29),
          IF(入力!$C$30=3,ROUND('ユーザー別小売(卸)価格試算(税抜)'!P32*(1+入力!$C$31/100),-入力!$C$29)))),
          'ユーザー別小売(卸)価格試算(税抜)'!P32))</f>
        <v>54340</v>
      </c>
      <c r="Q32" s="202">
        <f>'6桁'!Q32</f>
        <v>0</v>
      </c>
      <c r="R32" s="267" t="str">
        <f>IF('ユーザー別小売(卸)価格試算(税抜)'!R32="","",
      IF(ISNUMBER('ユーザー別小売(卸)価格試算(税抜)'!R32),
          IF(入力!$C$30=1,ROUNDDOWN('ユーザー別小売(卸)価格試算(税抜)'!R32*(1+入力!$C$31/100),-入力!$C$29),
          IF(入力!$C$30=2,ROUNDUP('ユーザー別小売(卸)価格試算(税抜)'!R32*(1+入力!$C$31/100),-入力!$C$29),
          IF(入力!$C$30=3,ROUND('ユーザー別小売(卸)価格試算(税抜)'!R32*(1+入力!$C$31/100),-入力!$C$29)))),
          'ユーザー別小売(卸)価格試算(税抜)'!R32))</f>
        <v/>
      </c>
      <c r="S32" s="203">
        <f>'6桁'!S32</f>
        <v>0</v>
      </c>
      <c r="T32" s="348"/>
      <c r="U32" s="200"/>
      <c r="X32" s="27"/>
      <c r="Z32" s="27"/>
    </row>
    <row r="33" spans="2:26" ht="29.1" customHeight="1">
      <c r="B33" s="451"/>
      <c r="C33" s="336" t="s">
        <v>282</v>
      </c>
      <c r="D33" s="179">
        <v>101</v>
      </c>
      <c r="E33" s="172"/>
      <c r="F33" s="5">
        <f>IF('ユーザー別小売(卸)価格試算(税抜)'!F33="","",
      IF(ISNUMBER('ユーザー別小売(卸)価格試算(税抜)'!F33),
          IF(入力!$C$30=1,ROUNDDOWN('ユーザー別小売(卸)価格試算(税抜)'!F33*(1+入力!$C$31/100),-入力!$C$29),
          IF(入力!$C$30=2,ROUNDUP('ユーザー別小売(卸)価格試算(税抜)'!F33*(1+入力!$C$31/100),-入力!$C$29),
          IF(入力!$C$30=3,ROUND('ユーザー別小売(卸)価格試算(税抜)'!F33*(1+入力!$C$31/100),-入力!$C$29)))),
          'ユーザー別小売(卸)価格試算(税抜)'!F33))</f>
        <v>73370</v>
      </c>
      <c r="G33" s="62">
        <f>'6桁'!G33</f>
        <v>0</v>
      </c>
      <c r="H33" s="5" t="str">
        <f>IF('ユーザー別小売(卸)価格試算(税抜)'!H33="","",
      IF(ISNUMBER('ユーザー別小売(卸)価格試算(税抜)'!H33),
          IF(入力!$C$30=1,ROUNDDOWN('ユーザー別小売(卸)価格試算(税抜)'!H33*(1+入力!$C$31/100),-入力!$C$29),
          IF(入力!$C$30=2,ROUNDUP('ユーザー別小売(卸)価格試算(税抜)'!H33*(1+入力!$C$31/100),-入力!$C$29),
          IF(入力!$C$30=3,ROUND('ユーザー別小売(卸)価格試算(税抜)'!H33*(1+入力!$C$31/100),-入力!$C$29)))),
          'ユーザー別小売(卸)価格試算(税抜)'!H33))</f>
        <v/>
      </c>
      <c r="I33" s="62">
        <f>'6桁'!I33</f>
        <v>0</v>
      </c>
      <c r="J33" s="38"/>
      <c r="K33" s="450">
        <v>17</v>
      </c>
      <c r="L33" s="567" t="s">
        <v>220</v>
      </c>
      <c r="M33" s="568"/>
      <c r="N33" s="155">
        <v>81</v>
      </c>
      <c r="O33" s="156"/>
      <c r="P33" s="6">
        <f>IF('ユーザー別小売(卸)価格試算(税抜)'!P33="","",
      IF(ISNUMBER('ユーザー別小売(卸)価格試算(税抜)'!P33),
          IF(入力!$C$30=1,ROUNDDOWN('ユーザー別小売(卸)価格試算(税抜)'!P33*(1+入力!$C$31/100),-入力!$C$29),
          IF(入力!$C$30=2,ROUNDUP('ユーザー別小売(卸)価格試算(税抜)'!P33*(1+入力!$C$31/100),-入力!$C$29),
          IF(入力!$C$30=3,ROUND('ユーザー別小売(卸)価格試算(税抜)'!P33*(1+入力!$C$31/100),-入力!$C$29)))),
          'ユーザー別小売(卸)価格試算(税抜)'!P33))</f>
        <v>47300</v>
      </c>
      <c r="Q33" s="204">
        <f>'6桁'!Q33</f>
        <v>0</v>
      </c>
      <c r="R33" s="6">
        <f>IF('ユーザー別小売(卸)価格試算(税抜)'!R33="","",
      IF(ISNUMBER('ユーザー別小売(卸)価格試算(税抜)'!R33),
          IF(入力!$C$30=1,ROUNDDOWN('ユーザー別小売(卸)価格試算(税抜)'!R33*(1+入力!$C$31/100),-入力!$C$29),
          IF(入力!$C$30=2,ROUNDUP('ユーザー別小売(卸)価格試算(税抜)'!R33*(1+入力!$C$31/100),-入力!$C$29),
          IF(入力!$C$30=3,ROUND('ユーザー別小売(卸)価格試算(税抜)'!R33*(1+入力!$C$31/100),-入力!$C$29)))),
          'ユーザー別小売(卸)価格試算(税抜)'!R33))</f>
        <v>44440</v>
      </c>
      <c r="S33" s="204">
        <f>'6桁'!S33</f>
        <v>0</v>
      </c>
      <c r="T33" s="348"/>
      <c r="U33" s="200"/>
      <c r="X33" s="27"/>
      <c r="Z33" s="27"/>
    </row>
    <row r="34" spans="2:26" ht="29.1" customHeight="1">
      <c r="B34" s="451"/>
      <c r="C34" s="336" t="s">
        <v>176</v>
      </c>
      <c r="D34" s="179"/>
      <c r="E34" s="405">
        <v>103</v>
      </c>
      <c r="F34" s="5">
        <f>IF('ユーザー別小売(卸)価格試算(税抜)'!F34="","",
      IF(ISNUMBER('ユーザー別小売(卸)価格試算(税抜)'!F34),
          IF(入力!$C$30=1,ROUNDDOWN('ユーザー別小売(卸)価格試算(税抜)'!F34*(1+入力!$C$31/100),-入力!$C$29),
          IF(入力!$C$30=2,ROUNDUP('ユーザー別小売(卸)価格試算(税抜)'!F34*(1+入力!$C$31/100),-入力!$C$29),
          IF(入力!$C$30=3,ROUND('ユーザー別小売(卸)価格試算(税抜)'!F34*(1+入力!$C$31/100),-入力!$C$29)))),
          'ユーザー別小売(卸)価格試算(税抜)'!F34))</f>
        <v>68640</v>
      </c>
      <c r="G34" s="62" t="str">
        <f>'6桁'!G34</f>
        <v>★</v>
      </c>
      <c r="H34" s="5" t="str">
        <f>IF('ユーザー別小売(卸)価格試算(税抜)'!H34="","",
      IF(ISNUMBER('ユーザー別小売(卸)価格試算(税抜)'!H34),
          IF(入力!$C$30=1,ROUNDDOWN('ユーザー別小売(卸)価格試算(税抜)'!H34*(1+入力!$C$31/100),-入力!$C$29),
          IF(入力!$C$30=2,ROUNDUP('ユーザー別小売(卸)価格試算(税抜)'!H34*(1+入力!$C$31/100),-入力!$C$29),
          IF(入力!$C$30=3,ROUND('ユーザー別小売(卸)価格試算(税抜)'!H34*(1+入力!$C$31/100),-入力!$C$29)))),
          'ユーザー別小売(卸)価格試算(税抜)'!H34))</f>
        <v/>
      </c>
      <c r="I34" s="62">
        <f>'6桁'!I34</f>
        <v>0</v>
      </c>
      <c r="J34" s="38"/>
      <c r="K34" s="451"/>
      <c r="L34" s="435" t="s">
        <v>87</v>
      </c>
      <c r="M34" s="436"/>
      <c r="N34" s="152">
        <v>84</v>
      </c>
      <c r="O34" s="153"/>
      <c r="P34" s="5">
        <f>IF('ユーザー別小売(卸)価格試算(税抜)'!P34="","",
      IF(ISNUMBER('ユーザー別小売(卸)価格試算(税抜)'!P34),
          IF(入力!$C$30=1,ROUNDDOWN('ユーザー別小売(卸)価格試算(税抜)'!P34*(1+入力!$C$31/100),-入力!$C$29),
          IF(入力!$C$30=2,ROUNDUP('ユーザー別小売(卸)価格試算(税抜)'!P34*(1+入力!$C$31/100),-入力!$C$29),
          IF(入力!$C$30=3,ROUND('ユーザー別小売(卸)価格試算(税抜)'!P34*(1+入力!$C$31/100),-入力!$C$29)))),
          'ユーザー別小売(卸)価格試算(税抜)'!P34))</f>
        <v>50710</v>
      </c>
      <c r="Q34" s="205">
        <f>'6桁'!Q34</f>
        <v>0</v>
      </c>
      <c r="R34" s="137" t="str">
        <f>IF('ユーザー別小売(卸)価格試算(税抜)'!R34="","",
      IF(ISNUMBER('ユーザー別小売(卸)価格試算(税抜)'!R34),
          IF(入力!$C$30=1,ROUNDDOWN('ユーザー別小売(卸)価格試算(税抜)'!R34*(1+入力!$C$31/100),-入力!$C$29),
          IF(入力!$C$30=2,ROUNDUP('ユーザー別小売(卸)価格試算(税抜)'!R34*(1+入力!$C$31/100),-入力!$C$29),
          IF(入力!$C$30=3,ROUND('ユーザー別小売(卸)価格試算(税抜)'!R34*(1+入力!$C$31/100),-入力!$C$29)))),
          'ユーザー別小売(卸)価格試算(税抜)'!R34))</f>
        <v/>
      </c>
      <c r="S34" s="205">
        <f>'6桁'!S34</f>
        <v>0</v>
      </c>
      <c r="T34" s="348"/>
      <c r="U34" s="200"/>
      <c r="X34" s="27"/>
      <c r="Z34" s="27"/>
    </row>
    <row r="35" spans="2:26" ht="29.1" customHeight="1">
      <c r="B35" s="451"/>
      <c r="C35" s="336" t="s">
        <v>201</v>
      </c>
      <c r="D35" s="182">
        <v>101</v>
      </c>
      <c r="E35" s="175">
        <v>105</v>
      </c>
      <c r="F35" s="5">
        <f>IF('ユーザー別小売(卸)価格試算(税抜)'!F35="","",
      IF(ISNUMBER('ユーザー別小売(卸)価格試算(税抜)'!F35),
          IF(入力!$C$30=1,ROUNDDOWN('ユーザー別小売(卸)価格試算(税抜)'!F35*(1+入力!$C$31/100),-入力!$C$29),
          IF(入力!$C$30=2,ROUNDUP('ユーザー別小売(卸)価格試算(税抜)'!F35*(1+入力!$C$31/100),-入力!$C$29),
          IF(入力!$C$30=3,ROUND('ユーザー別小売(卸)価格試算(税抜)'!F35*(1+入力!$C$31/100),-入力!$C$29)))),
          'ユーザー別小売(卸)価格試算(税抜)'!F35))</f>
        <v>64460</v>
      </c>
      <c r="G35" s="62">
        <f>'6桁'!G35</f>
        <v>0</v>
      </c>
      <c r="H35" s="5" t="str">
        <f>IF('ユーザー別小売(卸)価格試算(税抜)'!H35="","",
      IF(ISNUMBER('ユーザー別小売(卸)価格試算(税抜)'!H35),
          IF(入力!$C$30=1,ROUNDDOWN('ユーザー別小売(卸)価格試算(税抜)'!H35*(1+入力!$C$31/100),-入力!$C$29),
          IF(入力!$C$30=2,ROUNDUP('ユーザー別小売(卸)価格試算(税抜)'!H35*(1+入力!$C$31/100),-入力!$C$29),
          IF(入力!$C$30=3,ROUND('ユーザー別小売(卸)価格試算(税抜)'!H35*(1+入力!$C$31/100),-入力!$C$29)))),
          'ユーザー別小売(卸)価格試算(税抜)'!H35))</f>
        <v/>
      </c>
      <c r="I35" s="62">
        <f>'6桁'!I35</f>
        <v>0</v>
      </c>
      <c r="J35" s="38"/>
      <c r="K35" s="451"/>
      <c r="L35" s="435" t="s">
        <v>0</v>
      </c>
      <c r="M35" s="436"/>
      <c r="N35" s="152">
        <v>87</v>
      </c>
      <c r="O35" s="153"/>
      <c r="P35" s="5">
        <f>IF('ユーザー別小売(卸)価格試算(税抜)'!P35="","",
      IF(ISNUMBER('ユーザー別小売(卸)価格試算(税抜)'!P35),
          IF(入力!$C$30=1,ROUNDDOWN('ユーザー別小売(卸)価格試算(税抜)'!P35*(1+入力!$C$31/100),-入力!$C$29),
          IF(入力!$C$30=2,ROUNDUP('ユーザー別小売(卸)価格試算(税抜)'!P35*(1+入力!$C$31/100),-入力!$C$29),
          IF(入力!$C$30=3,ROUND('ユーザー別小売(卸)価格試算(税抜)'!P35*(1+入力!$C$31/100),-入力!$C$29)))),
          'ユーザー別小売(卸)価格試算(税抜)'!P35))</f>
        <v>54560</v>
      </c>
      <c r="Q35" s="201">
        <f>'6桁'!Q35</f>
        <v>0</v>
      </c>
      <c r="R35" s="5">
        <f>IF('ユーザー別小売(卸)価格試算(税抜)'!R35="","",
      IF(ISNUMBER('ユーザー別小売(卸)価格試算(税抜)'!R35),
          IF(入力!$C$30=1,ROUNDDOWN('ユーザー別小売(卸)価格試算(税抜)'!R35*(1+入力!$C$31/100),-入力!$C$29),
          IF(入力!$C$30=2,ROUNDUP('ユーザー別小売(卸)価格試算(税抜)'!R35*(1+入力!$C$31/100),-入力!$C$29),
          IF(入力!$C$30=3,ROUND('ユーザー別小売(卸)価格試算(税抜)'!R35*(1+入力!$C$31/100),-入力!$C$29)))),
          'ユーザー別小売(卸)価格試算(税抜)'!R35))</f>
        <v>51260</v>
      </c>
      <c r="S35" s="201">
        <f>'6桁'!S35</f>
        <v>0</v>
      </c>
      <c r="T35" s="348"/>
      <c r="U35" s="200"/>
      <c r="X35" s="27"/>
      <c r="Z35" s="27"/>
    </row>
    <row r="36" spans="2:26" ht="29.1" customHeight="1" thickBot="1">
      <c r="B36" s="453"/>
      <c r="C36" s="66" t="s">
        <v>335</v>
      </c>
      <c r="D36" s="183">
        <v>103</v>
      </c>
      <c r="E36" s="176">
        <v>107</v>
      </c>
      <c r="F36" s="16">
        <f>IF('ユーザー別小売(卸)価格試算(税抜)'!F36="","",
      IF(ISNUMBER('ユーザー別小売(卸)価格試算(税抜)'!F36),
          IF(入力!$C$30=1,ROUNDDOWN('ユーザー別小売(卸)価格試算(税抜)'!F36*(1+入力!$C$31/100),-入力!$C$29),
          IF(入力!$C$30=2,ROUNDUP('ユーザー別小売(卸)価格試算(税抜)'!F36*(1+入力!$C$31/100),-入力!$C$29),
          IF(入力!$C$30=3,ROUND('ユーザー別小売(卸)価格試算(税抜)'!F36*(1+入力!$C$31/100),-入力!$C$29)))),
          'ユーザー別小売(卸)価格試算(税抜)'!F36))</f>
        <v>52470</v>
      </c>
      <c r="G36" s="68">
        <f>'6桁'!G36</f>
        <v>0</v>
      </c>
      <c r="H36" s="16" t="str">
        <f>IF('ユーザー別小売(卸)価格試算(税抜)'!H36="","",
      IF(ISNUMBER('ユーザー別小売(卸)価格試算(税抜)'!H36),
          IF(入力!$C$30=1,ROUNDDOWN('ユーザー別小売(卸)価格試算(税抜)'!H36*(1+入力!$C$31/100),-入力!$C$29),
          IF(入力!$C$30=2,ROUNDUP('ユーザー別小売(卸)価格試算(税抜)'!H36*(1+入力!$C$31/100),-入力!$C$29),
          IF(入力!$C$30=3,ROUND('ユーザー別小売(卸)価格試算(税抜)'!H36*(1+入力!$C$31/100),-入力!$C$29)))),
          'ユーザー別小売(卸)価格試算(税抜)'!H36))</f>
        <v/>
      </c>
      <c r="I36" s="68">
        <f>'6桁'!I36</f>
        <v>0</v>
      </c>
      <c r="J36" s="38"/>
      <c r="K36" s="451"/>
      <c r="L36" s="435" t="s">
        <v>3</v>
      </c>
      <c r="M36" s="436"/>
      <c r="N36" s="152">
        <v>91</v>
      </c>
      <c r="O36" s="153"/>
      <c r="P36" s="5">
        <f>IF('ユーザー別小売(卸)価格試算(税抜)'!P36="","",
      IF(ISNUMBER('ユーザー別小売(卸)価格試算(税抜)'!P36),
          IF(入力!$C$30=1,ROUNDDOWN('ユーザー別小売(卸)価格試算(税抜)'!P36*(1+入力!$C$31/100),-入力!$C$29),
          IF(入力!$C$30=2,ROUNDUP('ユーザー別小売(卸)価格試算(税抜)'!P36*(1+入力!$C$31/100),-入力!$C$29),
          IF(入力!$C$30=3,ROUND('ユーザー別小売(卸)価格試算(税抜)'!P36*(1+入力!$C$31/100),-入力!$C$29)))),
          'ユーザー別小売(卸)価格試算(税抜)'!P36))</f>
        <v>57860</v>
      </c>
      <c r="Q36" s="201">
        <f>'6桁'!Q36</f>
        <v>0</v>
      </c>
      <c r="R36" s="5" t="str">
        <f>IF('ユーザー別小売(卸)価格試算(税抜)'!R36="","",
      IF(ISNUMBER('ユーザー別小売(卸)価格試算(税抜)'!R36),
          IF(入力!$C$30=1,ROUNDDOWN('ユーザー別小売(卸)価格試算(税抜)'!R36*(1+入力!$C$31/100),-入力!$C$29),
          IF(入力!$C$30=2,ROUNDUP('ユーザー別小売(卸)価格試算(税抜)'!R36*(1+入力!$C$31/100),-入力!$C$29),
          IF(入力!$C$30=3,ROUND('ユーザー別小売(卸)価格試算(税抜)'!R36*(1+入力!$C$31/100),-入力!$C$29)))),
          'ユーザー別小売(卸)価格試算(税抜)'!R36))</f>
        <v/>
      </c>
      <c r="S36" s="201">
        <f>'6桁'!S36</f>
        <v>0</v>
      </c>
      <c r="T36" s="348"/>
      <c r="U36" s="200"/>
      <c r="X36" s="27"/>
      <c r="Z36" s="27"/>
    </row>
    <row r="37" spans="2:26" ht="29.1" customHeight="1">
      <c r="B37" s="447" t="s">
        <v>345</v>
      </c>
      <c r="C37" s="447"/>
      <c r="D37" s="447"/>
      <c r="E37" s="447"/>
      <c r="F37" s="447"/>
      <c r="G37" s="447"/>
      <c r="H37" s="447"/>
      <c r="I37" s="447"/>
      <c r="J37" s="355"/>
      <c r="K37" s="451"/>
      <c r="L37" s="435" t="s">
        <v>6</v>
      </c>
      <c r="M37" s="436"/>
      <c r="N37" s="152">
        <v>94</v>
      </c>
      <c r="O37" s="153"/>
      <c r="P37" s="5">
        <f>IF('ユーザー別小売(卸)価格試算(税抜)'!P37="","",
      IF(ISNUMBER('ユーザー別小売(卸)価格試算(税抜)'!P37),
          IF(入力!$C$30=1,ROUNDDOWN('ユーザー別小売(卸)価格試算(税抜)'!P37*(1+入力!$C$31/100),-入力!$C$29),
          IF(入力!$C$30=2,ROUNDUP('ユーザー別小売(卸)価格試算(税抜)'!P37*(1+入力!$C$31/100),-入力!$C$29),
          IF(入力!$C$30=3,ROUND('ユーザー別小売(卸)価格試算(税抜)'!P37*(1+入力!$C$31/100),-入力!$C$29)))),
          'ユーザー別小売(卸)価格試算(税抜)'!P37))</f>
        <v>61600</v>
      </c>
      <c r="Q37" s="201">
        <f>'6桁'!Q37</f>
        <v>0</v>
      </c>
      <c r="R37" s="5" t="str">
        <f>IF('ユーザー別小売(卸)価格試算(税抜)'!R37="","",
      IF(ISNUMBER('ユーザー別小売(卸)価格試算(税抜)'!R37),
          IF(入力!$C$30=1,ROUNDDOWN('ユーザー別小売(卸)価格試算(税抜)'!R37*(1+入力!$C$31/100),-入力!$C$29),
          IF(入力!$C$30=2,ROUNDUP('ユーザー別小売(卸)価格試算(税抜)'!R37*(1+入力!$C$31/100),-入力!$C$29),
          IF(入力!$C$30=3,ROUND('ユーザー別小売(卸)価格試算(税抜)'!R37*(1+入力!$C$31/100),-入力!$C$29)))),
          'ユーザー別小売(卸)価格試算(税抜)'!R37))</f>
        <v/>
      </c>
      <c r="S37" s="201">
        <f>'6桁'!S37</f>
        <v>0</v>
      </c>
      <c r="T37" s="348"/>
      <c r="U37" s="200"/>
      <c r="X37" s="27"/>
      <c r="Z37" s="27"/>
    </row>
    <row r="38" spans="2:26" ht="29.1" customHeight="1">
      <c r="B38" s="448"/>
      <c r="C38" s="448"/>
      <c r="D38" s="448"/>
      <c r="E38" s="448"/>
      <c r="F38" s="448"/>
      <c r="G38" s="448"/>
      <c r="H38" s="448"/>
      <c r="I38" s="448"/>
      <c r="J38" s="355"/>
      <c r="K38" s="451"/>
      <c r="L38" s="435" t="s">
        <v>8</v>
      </c>
      <c r="M38" s="436"/>
      <c r="N38" s="152">
        <v>95</v>
      </c>
      <c r="O38" s="153"/>
      <c r="P38" s="5">
        <f>IF('ユーザー別小売(卸)価格試算(税抜)'!P38="","",
      IF(ISNUMBER('ユーザー別小売(卸)価格試算(税抜)'!P38),
          IF(入力!$C$30=1,ROUNDDOWN('ユーザー別小売(卸)価格試算(税抜)'!P38*(1+入力!$C$31/100),-入力!$C$29),
          IF(入力!$C$30=2,ROUNDUP('ユーザー別小売(卸)価格試算(税抜)'!P38*(1+入力!$C$31/100),-入力!$C$29),
          IF(入力!$C$30=3,ROUND('ユーザー別小売(卸)価格試算(税抜)'!P38*(1+入力!$C$31/100),-入力!$C$29)))),
          'ユーザー別小売(卸)価格試算(税抜)'!P38))</f>
        <v>65120</v>
      </c>
      <c r="Q38" s="201">
        <f>'6桁'!Q38</f>
        <v>0</v>
      </c>
      <c r="R38" s="5" t="str">
        <f>IF('ユーザー別小売(卸)価格試算(税抜)'!R38="","",
      IF(ISNUMBER('ユーザー別小売(卸)価格試算(税抜)'!R38),
          IF(入力!$C$30=1,ROUNDDOWN('ユーザー別小売(卸)価格試算(税抜)'!R38*(1+入力!$C$31/100),-入力!$C$29),
          IF(入力!$C$30=2,ROUNDUP('ユーザー別小売(卸)価格試算(税抜)'!R38*(1+入力!$C$31/100),-入力!$C$29),
          IF(入力!$C$30=3,ROUND('ユーザー別小売(卸)価格試算(税抜)'!R38*(1+入力!$C$31/100),-入力!$C$29)))),
          'ユーザー別小売(卸)価格試算(税抜)'!R38))</f>
        <v/>
      </c>
      <c r="S38" s="201">
        <f>'6桁'!S38</f>
        <v>0</v>
      </c>
      <c r="T38" s="348"/>
      <c r="U38" s="206"/>
      <c r="X38" s="27"/>
      <c r="Z38" s="27"/>
    </row>
    <row r="39" spans="2:26" ht="29.1" customHeight="1">
      <c r="B39" s="316"/>
      <c r="C39" s="316"/>
      <c r="D39" s="316"/>
      <c r="E39" s="316"/>
      <c r="F39" s="316"/>
      <c r="G39" s="316"/>
      <c r="H39" s="316"/>
      <c r="I39" s="316"/>
      <c r="J39" s="355"/>
      <c r="K39" s="451"/>
      <c r="L39" s="435" t="s">
        <v>88</v>
      </c>
      <c r="M39" s="436"/>
      <c r="N39" s="152">
        <v>89</v>
      </c>
      <c r="O39" s="153"/>
      <c r="P39" s="5">
        <f>IF('ユーザー別小売(卸)価格試算(税抜)'!P39="","",
      IF(ISNUMBER('ユーザー別小売(卸)価格試算(税抜)'!P39),
          IF(入力!$C$30=1,ROUNDDOWN('ユーザー別小売(卸)価格試算(税抜)'!P39*(1+入力!$C$31/100),-入力!$C$29),
          IF(入力!$C$30=2,ROUNDUP('ユーザー別小売(卸)価格試算(税抜)'!P39*(1+入力!$C$31/100),-入力!$C$29),
          IF(入力!$C$30=3,ROUND('ユーザー別小売(卸)価格試算(税抜)'!P39*(1+入力!$C$31/100),-入力!$C$29)))),
          'ユーザー別小売(卸)価格試算(税抜)'!P39))</f>
        <v>51370</v>
      </c>
      <c r="Q39" s="201">
        <f>'6桁'!Q39</f>
        <v>0</v>
      </c>
      <c r="R39" s="5" t="str">
        <f>IF('ユーザー別小売(卸)価格試算(税抜)'!R39="","",
      IF(ISNUMBER('ユーザー別小売(卸)価格試算(税抜)'!R39),
          IF(入力!$C$30=1,ROUNDDOWN('ユーザー別小売(卸)価格試算(税抜)'!R39*(1+入力!$C$31/100),-入力!$C$29),
          IF(入力!$C$30=2,ROUNDUP('ユーザー別小売(卸)価格試算(税抜)'!R39*(1+入力!$C$31/100),-入力!$C$29),
          IF(入力!$C$30=3,ROUND('ユーザー別小売(卸)価格試算(税抜)'!R39*(1+入力!$C$31/100),-入力!$C$29)))),
          'ユーザー別小売(卸)価格試算(税抜)'!R39))</f>
        <v/>
      </c>
      <c r="S39" s="201">
        <f>'6桁'!S39</f>
        <v>0</v>
      </c>
      <c r="T39" s="348"/>
      <c r="U39" s="206"/>
      <c r="X39" s="27"/>
      <c r="Z39" s="27"/>
    </row>
    <row r="40" spans="2:26" ht="29.1" customHeight="1">
      <c r="B40" s="316"/>
      <c r="C40" s="316"/>
      <c r="D40" s="316"/>
      <c r="E40" s="316"/>
      <c r="F40" s="316"/>
      <c r="G40" s="316"/>
      <c r="H40" s="316"/>
      <c r="I40" s="316"/>
      <c r="J40" s="355"/>
      <c r="K40" s="451"/>
      <c r="L40" s="435" t="s">
        <v>23</v>
      </c>
      <c r="M40" s="436"/>
      <c r="N40" s="152">
        <v>91</v>
      </c>
      <c r="O40" s="153"/>
      <c r="P40" s="5">
        <f>IF('ユーザー別小売(卸)価格試算(税抜)'!P40="","",
      IF(ISNUMBER('ユーザー別小売(卸)価格試算(税抜)'!P40),
          IF(入力!$C$30=1,ROUNDDOWN('ユーザー別小売(卸)価格試算(税抜)'!P40*(1+入力!$C$31/100),-入力!$C$29),
          IF(入力!$C$30=2,ROUNDUP('ユーザー別小売(卸)価格試算(税抜)'!P40*(1+入力!$C$31/100),-入力!$C$29),
          IF(入力!$C$30=3,ROUND('ユーザー別小売(卸)価格試算(税抜)'!P40*(1+入力!$C$31/100),-入力!$C$29)))),
          'ユーザー別小売(卸)価格試算(税抜)'!P40))</f>
        <v>56980</v>
      </c>
      <c r="Q40" s="201">
        <f>'6桁'!Q40</f>
        <v>0</v>
      </c>
      <c r="R40" s="5">
        <f>IF('ユーザー別小売(卸)価格試算(税抜)'!R40="","",
      IF(ISNUMBER('ユーザー別小売(卸)価格試算(税抜)'!R40),
          IF(入力!$C$30=1,ROUNDDOWN('ユーザー別小売(卸)価格試算(税抜)'!R40*(1+入力!$C$31/100),-入力!$C$29),
          IF(入力!$C$30=2,ROUNDUP('ユーザー別小売(卸)価格試算(税抜)'!R40*(1+入力!$C$31/100),-入力!$C$29),
          IF(入力!$C$30=3,ROUND('ユーザー別小売(卸)価格試算(税抜)'!R40*(1+入力!$C$31/100),-入力!$C$29)))),
          'ユーザー別小売(卸)価格試算(税抜)'!R40))</f>
        <v>53570</v>
      </c>
      <c r="S40" s="201">
        <f>'6桁'!S40</f>
        <v>0</v>
      </c>
      <c r="T40" s="348"/>
      <c r="U40" s="206"/>
      <c r="X40" s="27"/>
      <c r="Z40" s="27"/>
    </row>
    <row r="41" spans="2:26" ht="29.1" customHeight="1">
      <c r="B41" s="28"/>
      <c r="C41" s="28"/>
      <c r="D41" s="28"/>
      <c r="E41" s="28"/>
      <c r="F41" s="28"/>
      <c r="G41" s="28"/>
      <c r="H41" s="28"/>
      <c r="I41" s="28"/>
      <c r="J41" s="28"/>
      <c r="K41" s="451"/>
      <c r="L41" s="435" t="s">
        <v>24</v>
      </c>
      <c r="M41" s="436"/>
      <c r="N41" s="152">
        <v>94</v>
      </c>
      <c r="O41" s="153"/>
      <c r="P41" s="5">
        <f>IF('ユーザー別小売(卸)価格試算(税抜)'!P41="","",
      IF(ISNUMBER('ユーザー別小売(卸)価格試算(税抜)'!P41),
          IF(入力!$C$30=1,ROUNDDOWN('ユーザー別小売(卸)価格試算(税抜)'!P41*(1+入力!$C$31/100),-入力!$C$29),
          IF(入力!$C$30=2,ROUNDUP('ユーザー別小売(卸)価格試算(税抜)'!P41*(1+入力!$C$31/100),-入力!$C$29),
          IF(入力!$C$30=3,ROUND('ユーザー別小売(卸)価格試算(税抜)'!P41*(1+入力!$C$31/100),-入力!$C$29)))),
          'ユーザー別小売(卸)価格試算(税抜)'!P41))</f>
        <v>59510</v>
      </c>
      <c r="Q41" s="201">
        <f>'6桁'!Q41</f>
        <v>0</v>
      </c>
      <c r="R41" s="5">
        <f>IF('ユーザー別小売(卸)価格試算(税抜)'!R41="","",
      IF(ISNUMBER('ユーザー別小売(卸)価格試算(税抜)'!R41),
          IF(入力!$C$30=1,ROUNDDOWN('ユーザー別小売(卸)価格試算(税抜)'!R41*(1+入力!$C$31/100),-入力!$C$29),
          IF(入力!$C$30=2,ROUNDUP('ユーザー別小売(卸)価格試算(税抜)'!R41*(1+入力!$C$31/100),-入力!$C$29),
          IF(入力!$C$30=3,ROUND('ユーザー別小売(卸)価格試算(税抜)'!R41*(1+入力!$C$31/100),-入力!$C$29)))),
          'ユーザー別小売(卸)価格試算(税抜)'!R41))</f>
        <v>56650</v>
      </c>
      <c r="S41" s="201">
        <f>'6桁'!S41</f>
        <v>0</v>
      </c>
      <c r="T41" s="348"/>
      <c r="U41" s="206"/>
      <c r="X41" s="27"/>
      <c r="Z41" s="27"/>
    </row>
    <row r="42" spans="2:26" ht="29.1" customHeight="1">
      <c r="B42" s="28"/>
      <c r="C42" s="397"/>
      <c r="D42" s="397"/>
      <c r="E42" s="397"/>
      <c r="F42" s="2"/>
      <c r="G42" s="69"/>
      <c r="H42" s="2"/>
      <c r="I42" s="69"/>
      <c r="J42" s="2"/>
      <c r="K42" s="451"/>
      <c r="L42" s="435" t="s">
        <v>89</v>
      </c>
      <c r="M42" s="436"/>
      <c r="N42" s="152">
        <v>96</v>
      </c>
      <c r="O42" s="153"/>
      <c r="P42" s="5">
        <f>IF('ユーザー別小売(卸)価格試算(税抜)'!P42="","",
      IF(ISNUMBER('ユーザー別小売(卸)価格試算(税抜)'!P42),
          IF(入力!$C$30=1,ROUNDDOWN('ユーザー別小売(卸)価格試算(税抜)'!P42*(1+入力!$C$31/100),-入力!$C$29),
          IF(入力!$C$30=2,ROUNDUP('ユーザー別小売(卸)価格試算(税抜)'!P42*(1+入力!$C$31/100),-入力!$C$29),
          IF(入力!$C$30=3,ROUND('ユーザー別小売(卸)価格試算(税抜)'!P42*(1+入力!$C$31/100),-入力!$C$29)))),
          'ユーザー別小売(卸)価格試算(税抜)'!P42))</f>
        <v>60830</v>
      </c>
      <c r="Q42" s="201">
        <f>'6桁'!Q42</f>
        <v>0</v>
      </c>
      <c r="R42" s="5" t="str">
        <f>IF('ユーザー別小売(卸)価格試算(税抜)'!R42="","",
      IF(ISNUMBER('ユーザー別小売(卸)価格試算(税抜)'!R42),
          IF(入力!$C$30=1,ROUNDDOWN('ユーザー別小売(卸)価格試算(税抜)'!R42*(1+入力!$C$31/100),-入力!$C$29),
          IF(入力!$C$30=2,ROUNDUP('ユーザー別小売(卸)価格試算(税抜)'!R42*(1+入力!$C$31/100),-入力!$C$29),
          IF(入力!$C$30=3,ROUND('ユーザー別小売(卸)価格試算(税抜)'!R42*(1+入力!$C$31/100),-入力!$C$29)))),
          'ユーザー別小売(卸)価格試算(税抜)'!R42))</f>
        <v/>
      </c>
      <c r="S42" s="201">
        <f>'6桁'!S42</f>
        <v>0</v>
      </c>
      <c r="T42" s="348"/>
      <c r="U42" s="206"/>
      <c r="X42" s="27"/>
      <c r="Z42" s="27"/>
    </row>
    <row r="43" spans="2:26" ht="29.1" customHeight="1">
      <c r="B43" s="28"/>
      <c r="C43" s="397"/>
      <c r="D43" s="397"/>
      <c r="E43" s="397"/>
      <c r="F43" s="2"/>
      <c r="G43" s="69"/>
      <c r="H43" s="2"/>
      <c r="I43" s="69"/>
      <c r="J43" s="2"/>
      <c r="K43" s="451"/>
      <c r="L43" s="435" t="s">
        <v>118</v>
      </c>
      <c r="M43" s="436"/>
      <c r="N43" s="152"/>
      <c r="O43" s="153">
        <v>95</v>
      </c>
      <c r="P43" s="5">
        <f>IF('ユーザー別小売(卸)価格試算(税抜)'!P43="","",
      IF(ISNUMBER('ユーザー別小売(卸)価格試算(税抜)'!P43),
          IF(入力!$C$30=1,ROUNDDOWN('ユーザー別小売(卸)価格試算(税抜)'!P43*(1+入力!$C$31/100),-入力!$C$29),
          IF(入力!$C$30=2,ROUNDUP('ユーザー別小売(卸)価格試算(税抜)'!P43*(1+入力!$C$31/100),-入力!$C$29),
          IF(入力!$C$30=3,ROUND('ユーザー別小売(卸)価格試算(税抜)'!P43*(1+入力!$C$31/100),-入力!$C$29)))),
          'ユーザー別小売(卸)価格試算(税抜)'!P43))</f>
        <v>52250</v>
      </c>
      <c r="Q43" s="201" t="str">
        <f>'6桁'!Q43</f>
        <v>★</v>
      </c>
      <c r="R43" s="5" t="str">
        <f>IF('ユーザー別小売(卸)価格試算(税抜)'!R43="","",
      IF(ISNUMBER('ユーザー別小売(卸)価格試算(税抜)'!R43),
          IF(入力!$C$30=1,ROUNDDOWN('ユーザー別小売(卸)価格試算(税抜)'!R43*(1+入力!$C$31/100),-入力!$C$29),
          IF(入力!$C$30=2,ROUNDUP('ユーザー別小売(卸)価格試算(税抜)'!R43*(1+入力!$C$31/100),-入力!$C$29),
          IF(入力!$C$30=3,ROUND('ユーザー別小売(卸)価格試算(税抜)'!R43*(1+入力!$C$31/100),-入力!$C$29)))),
          'ユーザー別小売(卸)価格試算(税抜)'!R43))</f>
        <v/>
      </c>
      <c r="S43" s="201">
        <f>'6桁'!S43</f>
        <v>0</v>
      </c>
      <c r="T43" s="348"/>
      <c r="U43" s="206"/>
      <c r="X43" s="27"/>
      <c r="Z43" s="27"/>
    </row>
    <row r="44" spans="2:26" ht="29.1" customHeight="1">
      <c r="B44" s="28"/>
      <c r="C44" s="397"/>
      <c r="D44" s="397"/>
      <c r="E44" s="397"/>
      <c r="F44" s="2"/>
      <c r="G44" s="60"/>
      <c r="H44" s="2"/>
      <c r="I44" s="60"/>
      <c r="J44" s="2"/>
      <c r="K44" s="451"/>
      <c r="L44" s="435" t="s">
        <v>90</v>
      </c>
      <c r="M44" s="436"/>
      <c r="N44" s="152">
        <v>94</v>
      </c>
      <c r="O44" s="153"/>
      <c r="P44" s="5">
        <f>IF('ユーザー別小売(卸)価格試算(税抜)'!P44="","",
      IF(ISNUMBER('ユーザー別小売(卸)価格試算(税抜)'!P44),
          IF(入力!$C$30=1,ROUNDDOWN('ユーザー別小売(卸)価格試算(税抜)'!P44*(1+入力!$C$31/100),-入力!$C$29),
          IF(入力!$C$30=2,ROUNDUP('ユーザー別小売(卸)価格試算(税抜)'!P44*(1+入力!$C$31/100),-入力!$C$29),
          IF(入力!$C$30=3,ROUND('ユーザー別小売(卸)価格試算(税抜)'!P44*(1+入力!$C$31/100),-入力!$C$29)))),
          'ユーザー別小売(卸)価格試算(税抜)'!P44))</f>
        <v>54230</v>
      </c>
      <c r="Q44" s="201">
        <f>'6桁'!Q44</f>
        <v>0</v>
      </c>
      <c r="R44" s="5">
        <f>IF('ユーザー別小売(卸)価格試算(税抜)'!R44="","",
      IF(ISNUMBER('ユーザー別小売(卸)価格試算(税抜)'!R44),
          IF(入力!$C$30=1,ROUNDDOWN('ユーザー別小売(卸)価格試算(税抜)'!R44*(1+入力!$C$31/100),-入力!$C$29),
          IF(入力!$C$30=2,ROUNDUP('ユーザー別小売(卸)価格試算(税抜)'!R44*(1+入力!$C$31/100),-入力!$C$29),
          IF(入力!$C$30=3,ROUND('ユーザー別小売(卸)価格試算(税抜)'!R44*(1+入力!$C$31/100),-入力!$C$29)))),
          'ユーザー別小売(卸)価格試算(税抜)'!R44))</f>
        <v>51480</v>
      </c>
      <c r="S44" s="201">
        <f>'6桁'!S44</f>
        <v>0</v>
      </c>
      <c r="T44" s="348"/>
      <c r="U44" s="200"/>
      <c r="X44" s="27"/>
      <c r="Z44" s="27"/>
    </row>
    <row r="45" spans="2:26" ht="29.1" customHeight="1">
      <c r="B45" s="28"/>
      <c r="C45" s="397"/>
      <c r="D45" s="397"/>
      <c r="E45" s="397"/>
      <c r="F45" s="2"/>
      <c r="G45" s="60"/>
      <c r="H45" s="2"/>
      <c r="I45" s="60"/>
      <c r="J45" s="2"/>
      <c r="K45" s="451"/>
      <c r="L45" s="435" t="s">
        <v>91</v>
      </c>
      <c r="M45" s="436"/>
      <c r="N45" s="152">
        <v>97</v>
      </c>
      <c r="O45" s="153"/>
      <c r="P45" s="5">
        <f>IF('ユーザー別小売(卸)価格試算(税抜)'!P45="","",
      IF(ISNUMBER('ユーザー別小売(卸)価格試算(税抜)'!P45),
          IF(入力!$C$30=1,ROUNDDOWN('ユーザー別小売(卸)価格試算(税抜)'!P45*(1+入力!$C$31/100),-入力!$C$29),
          IF(入力!$C$30=2,ROUNDUP('ユーザー別小売(卸)価格試算(税抜)'!P45*(1+入力!$C$31/100),-入力!$C$29),
          IF(入力!$C$30=3,ROUND('ユーザー別小売(卸)価格試算(税抜)'!P45*(1+入力!$C$31/100),-入力!$C$29)))),
          'ユーザー別小売(卸)価格試算(税抜)'!P45))</f>
        <v>57420</v>
      </c>
      <c r="Q45" s="201">
        <f>'6桁'!Q45</f>
        <v>0</v>
      </c>
      <c r="R45" s="5">
        <f>IF('ユーザー別小売(卸)価格試算(税抜)'!R45="","",
      IF(ISNUMBER('ユーザー別小売(卸)価格試算(税抜)'!R45),
          IF(入力!$C$30=1,ROUNDDOWN('ユーザー別小売(卸)価格試算(税抜)'!R45*(1+入力!$C$31/100),-入力!$C$29),
          IF(入力!$C$30=2,ROUNDUP('ユーザー別小売(卸)価格試算(税抜)'!R45*(1+入力!$C$31/100),-入力!$C$29),
          IF(入力!$C$30=3,ROUND('ユーザー別小売(卸)価格試算(税抜)'!R45*(1+入力!$C$31/100),-入力!$C$29)))),
          'ユーザー別小売(卸)価格試算(税抜)'!R45))</f>
        <v>54340</v>
      </c>
      <c r="S45" s="201">
        <f>'6桁'!S45</f>
        <v>0</v>
      </c>
      <c r="T45" s="348"/>
      <c r="U45" s="200"/>
      <c r="X45" s="27"/>
      <c r="Z45" s="27"/>
    </row>
    <row r="46" spans="2:26" ht="29.1" customHeight="1">
      <c r="B46" s="28"/>
      <c r="C46" s="397"/>
      <c r="D46" s="397"/>
      <c r="E46" s="397"/>
      <c r="F46" s="2"/>
      <c r="G46" s="60"/>
      <c r="H46" s="2"/>
      <c r="I46" s="60"/>
      <c r="J46" s="2"/>
      <c r="K46" s="451"/>
      <c r="L46" s="435" t="s">
        <v>221</v>
      </c>
      <c r="M46" s="436"/>
      <c r="N46" s="152">
        <v>99</v>
      </c>
      <c r="O46" s="153"/>
      <c r="P46" s="5">
        <f>IF('ユーザー別小売(卸)価格試算(税抜)'!P46="","",
      IF(ISNUMBER('ユーザー別小売(卸)価格試算(税抜)'!P46),
          IF(入力!$C$30=1,ROUNDDOWN('ユーザー別小売(卸)価格試算(税抜)'!P46*(1+入力!$C$31/100),-入力!$C$29),
          IF(入力!$C$30=2,ROUNDUP('ユーザー別小売(卸)価格試算(税抜)'!P46*(1+入力!$C$31/100),-入力!$C$29),
          IF(入力!$C$30=3,ROUND('ユーザー別小売(卸)価格試算(税抜)'!P46*(1+入力!$C$31/100),-入力!$C$29)))),
          'ユーザー別小売(卸)価格試算(税抜)'!P46))</f>
        <v>60500</v>
      </c>
      <c r="Q46" s="201">
        <f>'6桁'!Q46</f>
        <v>0</v>
      </c>
      <c r="R46" s="5" t="str">
        <f>IF('ユーザー別小売(卸)価格試算(税抜)'!R46="","",
      IF(ISNUMBER('ユーザー別小売(卸)価格試算(税抜)'!R46),
          IF(入力!$C$30=1,ROUNDDOWN('ユーザー別小売(卸)価格試算(税抜)'!R46*(1+入力!$C$31/100),-入力!$C$29),
          IF(入力!$C$30=2,ROUNDUP('ユーザー別小売(卸)価格試算(税抜)'!R46*(1+入力!$C$31/100),-入力!$C$29),
          IF(入力!$C$30=3,ROUND('ユーザー別小売(卸)価格試算(税抜)'!R46*(1+入力!$C$31/100),-入力!$C$29)))),
          'ユーザー別小売(卸)価格試算(税抜)'!R46))</f>
        <v/>
      </c>
      <c r="S46" s="201">
        <f>'6桁'!S46</f>
        <v>0</v>
      </c>
      <c r="T46" s="348"/>
      <c r="U46" s="200"/>
      <c r="X46" s="27"/>
      <c r="Z46" s="27"/>
    </row>
    <row r="47" spans="2:26" ht="29.1" customHeight="1">
      <c r="B47" s="28"/>
      <c r="C47" s="397"/>
      <c r="D47" s="397"/>
      <c r="E47" s="397"/>
      <c r="F47" s="2"/>
      <c r="G47" s="60"/>
      <c r="H47" s="2"/>
      <c r="I47" s="60"/>
      <c r="J47" s="2"/>
      <c r="K47" s="451"/>
      <c r="L47" s="435" t="s">
        <v>224</v>
      </c>
      <c r="M47" s="436"/>
      <c r="N47" s="152">
        <v>90</v>
      </c>
      <c r="O47" s="153"/>
      <c r="P47" s="5">
        <f>IF('ユーザー別小売(卸)価格試算(税抜)'!P47="","",
      IF(ISNUMBER('ユーザー別小売(卸)価格試算(税抜)'!P47),
          IF(入力!$C$30=1,ROUNDDOWN('ユーザー別小売(卸)価格試算(税抜)'!P47*(1+入力!$C$31/100),-入力!$C$29),
          IF(入力!$C$30=2,ROUNDUP('ユーザー別小売(卸)価格試算(税抜)'!P47*(1+入力!$C$31/100),-入力!$C$29),
          IF(入力!$C$30=3,ROUND('ユーザー別小売(卸)価格試算(税抜)'!P47*(1+入力!$C$31/100),-入力!$C$29)))),
          'ユーザー別小売(卸)価格試算(税抜)'!P47))</f>
        <v>43120</v>
      </c>
      <c r="Q47" s="201">
        <f>'6桁'!Q47</f>
        <v>0</v>
      </c>
      <c r="R47" s="5">
        <f>IF('ユーザー別小売(卸)価格試算(税抜)'!R47="","",
      IF(ISNUMBER('ユーザー別小売(卸)価格試算(税抜)'!R47),
          IF(入力!$C$30=1,ROUNDDOWN('ユーザー別小売(卸)価格試算(税抜)'!R47*(1+入力!$C$31/100),-入力!$C$29),
          IF(入力!$C$30=2,ROUNDUP('ユーザー別小売(卸)価格試算(税抜)'!R47*(1+入力!$C$31/100),-入力!$C$29),
          IF(入力!$C$30=3,ROUND('ユーザー別小売(卸)価格試算(税抜)'!R47*(1+入力!$C$31/100),-入力!$C$29)))),
          'ユーザー別小売(卸)価格試算(税抜)'!R47))</f>
        <v>40480</v>
      </c>
      <c r="S47" s="201">
        <f>'6桁'!S47</f>
        <v>0</v>
      </c>
      <c r="T47" s="348"/>
      <c r="U47" s="200"/>
      <c r="X47" s="27"/>
      <c r="Z47" s="27"/>
    </row>
    <row r="48" spans="2:26" ht="29.1" customHeight="1">
      <c r="B48" s="28"/>
      <c r="C48" s="397"/>
      <c r="D48" s="397"/>
      <c r="E48" s="397"/>
      <c r="F48" s="2"/>
      <c r="G48" s="60"/>
      <c r="H48" s="2"/>
      <c r="I48" s="60"/>
      <c r="J48" s="2"/>
      <c r="K48" s="451"/>
      <c r="L48" s="435" t="s">
        <v>103</v>
      </c>
      <c r="M48" s="436"/>
      <c r="N48" s="152">
        <v>96</v>
      </c>
      <c r="O48" s="153"/>
      <c r="P48" s="5">
        <f>IF('ユーザー別小売(卸)価格試算(税抜)'!P48="","",
      IF(ISNUMBER('ユーザー別小売(卸)価格試算(税抜)'!P48),
          IF(入力!$C$30=1,ROUNDDOWN('ユーザー別小売(卸)価格試算(税抜)'!P48*(1+入力!$C$31/100),-入力!$C$29),
          IF(入力!$C$30=2,ROUNDUP('ユーザー別小売(卸)価格試算(税抜)'!P48*(1+入力!$C$31/100),-入力!$C$29),
          IF(入力!$C$30=3,ROUND('ユーザー別小売(卸)価格試算(税抜)'!P48*(1+入力!$C$31/100),-入力!$C$29)))),
          'ユーザー別小売(卸)価格試算(税抜)'!P48))</f>
        <v>43010</v>
      </c>
      <c r="Q48" s="201">
        <f>'6桁'!Q48</f>
        <v>0</v>
      </c>
      <c r="R48" s="5">
        <f>IF('ユーザー別小売(卸)価格試算(税抜)'!R48="","",
      IF(ISNUMBER('ユーザー別小売(卸)価格試算(税抜)'!R48),
          IF(入力!$C$30=1,ROUNDDOWN('ユーザー別小売(卸)価格試算(税抜)'!R48*(1+入力!$C$31/100),-入力!$C$29),
          IF(入力!$C$30=2,ROUNDUP('ユーザー別小売(卸)価格試算(税抜)'!R48*(1+入力!$C$31/100),-入力!$C$29),
          IF(入力!$C$30=3,ROUND('ユーザー別小売(卸)価格試算(税抜)'!R48*(1+入力!$C$31/100),-入力!$C$29)))),
          'ユーザー別小売(卸)価格試算(税抜)'!R48))</f>
        <v>41030</v>
      </c>
      <c r="S48" s="201">
        <f>'6桁'!S48</f>
        <v>0</v>
      </c>
      <c r="T48" s="348"/>
      <c r="U48" s="200"/>
      <c r="X48" s="27"/>
      <c r="Z48" s="27"/>
    </row>
    <row r="49" spans="2:27" ht="29.1" customHeight="1">
      <c r="B49" s="28"/>
      <c r="C49" s="34"/>
      <c r="D49" s="34"/>
      <c r="E49" s="34"/>
      <c r="F49" s="2"/>
      <c r="G49" s="60"/>
      <c r="H49" s="2"/>
      <c r="I49" s="60"/>
      <c r="J49" s="2"/>
      <c r="K49" s="451"/>
      <c r="L49" s="435" t="s">
        <v>810</v>
      </c>
      <c r="M49" s="436"/>
      <c r="N49" s="152">
        <v>99</v>
      </c>
      <c r="O49" s="153"/>
      <c r="P49" s="5">
        <f>IF('ユーザー別小売(卸)価格試算(税抜)'!P49="","",
      IF(ISNUMBER('ユーザー別小売(卸)価格試算(税抜)'!P49),
          IF(入力!$C$30=1,ROUNDDOWN('ユーザー別小売(卸)価格試算(税抜)'!P49*(1+入力!$C$31/100),-入力!$C$29),
          IF(入力!$C$30=2,ROUNDUP('ユーザー別小売(卸)価格試算(税抜)'!P49*(1+入力!$C$31/100),-入力!$C$29),
          IF(入力!$C$30=3,ROUND('ユーザー別小売(卸)価格試算(税抜)'!P49*(1+入力!$C$31/100),-入力!$C$29)))),
          'ユーザー別小売(卸)価格試算(税抜)'!P49))</f>
        <v>45320</v>
      </c>
      <c r="Q49" s="201">
        <f>'6桁'!Q49</f>
        <v>0</v>
      </c>
      <c r="R49" s="5">
        <f>IF('ユーザー別小売(卸)価格試算(税抜)'!R49="","",
      IF(ISNUMBER('ユーザー別小売(卸)価格試算(税抜)'!R49),
          IF(入力!$C$30=1,ROUNDDOWN('ユーザー別小売(卸)価格試算(税抜)'!R49*(1+入力!$C$31/100),-入力!$C$29),
          IF(入力!$C$30=2,ROUNDUP('ユーザー別小売(卸)価格試算(税抜)'!R49*(1+入力!$C$31/100),-入力!$C$29),
          IF(入力!$C$30=3,ROUND('ユーザー別小売(卸)価格試算(税抜)'!R49*(1+入力!$C$31/100),-入力!$C$29)))),
          'ユーザー別小売(卸)価格試算(税抜)'!R49))</f>
        <v>43230</v>
      </c>
      <c r="S49" s="201">
        <f>'6桁'!S49</f>
        <v>0</v>
      </c>
      <c r="T49" s="348"/>
      <c r="U49" s="200"/>
      <c r="X49" s="27"/>
      <c r="Z49" s="27"/>
    </row>
    <row r="50" spans="2:27" ht="29.1" customHeight="1" thickBot="1">
      <c r="B50" s="28"/>
      <c r="C50" s="34"/>
      <c r="D50" s="34"/>
      <c r="E50" s="34"/>
      <c r="F50" s="2"/>
      <c r="G50" s="60"/>
      <c r="H50" s="2"/>
      <c r="I50" s="60"/>
      <c r="J50" s="2"/>
      <c r="K50" s="453"/>
      <c r="L50" s="439" t="s">
        <v>153</v>
      </c>
      <c r="M50" s="440"/>
      <c r="N50" s="154">
        <v>102</v>
      </c>
      <c r="O50" s="353"/>
      <c r="P50" s="161">
        <f>IF('ユーザー別小売(卸)価格試算(税抜)'!P50="","",
      IF(ISNUMBER('ユーザー別小売(卸)価格試算(税抜)'!P50),
          IF(入力!$C$30=1,ROUNDDOWN('ユーザー別小売(卸)価格試算(税抜)'!P50*(1+入力!$C$31/100),-入力!$C$29),
          IF(入力!$C$30=2,ROUNDUP('ユーザー別小売(卸)価格試算(税抜)'!P50*(1+入力!$C$31/100),-入力!$C$29),
          IF(入力!$C$30=3,ROUND('ユーザー別小売(卸)価格試算(税抜)'!P50*(1+入力!$C$31/100),-入力!$C$29)))),
          'ユーザー別小売(卸)価格試算(税抜)'!P50))</f>
        <v>42460</v>
      </c>
      <c r="Q50" s="354">
        <f>'6桁'!Q50</f>
        <v>0</v>
      </c>
      <c r="R50" s="161" t="str">
        <f>IF('ユーザー別小売(卸)価格試算(税抜)'!R50="","",
      IF(ISNUMBER('ユーザー別小売(卸)価格試算(税抜)'!R50),
          IF(入力!$C$30=1,ROUNDDOWN('ユーザー別小売(卸)価格試算(税抜)'!R50*(1+入力!$C$31/100),-入力!$C$29),
          IF(入力!$C$30=2,ROUNDUP('ユーザー別小売(卸)価格試算(税抜)'!R50*(1+入力!$C$31/100),-入力!$C$29),
          IF(入力!$C$30=3,ROUND('ユーザー別小売(卸)価格試算(税抜)'!R50*(1+入力!$C$31/100),-入力!$C$29)))),
          'ユーザー別小売(卸)価格試算(税抜)'!R50))</f>
        <v/>
      </c>
      <c r="S50" s="354">
        <f>'6桁'!S50</f>
        <v>0</v>
      </c>
      <c r="T50" s="348"/>
      <c r="U50" s="200"/>
      <c r="X50" s="27"/>
      <c r="Z50" s="27"/>
    </row>
    <row r="51" spans="2:27" ht="29.1" customHeight="1">
      <c r="B51" s="28"/>
      <c r="C51" s="34"/>
      <c r="D51" s="34"/>
      <c r="E51" s="34"/>
      <c r="F51" s="2"/>
      <c r="G51" s="60"/>
      <c r="H51" s="2"/>
      <c r="I51" s="60"/>
      <c r="J51" s="2"/>
      <c r="K51" s="309"/>
      <c r="L51" s="309"/>
      <c r="M51" s="309"/>
      <c r="N51" s="403"/>
      <c r="O51" s="403"/>
      <c r="P51" s="312"/>
      <c r="Q51" s="313"/>
      <c r="R51" s="312"/>
      <c r="S51" s="313"/>
      <c r="T51" s="199"/>
      <c r="U51" s="200"/>
      <c r="X51" s="27"/>
      <c r="Z51" s="27"/>
    </row>
    <row r="52" spans="2:27" ht="29.1" customHeight="1">
      <c r="B52" s="28"/>
      <c r="C52" s="34"/>
      <c r="D52" s="34"/>
      <c r="E52" s="34"/>
      <c r="F52" s="2"/>
      <c r="G52" s="60"/>
      <c r="H52" s="2"/>
      <c r="I52" s="60"/>
      <c r="J52" s="2"/>
      <c r="K52" s="60"/>
      <c r="L52" s="2"/>
      <c r="M52" s="21"/>
      <c r="N52" s="21"/>
      <c r="O52" s="21"/>
      <c r="P52" s="580"/>
      <c r="Q52" s="580"/>
      <c r="R52" s="199"/>
      <c r="S52" s="200"/>
      <c r="T52" s="199"/>
      <c r="U52" s="200"/>
      <c r="V52" s="2"/>
      <c r="W52" s="60"/>
      <c r="Z52" s="27"/>
    </row>
    <row r="53" spans="2:27" ht="29.1" customHeight="1">
      <c r="B53" s="28"/>
      <c r="C53" s="34"/>
      <c r="D53" s="34"/>
      <c r="E53" s="34"/>
      <c r="F53" s="2"/>
      <c r="G53" s="60"/>
      <c r="H53" s="2"/>
      <c r="I53" s="60"/>
      <c r="J53" s="2"/>
      <c r="K53" s="60"/>
      <c r="L53" s="2"/>
      <c r="M53" s="21"/>
      <c r="N53" s="21"/>
      <c r="O53" s="21"/>
      <c r="P53" s="580"/>
      <c r="Q53" s="580"/>
      <c r="R53" s="199"/>
      <c r="S53" s="200"/>
      <c r="T53" s="199"/>
      <c r="U53" s="200"/>
      <c r="V53" s="2"/>
      <c r="W53" s="60"/>
      <c r="Z53" s="27"/>
    </row>
    <row r="54" spans="2:27" ht="29.1" customHeight="1">
      <c r="B54" s="28"/>
      <c r="C54" s="34"/>
      <c r="D54" s="34"/>
      <c r="E54" s="34"/>
      <c r="F54" s="2"/>
      <c r="G54" s="60"/>
      <c r="H54" s="2"/>
      <c r="I54" s="60"/>
      <c r="J54" s="2"/>
      <c r="K54" s="60"/>
      <c r="L54" s="2"/>
      <c r="M54" s="21"/>
      <c r="N54" s="21"/>
      <c r="O54" s="21"/>
      <c r="P54" s="580"/>
      <c r="Q54" s="580"/>
      <c r="R54" s="199"/>
      <c r="S54" s="200"/>
      <c r="T54" s="199"/>
      <c r="U54" s="200"/>
      <c r="V54" s="2"/>
      <c r="W54" s="60"/>
      <c r="Z54" s="27"/>
    </row>
    <row r="55" spans="2:27" ht="29.1" customHeight="1">
      <c r="B55" s="28"/>
      <c r="C55" s="34"/>
      <c r="D55" s="34"/>
      <c r="E55" s="34"/>
      <c r="F55" s="2"/>
      <c r="G55" s="60"/>
      <c r="H55" s="2"/>
      <c r="I55" s="60"/>
      <c r="J55" s="2"/>
      <c r="K55" s="60"/>
      <c r="L55" s="2"/>
      <c r="M55" s="372"/>
      <c r="N55" s="372"/>
      <c r="O55" s="372"/>
      <c r="P55" s="372"/>
      <c r="Q55" s="384"/>
      <c r="R55" s="384"/>
      <c r="S55" s="384"/>
      <c r="T55" s="384"/>
      <c r="U55" s="384"/>
      <c r="V55" s="372"/>
      <c r="W55" s="372"/>
      <c r="Z55" s="27"/>
    </row>
    <row r="56" spans="2:27" s="3" customFormat="1" ht="29.1" customHeight="1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397"/>
      <c r="N56" s="397"/>
      <c r="O56" s="397"/>
      <c r="P56" s="97"/>
      <c r="Q56" s="384"/>
      <c r="R56" s="384"/>
      <c r="S56" s="384"/>
      <c r="T56" s="384"/>
      <c r="U56" s="384"/>
      <c r="V56" s="372"/>
      <c r="W56" s="372"/>
      <c r="X56" s="372"/>
      <c r="Y56" s="372"/>
      <c r="Z56" s="83"/>
    </row>
    <row r="57" spans="2:27" s="3" customFormat="1" ht="29.1" customHeight="1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397"/>
      <c r="N57" s="397"/>
      <c r="O57" s="397"/>
      <c r="P57" s="88"/>
      <c r="Q57" s="384"/>
      <c r="R57" s="384"/>
      <c r="S57" s="384"/>
      <c r="T57" s="384"/>
      <c r="U57" s="384"/>
      <c r="V57" s="372"/>
      <c r="W57" s="372"/>
      <c r="X57" s="372"/>
      <c r="Y57" s="372"/>
      <c r="Z57" s="83"/>
    </row>
    <row r="58" spans="2:27" s="3" customFormat="1" ht="16.5" customHeight="1">
      <c r="F58" s="2"/>
      <c r="H58" s="2"/>
      <c r="J58" s="88"/>
      <c r="L58" s="88"/>
      <c r="M58" s="397"/>
      <c r="N58" s="397"/>
      <c r="O58" s="397"/>
      <c r="P58" s="88"/>
      <c r="Q58" s="383"/>
      <c r="R58" s="383"/>
      <c r="S58" s="383"/>
      <c r="T58" s="193"/>
      <c r="U58" s="195"/>
      <c r="V58" s="83"/>
      <c r="X58" s="83"/>
      <c r="Z58" s="83"/>
    </row>
    <row r="59" spans="2:27" s="3" customFormat="1" ht="16.5" customHeight="1" thickBot="1">
      <c r="B59" s="22"/>
      <c r="C59" s="22"/>
      <c r="D59" s="22"/>
      <c r="E59" s="22"/>
      <c r="F59" s="2"/>
      <c r="G59" s="22"/>
      <c r="H59" s="2"/>
      <c r="I59" s="27"/>
      <c r="J59" s="90"/>
      <c r="K59" s="22"/>
      <c r="L59" s="90"/>
      <c r="M59" s="147"/>
      <c r="N59" s="147"/>
      <c r="O59" s="147"/>
      <c r="P59" s="90"/>
      <c r="Q59" s="209"/>
      <c r="R59" s="209"/>
      <c r="S59" s="209"/>
      <c r="T59" s="193"/>
      <c r="U59" s="195"/>
      <c r="V59" s="83"/>
      <c r="X59" s="83"/>
      <c r="Z59" s="83"/>
    </row>
    <row r="60" spans="2:27" s="3" customFormat="1" ht="25.5" customHeight="1" thickTop="1" thickBot="1">
      <c r="B60" s="461" t="s">
        <v>146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3"/>
    </row>
    <row r="61" spans="2:27" s="3" customFormat="1" ht="14.25" customHeight="1" thickTop="1">
      <c r="B61" s="20"/>
      <c r="C61" s="20"/>
      <c r="D61" s="20"/>
      <c r="E61" s="20"/>
      <c r="F61" s="84"/>
      <c r="G61" s="18"/>
      <c r="H61" s="86"/>
      <c r="I61" s="27"/>
      <c r="J61" s="86"/>
      <c r="K61" s="27"/>
      <c r="L61" s="86"/>
      <c r="M61" s="27"/>
      <c r="N61" s="27"/>
      <c r="O61" s="27"/>
      <c r="P61" s="86"/>
      <c r="Q61" s="191"/>
      <c r="R61" s="191"/>
      <c r="S61" s="191"/>
      <c r="T61" s="197"/>
      <c r="U61" s="191"/>
      <c r="V61" s="83"/>
      <c r="X61" s="83"/>
      <c r="Z61" s="83"/>
    </row>
    <row r="62" spans="2:27" s="3" customFormat="1" ht="17.25" customHeight="1" thickBot="1">
      <c r="B62" s="18" t="s">
        <v>344</v>
      </c>
      <c r="C62" s="18"/>
      <c r="D62" s="18"/>
      <c r="E62" s="18"/>
      <c r="F62" s="84"/>
      <c r="G62" s="18"/>
      <c r="H62" s="86"/>
      <c r="I62" s="27"/>
      <c r="J62" s="86"/>
      <c r="K62" s="27"/>
      <c r="L62" s="86"/>
      <c r="M62" s="27"/>
      <c r="N62" s="27"/>
      <c r="O62" s="27"/>
      <c r="P62" s="86"/>
      <c r="Q62" s="191"/>
      <c r="R62" s="191"/>
      <c r="S62" s="191"/>
      <c r="T62" s="197"/>
      <c r="U62" s="191"/>
      <c r="V62" s="83"/>
      <c r="X62" s="83"/>
      <c r="Z62" s="83"/>
    </row>
    <row r="63" spans="2:27" ht="19.5" customHeight="1" thickBot="1">
      <c r="B63" s="464" t="s">
        <v>223</v>
      </c>
      <c r="C63" s="537" t="s">
        <v>143</v>
      </c>
      <c r="D63" s="550" t="s">
        <v>364</v>
      </c>
      <c r="E63" s="551"/>
      <c r="F63" s="481" t="s">
        <v>112</v>
      </c>
      <c r="G63" s="482"/>
      <c r="H63" s="482"/>
      <c r="I63" s="483"/>
      <c r="J63" s="131"/>
      <c r="K63" s="464" t="s">
        <v>223</v>
      </c>
      <c r="L63" s="539" t="s">
        <v>143</v>
      </c>
      <c r="M63" s="540"/>
      <c r="N63" s="550" t="s">
        <v>364</v>
      </c>
      <c r="O63" s="581"/>
      <c r="P63" s="481" t="s">
        <v>112</v>
      </c>
      <c r="Q63" s="482"/>
      <c r="R63" s="482"/>
      <c r="S63" s="483"/>
      <c r="T63" s="210"/>
      <c r="U63" s="210"/>
      <c r="X63" s="27"/>
      <c r="Z63" s="27"/>
    </row>
    <row r="64" spans="2:27" ht="19.5" customHeight="1">
      <c r="B64" s="465"/>
      <c r="C64" s="561"/>
      <c r="D64" s="552"/>
      <c r="E64" s="553"/>
      <c r="F64" s="474" t="s">
        <v>372</v>
      </c>
      <c r="G64" s="475"/>
      <c r="H64" s="546" t="s">
        <v>469</v>
      </c>
      <c r="I64" s="475"/>
      <c r="J64" s="131"/>
      <c r="K64" s="465"/>
      <c r="L64" s="562"/>
      <c r="M64" s="563"/>
      <c r="N64" s="582"/>
      <c r="O64" s="583"/>
      <c r="P64" s="474" t="s">
        <v>372</v>
      </c>
      <c r="Q64" s="475"/>
      <c r="R64" s="546" t="s">
        <v>469</v>
      </c>
      <c r="S64" s="475"/>
      <c r="T64" s="210"/>
      <c r="U64" s="210"/>
      <c r="X64" s="27"/>
      <c r="Z64" s="27"/>
    </row>
    <row r="65" spans="2:26" s="29" customFormat="1" ht="19.5" customHeight="1">
      <c r="B65" s="465"/>
      <c r="C65" s="561"/>
      <c r="D65" s="554" t="s">
        <v>365</v>
      </c>
      <c r="E65" s="565" t="s">
        <v>366</v>
      </c>
      <c r="F65" s="560"/>
      <c r="G65" s="548"/>
      <c r="H65" s="547"/>
      <c r="I65" s="548"/>
      <c r="J65" s="131"/>
      <c r="K65" s="465"/>
      <c r="L65" s="562"/>
      <c r="M65" s="563"/>
      <c r="N65" s="582"/>
      <c r="O65" s="583"/>
      <c r="P65" s="560"/>
      <c r="Q65" s="548"/>
      <c r="R65" s="547"/>
      <c r="S65" s="548"/>
      <c r="T65" s="522"/>
      <c r="U65" s="522"/>
      <c r="V65" s="96"/>
    </row>
    <row r="66" spans="2:26" s="3" customFormat="1" ht="19.5" customHeight="1" thickBot="1">
      <c r="B66" s="536"/>
      <c r="C66" s="538"/>
      <c r="D66" s="555"/>
      <c r="E66" s="566"/>
      <c r="F66" s="486" t="s">
        <v>125</v>
      </c>
      <c r="G66" s="487"/>
      <c r="H66" s="486" t="s">
        <v>125</v>
      </c>
      <c r="I66" s="487"/>
      <c r="J66" s="131"/>
      <c r="K66" s="536"/>
      <c r="L66" s="541"/>
      <c r="M66" s="542"/>
      <c r="N66" s="584"/>
      <c r="O66" s="585"/>
      <c r="P66" s="486" t="s">
        <v>125</v>
      </c>
      <c r="Q66" s="487"/>
      <c r="R66" s="513" t="s">
        <v>125</v>
      </c>
      <c r="S66" s="514"/>
      <c r="T66" s="523"/>
      <c r="U66" s="523"/>
      <c r="V66" s="83"/>
    </row>
    <row r="67" spans="2:26" s="3" customFormat="1" ht="29.45" customHeight="1">
      <c r="B67" s="528">
        <v>16</v>
      </c>
      <c r="C67" s="398" t="s">
        <v>119</v>
      </c>
      <c r="D67" s="150">
        <v>80</v>
      </c>
      <c r="E67" s="163"/>
      <c r="F67" s="4">
        <f>IF('ユーザー別小売(卸)価格試算(税抜)'!F67="","",
      IF(ISNUMBER('ユーザー別小売(卸)価格試算(税抜)'!F67),
          IF(入力!$C$30=1,ROUNDDOWN('ユーザー別小売(卸)価格試算(税抜)'!F67*(1+入力!$C$31/100),-入力!$C$29),
          IF(入力!$C$30=2,ROUNDUP('ユーザー別小売(卸)価格試算(税抜)'!F67*(1+入力!$C$31/100),-入力!$C$29),
          IF(入力!$C$30=3,ROUND('ユーザー別小売(卸)価格試算(税抜)'!F67*(1+入力!$C$31/100),-入力!$C$29)))),
          'ユーザー別小売(卸)価格試算(税抜)'!F67))</f>
        <v>42680</v>
      </c>
      <c r="G67" s="61">
        <f>'6桁'!G67</f>
        <v>0</v>
      </c>
      <c r="H67" s="4" t="str">
        <f>IF('ユーザー別小売(卸)価格試算(税抜)'!H67="","",
      IF(ISNUMBER('ユーザー別小売(卸)価格試算(税抜)'!H67),
          IF(入力!$C$30=1,ROUNDDOWN('ユーザー別小売(卸)価格試算(税抜)'!H67*(1+入力!$C$31/100),-入力!$C$29),
          IF(入力!$C$30=2,ROUNDUP('ユーザー別小売(卸)価格試算(税抜)'!H67*(1+入力!$C$31/100),-入力!$C$29),
          IF(入力!$C$30=3,ROUND('ユーザー別小売(卸)価格試算(税抜)'!H67*(1+入力!$C$31/100),-入力!$C$29)))),
          'ユーザー別小売(卸)価格試算(税抜)'!H67))</f>
        <v/>
      </c>
      <c r="I67" s="61">
        <f>'6桁'!I67</f>
        <v>0</v>
      </c>
      <c r="J67" s="131"/>
      <c r="K67" s="528">
        <v>14</v>
      </c>
      <c r="L67" s="458" t="s">
        <v>25</v>
      </c>
      <c r="M67" s="459"/>
      <c r="N67" s="458">
        <v>69</v>
      </c>
      <c r="O67" s="459"/>
      <c r="P67" s="4" t="str">
        <f>IF('ユーザー別小売(卸)価格試算(税抜)'!P67="","",
      IF(ISNUMBER('ユーザー別小売(卸)価格試算(税抜)'!P67),
          IF(入力!$C$30=1,ROUNDDOWN('ユーザー別小売(卸)価格試算(税抜)'!P67*(1+入力!$C$31/100),-入力!$C$29),
          IF(入力!$C$30=2,ROUNDUP('ユーザー別小売(卸)価格試算(税抜)'!P67*(1+入力!$C$31/100),-入力!$C$29),
          IF(入力!$C$30=3,ROUND('ユーザー別小売(卸)価格試算(税抜)'!P67*(1+入力!$C$31/100),-入力!$C$29)))),
          'ユーザー別小売(卸)価格試算(税抜)'!P67))</f>
        <v/>
      </c>
      <c r="Q67" s="198">
        <f>'6桁'!Q67</f>
        <v>0</v>
      </c>
      <c r="R67" s="4">
        <f>IF('ユーザー別小売(卸)価格試算(税抜)'!R67="","",
      IF(ISNUMBER('ユーザー別小売(卸)価格試算(税抜)'!R67),
          IF(入力!$C$30=1,ROUNDDOWN('ユーザー別小売(卸)価格試算(税抜)'!R67*(1+入力!$C$31/100),-入力!$C$29),
          IF(入力!$C$30=2,ROUNDUP('ユーザー別小売(卸)価格試算(税抜)'!R67*(1+入力!$C$31/100),-入力!$C$29),
          IF(入力!$C$30=3,ROUND('ユーザー別小売(卸)価格試算(税抜)'!R67*(1+入力!$C$31/100),-入力!$C$29)))),
          'ユーザー別小売(卸)価格試算(税抜)'!R67))</f>
        <v>21670</v>
      </c>
      <c r="S67" s="198">
        <f>'6桁'!S67</f>
        <v>0</v>
      </c>
      <c r="T67" s="199"/>
      <c r="U67" s="200"/>
      <c r="V67" s="83"/>
    </row>
    <row r="68" spans="2:26" ht="29.45" customHeight="1">
      <c r="B68" s="451"/>
      <c r="C68" s="399" t="s">
        <v>120</v>
      </c>
      <c r="D68" s="152">
        <v>75</v>
      </c>
      <c r="E68" s="160"/>
      <c r="F68" s="5">
        <f>IF('ユーザー別小売(卸)価格試算(税抜)'!F68="","",
      IF(ISNUMBER('ユーザー別小売(卸)価格試算(税抜)'!F68),
          IF(入力!$C$30=1,ROUNDDOWN('ユーザー別小売(卸)価格試算(税抜)'!F68*(1+入力!$C$31/100),-入力!$C$29),
          IF(入力!$C$30=2,ROUNDUP('ユーザー別小売(卸)価格試算(税抜)'!F68*(1+入力!$C$31/100),-入力!$C$29),
          IF(入力!$C$30=3,ROUND('ユーザー別小売(卸)価格試算(税抜)'!F68*(1+入力!$C$31/100),-入力!$C$29)))),
          'ユーザー別小売(卸)価格試算(税抜)'!F68))</f>
        <v>35860</v>
      </c>
      <c r="G68" s="62">
        <f>'6桁'!G68</f>
        <v>0</v>
      </c>
      <c r="H68" s="5" t="str">
        <f>IF('ユーザー別小売(卸)価格試算(税抜)'!H68="","",
      IF(ISNUMBER('ユーザー別小売(卸)価格試算(税抜)'!H68),
          IF(入力!$C$30=1,ROUNDDOWN('ユーザー別小売(卸)価格試算(税抜)'!H68*(1+入力!$C$31/100),-入力!$C$29),
          IF(入力!$C$30=2,ROUNDUP('ユーザー別小売(卸)価格試算(税抜)'!H68*(1+入力!$C$31/100),-入力!$C$29),
          IF(入力!$C$30=3,ROUND('ユーザー別小売(卸)価格試算(税抜)'!H68*(1+入力!$C$31/100),-入力!$C$29)))),
          'ユーザー別小売(卸)価格試算(税抜)'!H68))</f>
        <v/>
      </c>
      <c r="I68" s="62">
        <f>'6桁'!I68</f>
        <v>0</v>
      </c>
      <c r="J68" s="131"/>
      <c r="K68" s="451"/>
      <c r="L68" s="435" t="s">
        <v>26</v>
      </c>
      <c r="M68" s="436"/>
      <c r="N68" s="435">
        <v>72</v>
      </c>
      <c r="O68" s="436"/>
      <c r="P68" s="5">
        <f>IF('ユーザー別小売(卸)価格試算(税抜)'!P68="","",
      IF(ISNUMBER('ユーザー別小売(卸)価格試算(税抜)'!P68),
          IF(入力!$C$30=1,ROUNDDOWN('ユーザー別小売(卸)価格試算(税抜)'!P68*(1+入力!$C$31/100),-入力!$C$29),
          IF(入力!$C$30=2,ROUNDUP('ユーザー別小売(卸)価格試算(税抜)'!P68*(1+入力!$C$31/100),-入力!$C$29),
          IF(入力!$C$30=3,ROUND('ユーザー別小売(卸)価格試算(税抜)'!P68*(1+入力!$C$31/100),-入力!$C$29)))),
          'ユーザー別小売(卸)価格試算(税抜)'!P68))</f>
        <v>25850</v>
      </c>
      <c r="Q68" s="201">
        <f>'6桁'!Q68</f>
        <v>0</v>
      </c>
      <c r="R68" s="5">
        <f>IF('ユーザー別小売(卸)価格試算(税抜)'!R68="","",
      IF(ISNUMBER('ユーザー別小売(卸)価格試算(税抜)'!R68),
          IF(入力!$C$30=1,ROUNDDOWN('ユーザー別小売(卸)価格試算(税抜)'!R68*(1+入力!$C$31/100),-入力!$C$29),
          IF(入力!$C$30=2,ROUNDUP('ユーザー別小売(卸)価格試算(税抜)'!R68*(1+入力!$C$31/100),-入力!$C$29),
          IF(入力!$C$30=3,ROUND('ユーザー別小売(卸)価格試算(税抜)'!R68*(1+入力!$C$31/100),-入力!$C$29)))),
          'ユーザー別小売(卸)価格試算(税抜)'!R68))</f>
        <v>24750</v>
      </c>
      <c r="S68" s="201">
        <f>'6桁'!S68</f>
        <v>0</v>
      </c>
      <c r="T68" s="199"/>
      <c r="U68" s="200"/>
      <c r="X68" s="27"/>
      <c r="Z68" s="27"/>
    </row>
    <row r="69" spans="2:26" s="3" customFormat="1" ht="29.45" customHeight="1">
      <c r="B69" s="451"/>
      <c r="C69" s="399" t="s">
        <v>81</v>
      </c>
      <c r="D69" s="152">
        <v>84</v>
      </c>
      <c r="E69" s="160"/>
      <c r="F69" s="5">
        <f>IF('ユーザー別小売(卸)価格試算(税抜)'!F69="","",
      IF(ISNUMBER('ユーザー別小売(卸)価格試算(税抜)'!F69),
          IF(入力!$C$30=1,ROUNDDOWN('ユーザー別小売(卸)価格試算(税抜)'!F69*(1+入力!$C$31/100),-入力!$C$29),
          IF(入力!$C$30=2,ROUNDUP('ユーザー別小売(卸)価格試算(税抜)'!F69*(1+入力!$C$31/100),-入力!$C$29),
          IF(入力!$C$30=3,ROUND('ユーザー別小売(卸)価格試算(税抜)'!F69*(1+入力!$C$31/100),-入力!$C$29)))),
          'ユーザー別小売(卸)価格試算(税抜)'!F69))</f>
        <v>45100</v>
      </c>
      <c r="G69" s="62">
        <f>'6桁'!G69</f>
        <v>0</v>
      </c>
      <c r="H69" s="5" t="str">
        <f>IF('ユーザー別小売(卸)価格試算(税抜)'!H69="","",
      IF(ISNUMBER('ユーザー別小売(卸)価格試算(税抜)'!H69),
          IF(入力!$C$30=1,ROUNDDOWN('ユーザー別小売(卸)価格試算(税抜)'!H69*(1+入力!$C$31/100),-入力!$C$29),
          IF(入力!$C$30=2,ROUNDUP('ユーザー別小売(卸)価格試算(税抜)'!H69*(1+入力!$C$31/100),-入力!$C$29),
          IF(入力!$C$30=3,ROUND('ユーザー別小売(卸)価格試算(税抜)'!H69*(1+入力!$C$31/100),-入力!$C$29)))),
          'ユーザー別小売(卸)価格試算(税抜)'!H69))</f>
        <v/>
      </c>
      <c r="I69" s="62">
        <f>'6桁'!I69</f>
        <v>0</v>
      </c>
      <c r="J69" s="131"/>
      <c r="K69" s="451"/>
      <c r="L69" s="435" t="s">
        <v>40</v>
      </c>
      <c r="M69" s="436"/>
      <c r="N69" s="435">
        <v>75</v>
      </c>
      <c r="O69" s="436"/>
      <c r="P69" s="5">
        <f>IF('ユーザー別小売(卸)価格試算(税抜)'!P69="","",
      IF(ISNUMBER('ユーザー別小売(卸)価格試算(税抜)'!P69),
          IF(入力!$C$30=1,ROUNDDOWN('ユーザー別小売(卸)価格試算(税抜)'!P69*(1+入力!$C$31/100),-入力!$C$29),
          IF(入力!$C$30=2,ROUNDUP('ユーザー別小売(卸)価格試算(税抜)'!P69*(1+入力!$C$31/100),-入力!$C$29),
          IF(入力!$C$30=3,ROUND('ユーザー別小売(卸)価格試算(税抜)'!P69*(1+入力!$C$31/100),-入力!$C$29)))),
          'ユーザー別小売(卸)価格試算(税抜)'!P69))</f>
        <v>23540</v>
      </c>
      <c r="Q69" s="201">
        <f>'6桁'!Q69</f>
        <v>0</v>
      </c>
      <c r="R69" s="5" t="str">
        <f>IF('ユーザー別小売(卸)価格試算(税抜)'!R69="","",
      IF(ISNUMBER('ユーザー別小売(卸)価格試算(税抜)'!R69),
          IF(入力!$C$30=1,ROUNDDOWN('ユーザー別小売(卸)価格試算(税抜)'!R69*(1+入力!$C$31/100),-入力!$C$29),
          IF(入力!$C$30=2,ROUNDUP('ユーザー別小売(卸)価格試算(税抜)'!R69*(1+入力!$C$31/100),-入力!$C$29),
          IF(入力!$C$30=3,ROUND('ユーザー別小売(卸)価格試算(税抜)'!R69*(1+入力!$C$31/100),-入力!$C$29)))),
          'ユーザー別小売(卸)価格試算(税抜)'!R69))</f>
        <v/>
      </c>
      <c r="S69" s="201">
        <f>'6桁'!S69</f>
        <v>0</v>
      </c>
      <c r="T69" s="199"/>
      <c r="U69" s="200"/>
      <c r="V69" s="83"/>
    </row>
    <row r="70" spans="2:26" s="3" customFormat="1" ht="29.45" customHeight="1">
      <c r="B70" s="451"/>
      <c r="C70" s="399" t="s">
        <v>18</v>
      </c>
      <c r="D70" s="152">
        <v>87</v>
      </c>
      <c r="E70" s="160"/>
      <c r="F70" s="5">
        <f>IF('ユーザー別小売(卸)価格試算(税抜)'!F70="","",
      IF(ISNUMBER('ユーザー別小売(卸)価格試算(税抜)'!F70),
          IF(入力!$C$30=1,ROUNDDOWN('ユーザー別小売(卸)価格試算(税抜)'!F70*(1+入力!$C$31/100),-入力!$C$29),
          IF(入力!$C$30=2,ROUNDUP('ユーザー別小売(卸)価格試算(税抜)'!F70*(1+入力!$C$31/100),-入力!$C$29),
          IF(入力!$C$30=3,ROUND('ユーザー別小売(卸)価格試算(税抜)'!F70*(1+入力!$C$31/100),-入力!$C$29)))),
          'ユーザー別小売(卸)価格試算(税抜)'!F70))</f>
        <v>48180</v>
      </c>
      <c r="G70" s="62">
        <f>'6桁'!G70</f>
        <v>0</v>
      </c>
      <c r="H70" s="5" t="str">
        <f>IF('ユーザー別小売(卸)価格試算(税抜)'!H70="","",
      IF(ISNUMBER('ユーザー別小売(卸)価格試算(税抜)'!H70),
          IF(入力!$C$30=1,ROUNDDOWN('ユーザー別小売(卸)価格試算(税抜)'!H70*(1+入力!$C$31/100),-入力!$C$29),
          IF(入力!$C$30=2,ROUNDUP('ユーザー別小売(卸)価格試算(税抜)'!H70*(1+入力!$C$31/100),-入力!$C$29),
          IF(入力!$C$30=3,ROUND('ユーザー別小売(卸)価格試算(税抜)'!H70*(1+入力!$C$31/100),-入力!$C$29)))),
          'ユーザー別小売(卸)価格試算(税抜)'!H70))</f>
        <v/>
      </c>
      <c r="I70" s="62">
        <f>'6桁'!I70</f>
        <v>0</v>
      </c>
      <c r="J70" s="131"/>
      <c r="K70" s="451"/>
      <c r="L70" s="435" t="s">
        <v>42</v>
      </c>
      <c r="M70" s="436"/>
      <c r="N70" s="435">
        <v>79</v>
      </c>
      <c r="O70" s="436"/>
      <c r="P70" s="5" t="str">
        <f>IF('ユーザー別小売(卸)価格試算(税抜)'!P70="","",
      IF(ISNUMBER('ユーザー別小売(卸)価格試算(税抜)'!P70),
          IF(入力!$C$30=1,ROUNDDOWN('ユーザー別小売(卸)価格試算(税抜)'!P70*(1+入力!$C$31/100),-入力!$C$29),
          IF(入力!$C$30=2,ROUNDUP('ユーザー別小売(卸)価格試算(税抜)'!P70*(1+入力!$C$31/100),-入力!$C$29),
          IF(入力!$C$30=3,ROUND('ユーザー別小売(卸)価格試算(税抜)'!P70*(1+入力!$C$31/100),-入力!$C$29)))),
          'ユーザー別小売(卸)価格試算(税抜)'!P70))</f>
        <v/>
      </c>
      <c r="Q70" s="201">
        <f>'6桁'!Q70</f>
        <v>0</v>
      </c>
      <c r="R70" s="5">
        <f>IF('ユーザー別小売(卸)価格試算(税抜)'!R70="","",
      IF(ISNUMBER('ユーザー別小売(卸)価格試算(税抜)'!R70),
          IF(入力!$C$30=1,ROUNDDOWN('ユーザー別小売(卸)価格試算(税抜)'!R70*(1+入力!$C$31/100),-入力!$C$29),
          IF(入力!$C$30=2,ROUNDUP('ユーザー別小売(卸)価格試算(税抜)'!R70*(1+入力!$C$31/100),-入力!$C$29),
          IF(入力!$C$30=3,ROUND('ユーザー別小売(卸)価格試算(税抜)'!R70*(1+入力!$C$31/100),-入力!$C$29)))),
          'ユーザー別小売(卸)価格試算(税抜)'!R70))</f>
        <v>25630</v>
      </c>
      <c r="S70" s="201">
        <f>'6桁'!S70</f>
        <v>0</v>
      </c>
      <c r="T70" s="199"/>
      <c r="U70" s="200"/>
      <c r="V70" s="83"/>
    </row>
    <row r="71" spans="2:26" s="3" customFormat="1" ht="29.45" customHeight="1">
      <c r="B71" s="451"/>
      <c r="C71" s="399" t="s">
        <v>222</v>
      </c>
      <c r="D71" s="152">
        <v>92</v>
      </c>
      <c r="E71" s="160"/>
      <c r="F71" s="5">
        <f>IF('ユーザー別小売(卸)価格試算(税抜)'!F71="","",
      IF(ISNUMBER('ユーザー別小売(卸)価格試算(税抜)'!F71),
          IF(入力!$C$30=1,ROUNDDOWN('ユーザー別小売(卸)価格試算(税抜)'!F71*(1+入力!$C$31/100),-入力!$C$29),
          IF(入力!$C$30=2,ROUNDUP('ユーザー別小売(卸)価格試算(税抜)'!F71*(1+入力!$C$31/100),-入力!$C$29),
          IF(入力!$C$30=3,ROUND('ユーザー別小売(卸)価格試算(税抜)'!F71*(1+入力!$C$31/100),-入力!$C$29)))),
          'ユーザー別小売(卸)価格試算(税抜)'!F71))</f>
        <v>54670</v>
      </c>
      <c r="G71" s="62">
        <f>'6桁'!G71</f>
        <v>0</v>
      </c>
      <c r="H71" s="5" t="str">
        <f>IF('ユーザー別小売(卸)価格試算(税抜)'!H71="","",
      IF(ISNUMBER('ユーザー別小売(卸)価格試算(税抜)'!H71),
          IF(入力!$C$30=1,ROUNDDOWN('ユーザー別小売(卸)価格試算(税抜)'!H71*(1+入力!$C$31/100),-入力!$C$29),
          IF(入力!$C$30=2,ROUNDUP('ユーザー別小売(卸)価格試算(税抜)'!H71*(1+入力!$C$31/100),-入力!$C$29),
          IF(入力!$C$30=3,ROUND('ユーザー別小売(卸)価格試算(税抜)'!H71*(1+入力!$C$31/100),-入力!$C$29)))),
          'ユーザー別小売(卸)価格試算(税抜)'!H71))</f>
        <v/>
      </c>
      <c r="I71" s="62">
        <f>'6桁'!I71</f>
        <v>0</v>
      </c>
      <c r="J71" s="131"/>
      <c r="K71" s="451"/>
      <c r="L71" s="435" t="s">
        <v>44</v>
      </c>
      <c r="M71" s="436"/>
      <c r="N71" s="435">
        <v>82</v>
      </c>
      <c r="O71" s="436"/>
      <c r="P71" s="5" t="str">
        <f>IF('ユーザー別小売(卸)価格試算(税抜)'!P71="","",
      IF(ISNUMBER('ユーザー別小売(卸)価格試算(税抜)'!P71),
          IF(入力!$C$30=1,ROUNDDOWN('ユーザー別小売(卸)価格試算(税抜)'!P71*(1+入力!$C$31/100),-入力!$C$29),
          IF(入力!$C$30=2,ROUNDUP('ユーザー別小売(卸)価格試算(税抜)'!P71*(1+入力!$C$31/100),-入力!$C$29),
          IF(入力!$C$30=3,ROUND('ユーザー別小売(卸)価格試算(税抜)'!P71*(1+入力!$C$31/100),-入力!$C$29)))),
          'ユーザー別小売(卸)価格試算(税抜)'!P71))</f>
        <v/>
      </c>
      <c r="Q71" s="201">
        <f>'6桁'!Q71</f>
        <v>0</v>
      </c>
      <c r="R71" s="5">
        <f>IF('ユーザー別小売(卸)価格試算(税抜)'!R71="","",
      IF(ISNUMBER('ユーザー別小売(卸)価格試算(税抜)'!R71),
          IF(入力!$C$30=1,ROUNDDOWN('ユーザー別小売(卸)価格試算(税抜)'!R71*(1+入力!$C$31/100),-入力!$C$29),
          IF(入力!$C$30=2,ROUNDUP('ユーザー別小売(卸)価格試算(税抜)'!R71*(1+入力!$C$31/100),-入力!$C$29),
          IF(入力!$C$30=3,ROUND('ユーザー別小売(卸)価格試算(税抜)'!R71*(1+入力!$C$31/100),-入力!$C$29)))),
          'ユーザー別小売(卸)価格試算(税抜)'!R71))</f>
        <v>27830</v>
      </c>
      <c r="S71" s="201">
        <f>'6桁'!S71</f>
        <v>0</v>
      </c>
      <c r="T71" s="199"/>
      <c r="U71" s="200"/>
      <c r="V71" s="83"/>
    </row>
    <row r="72" spans="2:26" s="3" customFormat="1" ht="29.45" customHeight="1">
      <c r="B72" s="451"/>
      <c r="C72" s="399" t="s">
        <v>121</v>
      </c>
      <c r="D72" s="152">
        <v>83</v>
      </c>
      <c r="E72" s="160"/>
      <c r="F72" s="5">
        <f>IF('ユーザー別小売(卸)価格試算(税抜)'!F72="","",
      IF(ISNUMBER('ユーザー別小売(卸)価格試算(税抜)'!F72),
          IF(入力!$C$30=1,ROUNDDOWN('ユーザー別小売(卸)価格試算(税抜)'!F72*(1+入力!$C$31/100),-入力!$C$29),
          IF(入力!$C$30=2,ROUNDUP('ユーザー別小売(卸)価格試算(税抜)'!F72*(1+入力!$C$31/100),-入力!$C$29),
          IF(入力!$C$30=3,ROUND('ユーザー別小売(卸)価格試算(税抜)'!F72*(1+入力!$C$31/100),-入力!$C$29)))),
          'ユーザー別小売(卸)価格試算(税抜)'!F72))</f>
        <v>41690</v>
      </c>
      <c r="G72" s="62">
        <f>'6桁'!G72</f>
        <v>0</v>
      </c>
      <c r="H72" s="5" t="str">
        <f>IF('ユーザー別小売(卸)価格試算(税抜)'!H72="","",
      IF(ISNUMBER('ユーザー別小売(卸)価格試算(税抜)'!H72),
          IF(入力!$C$30=1,ROUNDDOWN('ユーザー別小売(卸)価格試算(税抜)'!H72*(1+入力!$C$31/100),-入力!$C$29),
          IF(入力!$C$30=2,ROUNDUP('ユーザー別小売(卸)価格試算(税抜)'!H72*(1+入力!$C$31/100),-入力!$C$29),
          IF(入力!$C$30=3,ROUND('ユーザー別小売(卸)価格試算(税抜)'!H72*(1+入力!$C$31/100),-入力!$C$29)))),
          'ユーザー別小売(卸)価格試算(税抜)'!H72))</f>
        <v/>
      </c>
      <c r="I72" s="62">
        <f>'6桁'!I72</f>
        <v>0</v>
      </c>
      <c r="J72" s="131"/>
      <c r="K72" s="451"/>
      <c r="L72" s="435" t="s">
        <v>77</v>
      </c>
      <c r="M72" s="436"/>
      <c r="N72" s="435">
        <v>75</v>
      </c>
      <c r="O72" s="436"/>
      <c r="P72" s="5">
        <f>IF('ユーザー別小売(卸)価格試算(税抜)'!P72="","",
      IF(ISNUMBER('ユーザー別小売(卸)価格試算(税抜)'!P72),
          IF(入力!$C$30=1,ROUNDDOWN('ユーザー別小売(卸)価格試算(税抜)'!P72*(1+入力!$C$31/100),-入力!$C$29),
          IF(入力!$C$30=2,ROUNDUP('ユーザー別小売(卸)価格試算(税抜)'!P72*(1+入力!$C$31/100),-入力!$C$29),
          IF(入力!$C$30=3,ROUND('ユーザー別小売(卸)価格試算(税抜)'!P72*(1+入力!$C$31/100),-入力!$C$29)))),
          'ユーザー別小売(卸)価格試算(税抜)'!P72))</f>
        <v>16390</v>
      </c>
      <c r="Q72" s="201">
        <f>'6桁'!Q72</f>
        <v>0</v>
      </c>
      <c r="R72" s="5">
        <f>IF('ユーザー別小売(卸)価格試算(税抜)'!R72="","",
      IF(ISNUMBER('ユーザー別小売(卸)価格試算(税抜)'!R72),
          IF(入力!$C$30=1,ROUNDDOWN('ユーザー別小売(卸)価格試算(税抜)'!R72*(1+入力!$C$31/100),-入力!$C$29),
          IF(入力!$C$30=2,ROUNDUP('ユーザー別小売(卸)価格試算(税抜)'!R72*(1+入力!$C$31/100),-入力!$C$29),
          IF(入力!$C$30=3,ROUND('ユーザー別小売(卸)価格試算(税抜)'!R72*(1+入力!$C$31/100),-入力!$C$29)))),
          'ユーザー別小売(卸)価格試算(税抜)'!R72))</f>
        <v>15730</v>
      </c>
      <c r="S72" s="201">
        <f>'6桁'!S72</f>
        <v>0</v>
      </c>
      <c r="T72" s="199"/>
      <c r="U72" s="200"/>
      <c r="V72" s="83"/>
    </row>
    <row r="73" spans="2:26" s="3" customFormat="1" ht="29.45" customHeight="1">
      <c r="B73" s="451"/>
      <c r="C73" s="399" t="s">
        <v>84</v>
      </c>
      <c r="D73" s="152">
        <v>87</v>
      </c>
      <c r="E73" s="160"/>
      <c r="F73" s="5">
        <f>IF('ユーザー別小売(卸)価格試算(税抜)'!F73="","",
      IF(ISNUMBER('ユーザー別小売(卸)価格試算(税抜)'!F73),
          IF(入力!$C$30=1,ROUNDDOWN('ユーザー別小売(卸)価格試算(税抜)'!F73*(1+入力!$C$31/100),-入力!$C$29),
          IF(入力!$C$30=2,ROUNDUP('ユーザー別小売(卸)価格試算(税抜)'!F73*(1+入力!$C$31/100),-入力!$C$29),
          IF(入力!$C$30=3,ROUND('ユーザー別小売(卸)価格試算(税抜)'!F73*(1+入力!$C$31/100),-入力!$C$29)))),
          'ユーザー別小売(卸)価格試算(税抜)'!F73))</f>
        <v>44880</v>
      </c>
      <c r="G73" s="62">
        <f>'6桁'!G73</f>
        <v>0</v>
      </c>
      <c r="H73" s="5">
        <f>IF('ユーザー別小売(卸)価格試算(税抜)'!H73="","",
      IF(ISNUMBER('ユーザー別小売(卸)価格試算(税抜)'!H73),
          IF(入力!$C$30=1,ROUNDDOWN('ユーザー別小売(卸)価格試算(税抜)'!H73*(1+入力!$C$31/100),-入力!$C$29),
          IF(入力!$C$30=2,ROUNDUP('ユーザー別小売(卸)価格試算(税抜)'!H73*(1+入力!$C$31/100),-入力!$C$29),
          IF(入力!$C$30=3,ROUND('ユーザー別小売(卸)価格試算(税抜)'!H73*(1+入力!$C$31/100),-入力!$C$29)))),
          'ユーザー別小売(卸)価格試算(税抜)'!H73))</f>
        <v>42570</v>
      </c>
      <c r="I73" s="62">
        <f>'6桁'!I73</f>
        <v>0</v>
      </c>
      <c r="J73" s="131"/>
      <c r="K73" s="451"/>
      <c r="L73" s="435" t="s">
        <v>7</v>
      </c>
      <c r="M73" s="436"/>
      <c r="N73" s="435">
        <v>79</v>
      </c>
      <c r="O73" s="436"/>
      <c r="P73" s="5">
        <f>IF('ユーザー別小売(卸)価格試算(税抜)'!P73="","",
      IF(ISNUMBER('ユーザー別小売(卸)価格試算(税抜)'!P73),
          IF(入力!$C$30=1,ROUNDDOWN('ユーザー別小売(卸)価格試算(税抜)'!P73*(1+入力!$C$31/100),-入力!$C$29),
          IF(入力!$C$30=2,ROUNDUP('ユーザー別小売(卸)価格試算(税抜)'!P73*(1+入力!$C$31/100),-入力!$C$29),
          IF(入力!$C$30=3,ROUND('ユーザー別小売(卸)価格試算(税抜)'!P73*(1+入力!$C$31/100),-入力!$C$29)))),
          'ユーザー別小売(卸)価格試算(税抜)'!P73))</f>
        <v>18150</v>
      </c>
      <c r="Q73" s="201">
        <f>'6桁'!Q73</f>
        <v>0</v>
      </c>
      <c r="R73" s="5">
        <f>IF('ユーザー別小売(卸)価格試算(税抜)'!R73="","",
      IF(ISNUMBER('ユーザー別小売(卸)価格試算(税抜)'!R73),
          IF(入力!$C$30=1,ROUNDDOWN('ユーザー別小売(卸)価格試算(税抜)'!R73*(1+入力!$C$31/100),-入力!$C$29),
          IF(入力!$C$30=2,ROUNDUP('ユーザー別小売(卸)価格試算(税抜)'!R73*(1+入力!$C$31/100),-入力!$C$29),
          IF(入力!$C$30=3,ROUND('ユーザー別小売(卸)価格試算(税抜)'!R73*(1+入力!$C$31/100),-入力!$C$29)))),
          'ユーザー別小売(卸)価格試算(税抜)'!R73))</f>
        <v>17270</v>
      </c>
      <c r="S73" s="201">
        <f>'6桁'!S73</f>
        <v>0</v>
      </c>
      <c r="T73" s="199"/>
      <c r="U73" s="200"/>
      <c r="V73" s="83"/>
    </row>
    <row r="74" spans="2:26" s="3" customFormat="1" ht="29.45" customHeight="1">
      <c r="B74" s="451"/>
      <c r="C74" s="399" t="s">
        <v>29</v>
      </c>
      <c r="D74" s="152">
        <v>91</v>
      </c>
      <c r="E74" s="160"/>
      <c r="F74" s="5">
        <f>IF('ユーザー別小売(卸)価格試算(税抜)'!F74="","",
      IF(ISNUMBER('ユーザー別小売(卸)価格試算(税抜)'!F74),
          IF(入力!$C$30=1,ROUNDDOWN('ユーザー別小売(卸)価格試算(税抜)'!F74*(1+入力!$C$31/100),-入力!$C$29),
          IF(入力!$C$30=2,ROUNDUP('ユーザー別小売(卸)価格試算(税抜)'!F74*(1+入力!$C$31/100),-入力!$C$29),
          IF(入力!$C$30=3,ROUND('ユーザー別小売(卸)価格試算(税抜)'!F74*(1+入力!$C$31/100),-入力!$C$29)))),
          'ユーザー別小売(卸)価格試算(税抜)'!F74))</f>
        <v>47960</v>
      </c>
      <c r="G74" s="62">
        <f>'6桁'!G74</f>
        <v>0</v>
      </c>
      <c r="H74" s="5">
        <f>IF('ユーザー別小売(卸)価格試算(税抜)'!H74="","",
      IF(ISNUMBER('ユーザー別小売(卸)価格試算(税抜)'!H74),
          IF(入力!$C$30=1,ROUNDDOWN('ユーザー別小売(卸)価格試算(税抜)'!H74*(1+入力!$C$31/100),-入力!$C$29),
          IF(入力!$C$30=2,ROUNDUP('ユーザー別小売(卸)価格試算(税抜)'!H74*(1+入力!$C$31/100),-入力!$C$29),
          IF(入力!$C$30=3,ROUND('ユーザー別小売(卸)価格試算(税抜)'!H74*(1+入力!$C$31/100),-入力!$C$29)))),
          'ユーザー別小売(卸)価格試算(税抜)'!H74))</f>
        <v>45430</v>
      </c>
      <c r="I74" s="62">
        <f>'6桁'!I74</f>
        <v>0</v>
      </c>
      <c r="J74" s="131"/>
      <c r="K74" s="451"/>
      <c r="L74" s="435" t="s">
        <v>9</v>
      </c>
      <c r="M74" s="436"/>
      <c r="N74" s="435">
        <v>82</v>
      </c>
      <c r="O74" s="436"/>
      <c r="P74" s="5">
        <f>IF('ユーザー別小売(卸)価格試算(税抜)'!P74="","",
      IF(ISNUMBER('ユーザー別小売(卸)価格試算(税抜)'!P74),
          IF(入力!$C$30=1,ROUNDDOWN('ユーザー別小売(卸)価格試算(税抜)'!P74*(1+入力!$C$31/100),-入力!$C$29),
          IF(入力!$C$30=2,ROUNDUP('ユーザー別小売(卸)価格試算(税抜)'!P74*(1+入力!$C$31/100),-入力!$C$29),
          IF(入力!$C$30=3,ROUND('ユーザー別小売(卸)価格試算(税抜)'!P74*(1+入力!$C$31/100),-入力!$C$29)))),
          'ユーザー別小売(卸)価格試算(税抜)'!P74))</f>
        <v>21230</v>
      </c>
      <c r="Q74" s="201">
        <f>'6桁'!Q74</f>
        <v>0</v>
      </c>
      <c r="R74" s="5">
        <f>IF('ユーザー別小売(卸)価格試算(税抜)'!R74="","",
      IF(ISNUMBER('ユーザー別小売(卸)価格試算(税抜)'!R74),
          IF(入力!$C$30=1,ROUNDDOWN('ユーザー別小売(卸)価格試算(税抜)'!R74*(1+入力!$C$31/100),-入力!$C$29),
          IF(入力!$C$30=2,ROUNDUP('ユーザー別小売(卸)価格試算(税抜)'!R74*(1+入力!$C$31/100),-入力!$C$29),
          IF(入力!$C$30=3,ROUND('ユーザー別小売(卸)価格試算(税抜)'!R74*(1+入力!$C$31/100),-入力!$C$29)))),
          'ユーザー別小売(卸)価格試算(税抜)'!R74))</f>
        <v>20130</v>
      </c>
      <c r="S74" s="201">
        <f>'6桁'!S74</f>
        <v>0</v>
      </c>
      <c r="T74" s="199"/>
      <c r="U74" s="200"/>
      <c r="V74" s="83"/>
    </row>
    <row r="75" spans="2:26" s="3" customFormat="1" ht="29.45" customHeight="1">
      <c r="B75" s="451"/>
      <c r="C75" s="399" t="s">
        <v>31</v>
      </c>
      <c r="D75" s="152">
        <v>93</v>
      </c>
      <c r="E75" s="160"/>
      <c r="F75" s="5">
        <f>IF('ユーザー別小売(卸)価格試算(税抜)'!F75="","",
      IF(ISNUMBER('ユーザー別小売(卸)価格試算(税抜)'!F75),
          IF(入力!$C$30=1,ROUNDDOWN('ユーザー別小売(卸)価格試算(税抜)'!F75*(1+入力!$C$31/100),-入力!$C$29),
          IF(入力!$C$30=2,ROUNDUP('ユーザー別小売(卸)価格試算(税抜)'!F75*(1+入力!$C$31/100),-入力!$C$29),
          IF(入力!$C$30=3,ROUND('ユーザー別小売(卸)価格試算(税抜)'!F75*(1+入力!$C$31/100),-入力!$C$29)))),
          'ユーザー別小売(卸)価格試算(税抜)'!F75))</f>
        <v>50050</v>
      </c>
      <c r="G75" s="62">
        <f>'6桁'!G75</f>
        <v>0</v>
      </c>
      <c r="H75" s="5" t="str">
        <f>IF('ユーザー別小売(卸)価格試算(税抜)'!H75="","",
      IF(ISNUMBER('ユーザー別小売(卸)価格試算(税抜)'!H75),
          IF(入力!$C$30=1,ROUNDDOWN('ユーザー別小売(卸)価格試算(税抜)'!H75*(1+入力!$C$31/100),-入力!$C$29),
          IF(入力!$C$30=2,ROUNDUP('ユーザー別小売(卸)価格試算(税抜)'!H75*(1+入力!$C$31/100),-入力!$C$29),
          IF(入力!$C$30=3,ROUND('ユーザー別小売(卸)価格試算(税抜)'!H75*(1+入力!$C$31/100),-入力!$C$29)))),
          'ユーザー別小売(卸)価格試算(税抜)'!H75))</f>
        <v/>
      </c>
      <c r="I75" s="62">
        <f>'6桁'!I75</f>
        <v>0</v>
      </c>
      <c r="J75" s="131"/>
      <c r="K75" s="451"/>
      <c r="L75" s="435" t="s">
        <v>11</v>
      </c>
      <c r="M75" s="436"/>
      <c r="N75" s="435">
        <v>86</v>
      </c>
      <c r="O75" s="436"/>
      <c r="P75" s="5">
        <f>IF('ユーザー別小売(卸)価格試算(税抜)'!P75="","",
      IF(ISNUMBER('ユーザー別小売(卸)価格試算(税抜)'!P75),
          IF(入力!$C$30=1,ROUNDDOWN('ユーザー別小売(卸)価格試算(税抜)'!P75*(1+入力!$C$31/100),-入力!$C$29),
          IF(入力!$C$30=2,ROUNDUP('ユーザー別小売(卸)価格試算(税抜)'!P75*(1+入力!$C$31/100),-入力!$C$29),
          IF(入力!$C$30=3,ROUND('ユーザー別小売(卸)価格試算(税抜)'!P75*(1+入力!$C$31/100),-入力!$C$29)))),
          'ユーザー別小売(卸)価格試算(税抜)'!P75))</f>
        <v>22990</v>
      </c>
      <c r="Q75" s="201">
        <f>'6桁'!Q75</f>
        <v>0</v>
      </c>
      <c r="R75" s="5">
        <f>IF('ユーザー別小売(卸)価格試算(税抜)'!R75="","",
      IF(ISNUMBER('ユーザー別小売(卸)価格試算(税抜)'!R75),
          IF(入力!$C$30=1,ROUNDDOWN('ユーザー別小売(卸)価格試算(税抜)'!R75*(1+入力!$C$31/100),-入力!$C$29),
          IF(入力!$C$30=2,ROUNDUP('ユーザー別小売(卸)価格試算(税抜)'!R75*(1+入力!$C$31/100),-入力!$C$29),
          IF(入力!$C$30=3,ROUND('ユーザー別小売(卸)価格試算(税抜)'!R75*(1+入力!$C$31/100),-入力!$C$29)))),
          'ユーザー別小売(卸)価格試算(税抜)'!R75))</f>
        <v>21890</v>
      </c>
      <c r="S75" s="201">
        <f>'6桁'!S75</f>
        <v>0</v>
      </c>
      <c r="T75" s="199"/>
      <c r="U75" s="200"/>
      <c r="V75" s="83"/>
    </row>
    <row r="76" spans="2:26" s="3" customFormat="1" ht="29.45" customHeight="1">
      <c r="B76" s="451"/>
      <c r="C76" s="399" t="s">
        <v>32</v>
      </c>
      <c r="D76" s="152">
        <v>95</v>
      </c>
      <c r="E76" s="160"/>
      <c r="F76" s="5" t="str">
        <f>IF('ユーザー別小売(卸)価格試算(税抜)'!F76="","",
      IF(ISNUMBER('ユーザー別小売(卸)価格試算(税抜)'!F76),
          IF(入力!$C$30=1,ROUNDDOWN('ユーザー別小売(卸)価格試算(税抜)'!F76*(1+入力!$C$31/100),-入力!$C$29),
          IF(入力!$C$30=2,ROUNDUP('ユーザー別小売(卸)価格試算(税抜)'!F76*(1+入力!$C$31/100),-入力!$C$29),
          IF(入力!$C$30=3,ROUND('ユーザー別小売(卸)価格試算(税抜)'!F76*(1+入力!$C$31/100),-入力!$C$29)))),
          'ユーザー別小売(卸)価格試算(税抜)'!F76))</f>
        <v/>
      </c>
      <c r="G76" s="62">
        <f>'6桁'!G76</f>
        <v>0</v>
      </c>
      <c r="H76" s="5">
        <f>IF('ユーザー別小売(卸)価格試算(税抜)'!H76="","",
      IF(ISNUMBER('ユーザー別小売(卸)価格試算(税抜)'!H76),
          IF(入力!$C$30=1,ROUNDDOWN('ユーザー別小売(卸)価格試算(税抜)'!H76*(1+入力!$C$31/100),-入力!$C$29),
          IF(入力!$C$30=2,ROUNDUP('ユーザー別小売(卸)価格試算(税抜)'!H76*(1+入力!$C$31/100),-入力!$C$29),
          IF(入力!$C$30=3,ROUND('ユーザー別小売(卸)価格試算(税抜)'!H76*(1+入力!$C$31/100),-入力!$C$29)))),
          'ユーザー別小売(卸)価格試算(税抜)'!H76))</f>
        <v>50380</v>
      </c>
      <c r="I76" s="62">
        <f>'6桁'!I76</f>
        <v>0</v>
      </c>
      <c r="J76" s="131"/>
      <c r="K76" s="451"/>
      <c r="L76" s="435" t="s">
        <v>13</v>
      </c>
      <c r="M76" s="436"/>
      <c r="N76" s="435">
        <v>89</v>
      </c>
      <c r="O76" s="436"/>
      <c r="P76" s="5" t="str">
        <f>IF('ユーザー別小売(卸)価格試算(税抜)'!P76="","",
      IF(ISNUMBER('ユーザー別小売(卸)価格試算(税抜)'!P76),
          IF(入力!$C$30=1,ROUNDDOWN('ユーザー別小売(卸)価格試算(税抜)'!P76*(1+入力!$C$31/100),-入力!$C$29),
          IF(入力!$C$30=2,ROUNDUP('ユーザー別小売(卸)価格試算(税抜)'!P76*(1+入力!$C$31/100),-入力!$C$29),
          IF(入力!$C$30=3,ROUND('ユーザー別小売(卸)価格試算(税抜)'!P76*(1+入力!$C$31/100),-入力!$C$29)))),
          'ユーザー別小売(卸)価格試算(税抜)'!P76))</f>
        <v/>
      </c>
      <c r="Q76" s="201">
        <f>'6桁'!Q76</f>
        <v>0</v>
      </c>
      <c r="R76" s="5">
        <f>IF('ユーザー別小売(卸)価格試算(税抜)'!R76="","",
      IF(ISNUMBER('ユーザー別小売(卸)価格試算(税抜)'!R76),
          IF(入力!$C$30=1,ROUNDDOWN('ユーザー別小売(卸)価格試算(税抜)'!R76*(1+入力!$C$31/100),-入力!$C$29),
          IF(入力!$C$30=2,ROUNDUP('ユーザー別小売(卸)価格試算(税抜)'!R76*(1+入力!$C$31/100),-入力!$C$29),
          IF(入力!$C$30=3,ROUND('ユーザー別小売(卸)価格試算(税抜)'!R76*(1+入力!$C$31/100),-入力!$C$29)))),
          'ユーザー別小売(卸)価格試算(税抜)'!R76))</f>
        <v>24640</v>
      </c>
      <c r="S76" s="201">
        <f>'6桁'!S76</f>
        <v>0</v>
      </c>
      <c r="T76" s="199"/>
      <c r="U76" s="200"/>
      <c r="V76" s="83"/>
    </row>
    <row r="77" spans="2:26" s="3" customFormat="1" ht="29.45" customHeight="1">
      <c r="B77" s="451"/>
      <c r="C77" s="399" t="s">
        <v>101</v>
      </c>
      <c r="D77" s="152">
        <v>82</v>
      </c>
      <c r="E77" s="160"/>
      <c r="F77" s="5">
        <f>IF('ユーザー別小売(卸)価格試算(税抜)'!F77="","",
      IF(ISNUMBER('ユーザー別小売(卸)価格試算(税抜)'!F77),
          IF(入力!$C$30=1,ROUNDDOWN('ユーザー別小売(卸)価格試算(税抜)'!F77*(1+入力!$C$31/100),-入力!$C$29),
          IF(入力!$C$30=2,ROUNDUP('ユーザー別小売(卸)価格試算(税抜)'!F77*(1+入力!$C$31/100),-入力!$C$29),
          IF(入力!$C$30=3,ROUND('ユーザー別小売(卸)価格試算(税抜)'!F77*(1+入力!$C$31/100),-入力!$C$29)))),
          'ユーザー別小売(卸)価格試算(税抜)'!F77))</f>
        <v>33880</v>
      </c>
      <c r="G77" s="62">
        <f>'6桁'!G77</f>
        <v>0</v>
      </c>
      <c r="H77" s="5">
        <f>IF('ユーザー別小売(卸)価格試算(税抜)'!H77="","",
      IF(ISNUMBER('ユーザー別小売(卸)価格試算(税抜)'!H77),
          IF(入力!$C$30=1,ROUNDDOWN('ユーザー別小売(卸)価格試算(税抜)'!H77*(1+入力!$C$31/100),-入力!$C$29),
          IF(入力!$C$30=2,ROUNDUP('ユーザー別小売(卸)価格試算(税抜)'!H77*(1+入力!$C$31/100),-入力!$C$29),
          IF(入力!$C$30=3,ROUND('ユーザー別小売(卸)価格試算(税抜)'!H77*(1+入力!$C$31/100),-入力!$C$29)))),
          'ユーザー別小売(卸)価格試算(税抜)'!H77))</f>
        <v>31900</v>
      </c>
      <c r="I77" s="62">
        <f>'6桁'!I77</f>
        <v>0</v>
      </c>
      <c r="J77" s="131"/>
      <c r="K77" s="451"/>
      <c r="L77" s="435" t="s">
        <v>36</v>
      </c>
      <c r="M77" s="436"/>
      <c r="N77" s="435">
        <v>81</v>
      </c>
      <c r="O77" s="436"/>
      <c r="P77" s="5">
        <f>IF('ユーザー別小売(卸)価格試算(税抜)'!P77="","",
      IF(ISNUMBER('ユーザー別小売(卸)価格試算(税抜)'!P77),
          IF(入力!$C$30=1,ROUNDDOWN('ユーザー別小売(卸)価格試算(税抜)'!P77*(1+入力!$C$31/100),-入力!$C$29),
          IF(入力!$C$30=2,ROUNDUP('ユーザー別小売(卸)価格試算(税抜)'!P77*(1+入力!$C$31/100),-入力!$C$29),
          IF(入力!$C$30=3,ROUND('ユーザー別小売(卸)価格試算(税抜)'!P77*(1+入力!$C$31/100),-入力!$C$29)))),
          'ユーザー別小売(卸)価格試算(税抜)'!P77))</f>
        <v>18480</v>
      </c>
      <c r="Q77" s="201">
        <f>'6桁'!Q77</f>
        <v>0</v>
      </c>
      <c r="R77" s="5">
        <f>IF('ユーザー別小売(卸)価格試算(税抜)'!R77="","",
      IF(ISNUMBER('ユーザー別小売(卸)価格試算(税抜)'!R77),
          IF(入力!$C$30=1,ROUNDDOWN('ユーザー別小売(卸)価格試算(税抜)'!R77*(1+入力!$C$31/100),-入力!$C$29),
          IF(入力!$C$30=2,ROUNDUP('ユーザー別小売(卸)価格試算(税抜)'!R77*(1+入力!$C$31/100),-入力!$C$29),
          IF(入力!$C$30=3,ROUND('ユーザー別小売(卸)価格試算(税抜)'!R77*(1+入力!$C$31/100),-入力!$C$29)))),
          'ユーザー別小売(卸)価格試算(税抜)'!R77))</f>
        <v>17380</v>
      </c>
      <c r="S77" s="201">
        <f>'6桁'!S77</f>
        <v>0</v>
      </c>
      <c r="T77" s="199"/>
      <c r="U77" s="200"/>
      <c r="V77" s="83"/>
    </row>
    <row r="78" spans="2:26" s="3" customFormat="1" ht="29.45" customHeight="1">
      <c r="B78" s="451"/>
      <c r="C78" s="399" t="s">
        <v>225</v>
      </c>
      <c r="D78" s="152">
        <v>86</v>
      </c>
      <c r="E78" s="160"/>
      <c r="F78" s="5">
        <f>IF('ユーザー別小売(卸)価格試算(税抜)'!F78="","",
      IF(ISNUMBER('ユーザー別小売(卸)価格試算(税抜)'!F78),
          IF(入力!$C$30=1,ROUNDDOWN('ユーザー別小売(卸)価格試算(税抜)'!F78*(1+入力!$C$31/100),-入力!$C$29),
          IF(入力!$C$30=2,ROUNDUP('ユーザー別小売(卸)価格試算(税抜)'!F78*(1+入力!$C$31/100),-入力!$C$29),
          IF(入力!$C$30=3,ROUND('ユーザー別小売(卸)価格試算(税抜)'!F78*(1+入力!$C$31/100),-入力!$C$29)))),
          'ユーザー別小売(卸)価格試算(税抜)'!F78))</f>
        <v>36300</v>
      </c>
      <c r="G78" s="62">
        <f>'6桁'!G78</f>
        <v>0</v>
      </c>
      <c r="H78" s="5" t="str">
        <f>IF('ユーザー別小売(卸)価格試算(税抜)'!H78="","",
      IF(ISNUMBER('ユーザー別小売(卸)価格試算(税抜)'!H78),
          IF(入力!$C$30=1,ROUNDDOWN('ユーザー別小売(卸)価格試算(税抜)'!H78*(1+入力!$C$31/100),-入力!$C$29),
          IF(入力!$C$30=2,ROUNDUP('ユーザー別小売(卸)価格試算(税抜)'!H78*(1+入力!$C$31/100),-入力!$C$29),
          IF(入力!$C$30=3,ROUND('ユーザー別小売(卸)価格試算(税抜)'!H78*(1+入力!$C$31/100),-入力!$C$29)))),
          'ユーザー別小売(卸)価格試算(税抜)'!H78))</f>
        <v/>
      </c>
      <c r="I78" s="62">
        <f>'6桁'!I78</f>
        <v>0</v>
      </c>
      <c r="J78" s="131"/>
      <c r="K78" s="451"/>
      <c r="L78" s="435" t="s">
        <v>37</v>
      </c>
      <c r="M78" s="436"/>
      <c r="N78" s="435">
        <v>84</v>
      </c>
      <c r="O78" s="436"/>
      <c r="P78" s="5">
        <f>IF('ユーザー別小売(卸)価格試算(税抜)'!P78="","",
      IF(ISNUMBER('ユーザー別小売(卸)価格試算(税抜)'!P78),
          IF(入力!$C$30=1,ROUNDDOWN('ユーザー別小売(卸)価格試算(税抜)'!P78*(1+入力!$C$31/100),-入力!$C$29),
          IF(入力!$C$30=2,ROUNDUP('ユーザー別小売(卸)価格試算(税抜)'!P78*(1+入力!$C$31/100),-入力!$C$29),
          IF(入力!$C$30=3,ROUND('ユーザー別小売(卸)価格試算(税抜)'!P78*(1+入力!$C$31/100),-入力!$C$29)))),
          'ユーザー別小売(卸)価格試算(税抜)'!P78))</f>
        <v>20020</v>
      </c>
      <c r="Q78" s="201">
        <f>'6桁'!Q78</f>
        <v>0</v>
      </c>
      <c r="R78" s="5">
        <f>IF('ユーザー別小売(卸)価格試算(税抜)'!R78="","",
      IF(ISNUMBER('ユーザー別小売(卸)価格試算(税抜)'!R78),
          IF(入力!$C$30=1,ROUNDDOWN('ユーザー別小売(卸)価格試算(税抜)'!R78*(1+入力!$C$31/100),-入力!$C$29),
          IF(入力!$C$30=2,ROUNDUP('ユーザー別小売(卸)価格試算(税抜)'!R78*(1+入力!$C$31/100),-入力!$C$29),
          IF(入力!$C$30=3,ROUND('ユーザー別小売(卸)価格試算(税抜)'!R78*(1+入力!$C$31/100),-入力!$C$29)))),
          'ユーザー別小売(卸)価格試算(税抜)'!R78))</f>
        <v>18920</v>
      </c>
      <c r="S78" s="201">
        <f>'6桁'!S78</f>
        <v>0</v>
      </c>
      <c r="T78" s="199"/>
      <c r="U78" s="200"/>
      <c r="V78" s="83"/>
    </row>
    <row r="79" spans="2:26" s="3" customFormat="1" ht="29.45" customHeight="1">
      <c r="B79" s="451"/>
      <c r="C79" s="399" t="s">
        <v>102</v>
      </c>
      <c r="D79" s="152">
        <v>89</v>
      </c>
      <c r="E79" s="160"/>
      <c r="F79" s="5">
        <f>IF('ユーザー別小売(卸)価格試算(税抜)'!F79="","",
      IF(ISNUMBER('ユーザー別小売(卸)価格試算(税抜)'!F79),
          IF(入力!$C$30=1,ROUNDDOWN('ユーザー別小売(卸)価格試算(税抜)'!F79*(1+入力!$C$31/100),-入力!$C$29),
          IF(入力!$C$30=2,ROUNDUP('ユーザー別小売(卸)価格試算(税抜)'!F79*(1+入力!$C$31/100),-入力!$C$29),
          IF(入力!$C$30=3,ROUND('ユーザー別小売(卸)価格試算(税抜)'!F79*(1+入力!$C$31/100),-入力!$C$29)))),
          'ユーザー別小売(卸)価格試算(税抜)'!F79))</f>
        <v>38390</v>
      </c>
      <c r="G79" s="62">
        <f>'6桁'!G79</f>
        <v>0</v>
      </c>
      <c r="H79" s="5">
        <f>IF('ユーザー別小売(卸)価格試算(税抜)'!H79="","",
      IF(ISNUMBER('ユーザー別小売(卸)価格試算(税抜)'!H79),
          IF(入力!$C$30=1,ROUNDDOWN('ユーザー別小売(卸)価格試算(税抜)'!H79*(1+入力!$C$31/100),-入力!$C$29),
          IF(入力!$C$30=2,ROUNDUP('ユーザー別小売(卸)価格試算(税抜)'!H79*(1+入力!$C$31/100),-入力!$C$29),
          IF(入力!$C$30=3,ROUND('ユーザー別小売(卸)価格試算(税抜)'!H79*(1+入力!$C$31/100),-入力!$C$29)))),
          'ユーザー別小売(卸)価格試算(税抜)'!H79))</f>
        <v>36410</v>
      </c>
      <c r="I79" s="62">
        <f>'6桁'!I79</f>
        <v>0</v>
      </c>
      <c r="J79" s="131"/>
      <c r="K79" s="451"/>
      <c r="L79" s="435" t="s">
        <v>38</v>
      </c>
      <c r="M79" s="436"/>
      <c r="N79" s="435">
        <v>88</v>
      </c>
      <c r="O79" s="436"/>
      <c r="P79" s="5">
        <f>IF('ユーザー別小売(卸)価格試算(税抜)'!P79="","",
      IF(ISNUMBER('ユーザー別小売(卸)価格試算(税抜)'!P79),
          IF(入力!$C$30=1,ROUNDDOWN('ユーザー別小売(卸)価格試算(税抜)'!P79*(1+入力!$C$31/100),-入力!$C$29),
          IF(入力!$C$30=2,ROUNDUP('ユーザー別小売(卸)価格試算(税抜)'!P79*(1+入力!$C$31/100),-入力!$C$29),
          IF(入力!$C$30=3,ROUND('ユーザー別小売(卸)価格試算(税抜)'!P79*(1+入力!$C$31/100),-入力!$C$29)))),
          'ユーザー別小売(卸)価格試算(税抜)'!P79))</f>
        <v>22440</v>
      </c>
      <c r="Q79" s="201">
        <f>'6桁'!Q79</f>
        <v>0</v>
      </c>
      <c r="R79" s="5">
        <f>IF('ユーザー別小売(卸)価格試算(税抜)'!R79="","",
      IF(ISNUMBER('ユーザー別小売(卸)価格試算(税抜)'!R79),
          IF(入力!$C$30=1,ROUNDDOWN('ユーザー別小売(卸)価格試算(税抜)'!R79*(1+入力!$C$31/100),-入力!$C$29),
          IF(入力!$C$30=2,ROUNDUP('ユーザー別小売(卸)価格試算(税抜)'!R79*(1+入力!$C$31/100),-入力!$C$29),
          IF(入力!$C$30=3,ROUND('ユーザー別小売(卸)価格試算(税抜)'!R79*(1+入力!$C$31/100),-入力!$C$29)))),
          'ユーザー別小売(卸)価格試算(税抜)'!R79))</f>
        <v>21120</v>
      </c>
      <c r="S79" s="201">
        <f>'6桁'!S79</f>
        <v>0</v>
      </c>
      <c r="T79" s="199"/>
      <c r="U79" s="200"/>
      <c r="V79" s="83"/>
    </row>
    <row r="80" spans="2:26" s="3" customFormat="1" ht="29.45" customHeight="1">
      <c r="B80" s="451"/>
      <c r="C80" s="454" t="s">
        <v>48</v>
      </c>
      <c r="D80" s="152">
        <v>92</v>
      </c>
      <c r="E80" s="160"/>
      <c r="F80" s="5" t="str">
        <f>IF('ユーザー別小売(卸)価格試算(税抜)'!F80="","",
      IF(ISNUMBER('ユーザー別小売(卸)価格試算(税抜)'!F80),
          IF(入力!$C$30=1,ROUNDDOWN('ユーザー別小売(卸)価格試算(税抜)'!F80*(1+入力!$C$31/100),-入力!$C$29),
          IF(入力!$C$30=2,ROUNDUP('ユーザー別小売(卸)価格試算(税抜)'!F80*(1+入力!$C$31/100),-入力!$C$29),
          IF(入力!$C$30=3,ROUND('ユーザー別小売(卸)価格試算(税抜)'!F80*(1+入力!$C$31/100),-入力!$C$29)))),
          'ユーザー別小売(卸)価格試算(税抜)'!F80))</f>
        <v/>
      </c>
      <c r="G80" s="62">
        <f>'6桁'!G80</f>
        <v>0</v>
      </c>
      <c r="H80" s="5">
        <f>IF('ユーザー別小売(卸)価格試算(税抜)'!H80="","",
      IF(ISNUMBER('ユーザー別小売(卸)価格試算(税抜)'!H80),
          IF(入力!$C$30=1,ROUNDDOWN('ユーザー別小売(卸)価格試算(税抜)'!H80*(1+入力!$C$31/100),-入力!$C$29),
          IF(入力!$C$30=2,ROUNDUP('ユーザー別小売(卸)価格試算(税抜)'!H80*(1+入力!$C$31/100),-入力!$C$29),
          IF(入力!$C$30=3,ROUND('ユーザー別小売(卸)価格試算(税抜)'!H80*(1+入力!$C$31/100),-入力!$C$29)))),
          'ユーザー別小売(卸)価格試算(税抜)'!H80))</f>
        <v>38280</v>
      </c>
      <c r="I80" s="62">
        <f>'6桁'!I80</f>
        <v>0</v>
      </c>
      <c r="J80" s="131"/>
      <c r="K80" s="451"/>
      <c r="L80" s="435" t="s">
        <v>39</v>
      </c>
      <c r="M80" s="436"/>
      <c r="N80" s="435">
        <v>91</v>
      </c>
      <c r="O80" s="436"/>
      <c r="P80" s="5" t="str">
        <f>IF('ユーザー別小売(卸)価格試算(税抜)'!P80="","",
      IF(ISNUMBER('ユーザー別小売(卸)価格試算(税抜)'!P80),
          IF(入力!$C$30=1,ROUNDDOWN('ユーザー別小売(卸)価格試算(税抜)'!P80*(1+入力!$C$31/100),-入力!$C$29),
          IF(入力!$C$30=2,ROUNDUP('ユーザー別小売(卸)価格試算(税抜)'!P80*(1+入力!$C$31/100),-入力!$C$29),
          IF(入力!$C$30=3,ROUND('ユーザー別小売(卸)価格試算(税抜)'!P80*(1+入力!$C$31/100),-入力!$C$29)))),
          'ユーザー別小売(卸)価格試算(税抜)'!P80))</f>
        <v/>
      </c>
      <c r="Q80" s="201">
        <f>'6桁'!Q80</f>
        <v>0</v>
      </c>
      <c r="R80" s="5">
        <f>IF('ユーザー別小売(卸)価格試算(税抜)'!R80="","",
      IF(ISNUMBER('ユーザー別小売(卸)価格試算(税抜)'!R80),
          IF(入力!$C$30=1,ROUNDDOWN('ユーザー別小売(卸)価格試算(税抜)'!R80*(1+入力!$C$31/100),-入力!$C$29),
          IF(入力!$C$30=2,ROUNDUP('ユーザー別小売(卸)価格試算(税抜)'!R80*(1+入力!$C$31/100),-入力!$C$29),
          IF(入力!$C$30=3,ROUND('ユーザー別小売(卸)価格試算(税抜)'!R80*(1+入力!$C$31/100),-入力!$C$29)))),
          'ユーザー別小売(卸)価格試算(税抜)'!R80))</f>
        <v>23650</v>
      </c>
      <c r="S80" s="201">
        <f>'6桁'!S80</f>
        <v>0</v>
      </c>
      <c r="T80" s="199"/>
      <c r="U80" s="200"/>
      <c r="V80" s="83"/>
    </row>
    <row r="81" spans="2:26" s="3" customFormat="1" ht="29.45" customHeight="1">
      <c r="B81" s="451"/>
      <c r="C81" s="455"/>
      <c r="D81" s="155"/>
      <c r="E81" s="165">
        <v>96</v>
      </c>
      <c r="F81" s="5">
        <f>IF('ユーザー別小売(卸)価格試算(税抜)'!F81="","",
      IF(ISNUMBER('ユーザー別小売(卸)価格試算(税抜)'!F81),
          IF(入力!$C$30=1,ROUNDDOWN('ユーザー別小売(卸)価格試算(税抜)'!F81*(1+入力!$C$31/100),-入力!$C$29),
          IF(入力!$C$30=2,ROUNDUP('ユーザー別小売(卸)価格試算(税抜)'!F81*(1+入力!$C$31/100),-入力!$C$29),
          IF(入力!$C$30=3,ROUND('ユーザー別小売(卸)価格試算(税抜)'!F81*(1+入力!$C$31/100),-入力!$C$29)))),
          'ユーザー別小売(卸)価格試算(税抜)'!F81))</f>
        <v>40590</v>
      </c>
      <c r="G81" s="62" t="str">
        <f>'6桁'!G81</f>
        <v>★</v>
      </c>
      <c r="H81" s="5" t="str">
        <f>IF('ユーザー別小売(卸)価格試算(税抜)'!H81="","",
      IF(ISNUMBER('ユーザー別小売(卸)価格試算(税抜)'!H81),
          IF(入力!$C$30=1,ROUNDDOWN('ユーザー別小売(卸)価格試算(税抜)'!H81*(1+入力!$C$31/100),-入力!$C$29),
          IF(入力!$C$30=2,ROUNDUP('ユーザー別小売(卸)価格試算(税抜)'!H81*(1+入力!$C$31/100),-入力!$C$29),
          IF(入力!$C$30=3,ROUND('ユーザー別小売(卸)価格試算(税抜)'!H81*(1+入力!$C$31/100),-入力!$C$29)))),
          'ユーザー別小売(卸)価格試算(税抜)'!H81))</f>
        <v/>
      </c>
      <c r="I81" s="62">
        <f>'6桁'!I81</f>
        <v>0</v>
      </c>
      <c r="J81" s="131"/>
      <c r="K81" s="451"/>
      <c r="L81" s="435" t="s">
        <v>41</v>
      </c>
      <c r="M81" s="436"/>
      <c r="N81" s="435">
        <v>94</v>
      </c>
      <c r="O81" s="436"/>
      <c r="P81" s="5" t="str">
        <f>IF('ユーザー別小売(卸)価格試算(税抜)'!P81="","",
      IF(ISNUMBER('ユーザー別小売(卸)価格試算(税抜)'!P81),
          IF(入力!$C$30=1,ROUNDDOWN('ユーザー別小売(卸)価格試算(税抜)'!P81*(1+入力!$C$31/100),-入力!$C$29),
          IF(入力!$C$30=2,ROUNDUP('ユーザー別小売(卸)価格試算(税抜)'!P81*(1+入力!$C$31/100),-入力!$C$29),
          IF(入力!$C$30=3,ROUND('ユーザー別小売(卸)価格試算(税抜)'!P81*(1+入力!$C$31/100),-入力!$C$29)))),
          'ユーザー別小売(卸)価格試算(税抜)'!P81))</f>
        <v/>
      </c>
      <c r="Q81" s="201">
        <f>'6桁'!Q81</f>
        <v>0</v>
      </c>
      <c r="R81" s="5">
        <f>IF('ユーザー別小売(卸)価格試算(税抜)'!R81="","",
      IF(ISNUMBER('ユーザー別小売(卸)価格試算(税抜)'!R81),
          IF(入力!$C$30=1,ROUNDDOWN('ユーザー別小売(卸)価格試算(税抜)'!R81*(1+入力!$C$31/100),-入力!$C$29),
          IF(入力!$C$30=2,ROUNDUP('ユーザー別小売(卸)価格試算(税抜)'!R81*(1+入力!$C$31/100),-入力!$C$29),
          IF(入力!$C$30=3,ROUND('ユーザー別小売(卸)価格試算(税抜)'!R81*(1+入力!$C$31/100),-入力!$C$29)))),
          'ユーザー別小売(卸)価格試算(税抜)'!R81))</f>
        <v>25740</v>
      </c>
      <c r="S81" s="201">
        <f>'6桁'!S81</f>
        <v>0</v>
      </c>
      <c r="T81" s="199"/>
      <c r="U81" s="200"/>
      <c r="V81" s="83"/>
    </row>
    <row r="82" spans="2:26" s="3" customFormat="1" ht="29.45" customHeight="1">
      <c r="B82" s="451"/>
      <c r="C82" s="399" t="s">
        <v>49</v>
      </c>
      <c r="D82" s="152">
        <v>95</v>
      </c>
      <c r="E82" s="160"/>
      <c r="F82" s="5">
        <f>IF('ユーザー別小売(卸)価格試算(税抜)'!F82="","",
      IF(ISNUMBER('ユーザー別小売(卸)価格試算(税抜)'!F82),
          IF(入力!$C$30=1,ROUNDDOWN('ユーザー別小売(卸)価格試算(税抜)'!F82*(1+入力!$C$31/100),-入力!$C$29),
          IF(入力!$C$30=2,ROUNDUP('ユーザー別小売(卸)価格試算(税抜)'!F82*(1+入力!$C$31/100),-入力!$C$29),
          IF(入力!$C$30=3,ROUND('ユーザー別小売(卸)価格試算(税抜)'!F82*(1+入力!$C$31/100),-入力!$C$29)))),
          'ユーザー別小売(卸)価格試算(税抜)'!F82))</f>
        <v>43120</v>
      </c>
      <c r="G82" s="62">
        <f>'6桁'!G82</f>
        <v>0</v>
      </c>
      <c r="H82" s="5">
        <f>IF('ユーザー別小売(卸)価格試算(税抜)'!H82="","",
      IF(ISNUMBER('ユーザー別小売(卸)価格試算(税抜)'!H82),
          IF(入力!$C$30=1,ROUNDDOWN('ユーザー別小売(卸)価格試算(税抜)'!H82*(1+入力!$C$31/100),-入力!$C$29),
          IF(入力!$C$30=2,ROUNDUP('ユーザー別小売(卸)価格試算(税抜)'!H82*(1+入力!$C$31/100),-入力!$C$29),
          IF(入力!$C$30=3,ROUND('ユーザー別小売(卸)価格試算(税抜)'!H82*(1+入力!$C$31/100),-入力!$C$29)))),
          'ユーザー別小売(卸)価格試算(税抜)'!H82))</f>
        <v>40480</v>
      </c>
      <c r="I82" s="62">
        <f>'6桁'!I82</f>
        <v>0</v>
      </c>
      <c r="J82" s="131"/>
      <c r="K82" s="452"/>
      <c r="L82" s="437" t="s">
        <v>227</v>
      </c>
      <c r="M82" s="438"/>
      <c r="N82" s="437">
        <v>88</v>
      </c>
      <c r="O82" s="438"/>
      <c r="P82" s="33">
        <f>IF('ユーザー別小売(卸)価格試算(税抜)'!P82="","",
      IF(ISNUMBER('ユーザー別小売(卸)価格試算(税抜)'!P82),
          IF(入力!$C$30=1,ROUNDDOWN('ユーザー別小売(卸)価格試算(税抜)'!P82*(1+入力!$C$31/100),-入力!$C$29),
          IF(入力!$C$30=2,ROUNDUP('ユーザー別小売(卸)価格試算(税抜)'!P82*(1+入力!$C$31/100),-入力!$C$29),
          IF(入力!$C$30=3,ROUND('ユーザー別小売(卸)価格試算(税抜)'!P82*(1+入力!$C$31/100),-入力!$C$29)))),
          'ユーザー別小売(卸)価格試算(税抜)'!P82))</f>
        <v>20130</v>
      </c>
      <c r="Q82" s="202">
        <f>'6桁'!Q82</f>
        <v>0</v>
      </c>
      <c r="R82" s="33">
        <f>IF('ユーザー別小売(卸)価格試算(税抜)'!R82="","",
      IF(ISNUMBER('ユーザー別小売(卸)価格試算(税抜)'!R82),
          IF(入力!$C$30=1,ROUNDDOWN('ユーザー別小売(卸)価格試算(税抜)'!R82*(1+入力!$C$31/100),-入力!$C$29),
          IF(入力!$C$30=2,ROUNDUP('ユーザー別小売(卸)価格試算(税抜)'!R82*(1+入力!$C$31/100),-入力!$C$29),
          IF(入力!$C$30=3,ROUND('ユーザー別小売(卸)価格試算(税抜)'!R82*(1+入力!$C$31/100),-入力!$C$29)))),
          'ユーザー別小売(卸)価格試算(税抜)'!R82))</f>
        <v>18810</v>
      </c>
      <c r="S82" s="202">
        <f>'6桁'!S82</f>
        <v>0</v>
      </c>
      <c r="T82" s="199"/>
      <c r="U82" s="200"/>
      <c r="V82" s="83"/>
    </row>
    <row r="83" spans="2:26" s="3" customFormat="1" ht="29.45" customHeight="1">
      <c r="B83" s="451"/>
      <c r="C83" s="399" t="s">
        <v>50</v>
      </c>
      <c r="D83" s="152">
        <v>98</v>
      </c>
      <c r="E83" s="160"/>
      <c r="F83" s="5">
        <f>IF('ユーザー別小売(卸)価格試算(税抜)'!F83="","",
      IF(ISNUMBER('ユーザー別小売(卸)価格試算(税抜)'!F83),
          IF(入力!$C$30=1,ROUNDDOWN('ユーザー別小売(卸)価格試算(税抜)'!F83*(1+入力!$C$31/100),-入力!$C$29),
          IF(入力!$C$30=2,ROUNDUP('ユーザー別小売(卸)価格試算(税抜)'!F83*(1+入力!$C$31/100),-入力!$C$29),
          IF(入力!$C$30=3,ROUND('ユーザー別小売(卸)価格試算(税抜)'!F83*(1+入力!$C$31/100),-入力!$C$29)))),
          'ユーザー別小売(卸)価格試算(税抜)'!F83))</f>
        <v>45100</v>
      </c>
      <c r="G83" s="62">
        <f>'6桁'!G83</f>
        <v>0</v>
      </c>
      <c r="H83" s="5" t="str">
        <f>IF('ユーザー別小売(卸)価格試算(税抜)'!H83="","",
      IF(ISNUMBER('ユーザー別小売(卸)価格試算(税抜)'!H83),
          IF(入力!$C$30=1,ROUNDDOWN('ユーザー別小売(卸)価格試算(税抜)'!H83*(1+入力!$C$31/100),-入力!$C$29),
          IF(入力!$C$30=2,ROUNDUP('ユーザー別小売(卸)価格試算(税抜)'!H83*(1+入力!$C$31/100),-入力!$C$29),
          IF(入力!$C$30=3,ROUND('ユーザー別小売(卸)価格試算(税抜)'!H83*(1+入力!$C$31/100),-入力!$C$29)))),
          'ユーザー別小売(卸)価格試算(税抜)'!H83))</f>
        <v/>
      </c>
      <c r="I83" s="62">
        <f>'6桁'!I83</f>
        <v>0</v>
      </c>
      <c r="J83" s="131"/>
      <c r="K83" s="450">
        <v>13</v>
      </c>
      <c r="L83" s="567" t="s">
        <v>1</v>
      </c>
      <c r="M83" s="568"/>
      <c r="N83" s="439">
        <v>73</v>
      </c>
      <c r="O83" s="440"/>
      <c r="P83" s="32">
        <f>IF('ユーザー別小売(卸)価格試算(税抜)'!P83="","",
      IF(ISNUMBER('ユーザー別小売(卸)価格試算(税抜)'!P83),
          IF(入力!$C$30=1,ROUNDDOWN('ユーザー別小売(卸)価格試算(税抜)'!P83*(1+入力!$C$31/100),-入力!$C$29),
          IF(入力!$C$30=2,ROUNDUP('ユーザー別小売(卸)価格試算(税抜)'!P83*(1+入力!$C$31/100),-入力!$C$29),
          IF(入力!$C$30=3,ROUND('ユーザー別小売(卸)価格試算(税抜)'!P83*(1+入力!$C$31/100),-入力!$C$29)))),
          'ユーザー別小売(卸)価格試算(税抜)'!P83))</f>
        <v>16060</v>
      </c>
      <c r="Q83" s="211">
        <f>'6桁'!Q83</f>
        <v>0</v>
      </c>
      <c r="R83" s="32">
        <f>IF('ユーザー別小売(卸)価格試算(税抜)'!R83="","",
      IF(ISNUMBER('ユーザー別小売(卸)価格試算(税抜)'!R83),
          IF(入力!$C$30=1,ROUNDDOWN('ユーザー別小売(卸)価格試算(税抜)'!R83*(1+入力!$C$31/100),-入力!$C$29),
          IF(入力!$C$30=2,ROUNDUP('ユーザー別小売(卸)価格試算(税抜)'!R83*(1+入力!$C$31/100),-入力!$C$29),
          IF(入力!$C$30=3,ROUND('ユーザー別小売(卸)価格試算(税抜)'!R83*(1+入力!$C$31/100),-入力!$C$29)))),
          'ユーザー別小売(卸)価格試算(税抜)'!R83))</f>
        <v>15070</v>
      </c>
      <c r="S83" s="211">
        <f>'6桁'!S83</f>
        <v>0</v>
      </c>
      <c r="T83" s="199"/>
      <c r="U83" s="200"/>
      <c r="V83" s="83"/>
    </row>
    <row r="84" spans="2:26" s="3" customFormat="1" ht="29.45" customHeight="1">
      <c r="B84" s="451"/>
      <c r="C84" s="399" t="s">
        <v>122</v>
      </c>
      <c r="D84" s="152">
        <v>92</v>
      </c>
      <c r="E84" s="160"/>
      <c r="F84" s="5">
        <f>IF('ユーザー別小売(卸)価格試算(税抜)'!F84="","",
      IF(ISNUMBER('ユーザー別小売(卸)価格試算(税抜)'!F84),
          IF(入力!$C$30=1,ROUNDDOWN('ユーザー別小売(卸)価格試算(税抜)'!F84*(1+入力!$C$31/100),-入力!$C$29),
          IF(入力!$C$30=2,ROUNDUP('ユーザー別小売(卸)価格試算(税抜)'!F84*(1+入力!$C$31/100),-入力!$C$29),
          IF(入力!$C$30=3,ROUND('ユーザー別小売(卸)価格試算(税抜)'!F84*(1+入力!$C$31/100),-入力!$C$29)))),
          'ユーザー別小売(卸)価格試算(税抜)'!F84))</f>
        <v>34320</v>
      </c>
      <c r="G84" s="62">
        <f>'6桁'!G84</f>
        <v>0</v>
      </c>
      <c r="H84" s="5">
        <f>IF('ユーザー別小売(卸)価格試算(税抜)'!H84="","",
      IF(ISNUMBER('ユーザー別小売(卸)価格試算(税抜)'!H84),
          IF(入力!$C$30=1,ROUNDDOWN('ユーザー別小売(卸)価格試算(税抜)'!H84*(1+入力!$C$31/100),-入力!$C$29),
          IF(入力!$C$30=2,ROUNDUP('ユーザー別小売(卸)価格試算(税抜)'!H84*(1+入力!$C$31/100),-入力!$C$29),
          IF(入力!$C$30=3,ROUND('ユーザー別小売(卸)価格試算(税抜)'!H84*(1+入力!$C$31/100),-入力!$C$29)))),
          'ユーザー別小売(卸)価格試算(税抜)'!H84))</f>
        <v>32560</v>
      </c>
      <c r="I84" s="62">
        <f>'6桁'!I84</f>
        <v>0</v>
      </c>
      <c r="J84" s="131"/>
      <c r="K84" s="451"/>
      <c r="L84" s="435" t="s">
        <v>4</v>
      </c>
      <c r="M84" s="436"/>
      <c r="N84" s="435">
        <v>77</v>
      </c>
      <c r="O84" s="436"/>
      <c r="P84" s="5">
        <f>IF('ユーザー別小売(卸)価格試算(税抜)'!P84="","",
      IF(ISNUMBER('ユーザー別小売(卸)価格試算(税抜)'!P84),
          IF(入力!$C$30=1,ROUNDDOWN('ユーザー別小売(卸)価格試算(税抜)'!P84*(1+入力!$C$31/100),-入力!$C$29),
          IF(入力!$C$30=2,ROUNDUP('ユーザー別小売(卸)価格試算(税抜)'!P84*(1+入力!$C$31/100),-入力!$C$29),
          IF(入力!$C$30=3,ROUND('ユーザー別小売(卸)価格試算(税抜)'!P84*(1+入力!$C$31/100),-入力!$C$29)))),
          'ユーザー別小売(卸)価格試算(税抜)'!P84))</f>
        <v>17930</v>
      </c>
      <c r="Q84" s="201">
        <f>'6桁'!Q84</f>
        <v>0</v>
      </c>
      <c r="R84" s="5">
        <f>IF('ユーザー別小売(卸)価格試算(税抜)'!R84="","",
      IF(ISNUMBER('ユーザー別小売(卸)価格試算(税抜)'!R84),
          IF(入力!$C$30=1,ROUNDDOWN('ユーザー別小売(卸)価格試算(税抜)'!R84*(1+入力!$C$31/100),-入力!$C$29),
          IF(入力!$C$30=2,ROUNDUP('ユーザー別小売(卸)価格試算(税抜)'!R84*(1+入力!$C$31/100),-入力!$C$29),
          IF(入力!$C$30=3,ROUND('ユーザー別小売(卸)価格試算(税抜)'!R84*(1+入力!$C$31/100),-入力!$C$29)))),
          'ユーザー別小売(卸)価格試算(税抜)'!R84))</f>
        <v>16830</v>
      </c>
      <c r="S84" s="201">
        <f>'6桁'!S84</f>
        <v>0</v>
      </c>
      <c r="T84" s="199"/>
      <c r="U84" s="200"/>
      <c r="V84" s="83"/>
    </row>
    <row r="85" spans="2:26" s="3" customFormat="1" ht="29.45" customHeight="1">
      <c r="B85" s="451"/>
      <c r="C85" s="399" t="s">
        <v>85</v>
      </c>
      <c r="D85" s="152">
        <v>95</v>
      </c>
      <c r="E85" s="160"/>
      <c r="F85" s="5">
        <f>IF('ユーザー別小売(卸)価格試算(税抜)'!F85="","",
      IF(ISNUMBER('ユーザー別小売(卸)価格試算(税抜)'!F85),
          IF(入力!$C$30=1,ROUNDDOWN('ユーザー別小売(卸)価格試算(税抜)'!F85*(1+入力!$C$31/100),-入力!$C$29),
          IF(入力!$C$30=2,ROUNDUP('ユーザー別小売(卸)価格試算(税抜)'!F85*(1+入力!$C$31/100),-入力!$C$29),
          IF(入力!$C$30=3,ROUND('ユーザー別小売(卸)価格試算(税抜)'!F85*(1+入力!$C$31/100),-入力!$C$29)))),
          'ユーザー別小売(卸)価格試算(税抜)'!F85))</f>
        <v>34540</v>
      </c>
      <c r="G85" s="62">
        <f>'6桁'!G85</f>
        <v>0</v>
      </c>
      <c r="H85" s="5">
        <f>IF('ユーザー別小売(卸)価格試算(税抜)'!H85="","",
      IF(ISNUMBER('ユーザー別小売(卸)価格試算(税抜)'!H85),
          IF(入力!$C$30=1,ROUNDDOWN('ユーザー別小売(卸)価格試算(税抜)'!H85*(1+入力!$C$31/100),-入力!$C$29),
          IF(入力!$C$30=2,ROUNDUP('ユーザー別小売(卸)価格試算(税抜)'!H85*(1+入力!$C$31/100),-入力!$C$29),
          IF(入力!$C$30=3,ROUND('ユーザー別小売(卸)価格試算(税抜)'!H85*(1+入力!$C$31/100),-入力!$C$29)))),
          'ユーザー別小売(卸)価格試算(税抜)'!H85))</f>
        <v>32560</v>
      </c>
      <c r="I85" s="62">
        <f>'6桁'!I85</f>
        <v>0</v>
      </c>
      <c r="J85" s="131"/>
      <c r="K85" s="451"/>
      <c r="L85" s="435" t="s">
        <v>33</v>
      </c>
      <c r="M85" s="436"/>
      <c r="N85" s="435">
        <v>75</v>
      </c>
      <c r="O85" s="436"/>
      <c r="P85" s="5">
        <f>IF('ユーザー別小売(卸)価格試算(税抜)'!P85="","",
      IF(ISNUMBER('ユーザー別小売(卸)価格試算(税抜)'!P85),
          IF(入力!$C$30=1,ROUNDDOWN('ユーザー別小売(卸)価格試算(税抜)'!P85*(1+入力!$C$31/100),-入力!$C$29),
          IF(入力!$C$30=2,ROUNDUP('ユーザー別小売(卸)価格試算(税抜)'!P85*(1+入力!$C$31/100),-入力!$C$29),
          IF(入力!$C$30=3,ROUND('ユーザー別小売(卸)価格試算(税抜)'!P85*(1+入力!$C$31/100),-入力!$C$29)))),
          'ユーザー別小売(卸)価格試算(税抜)'!P85))</f>
        <v>15840</v>
      </c>
      <c r="Q85" s="201">
        <f>'6桁'!Q85</f>
        <v>0</v>
      </c>
      <c r="R85" s="5">
        <f>IF('ユーザー別小売(卸)価格試算(税抜)'!R85="","",
      IF(ISNUMBER('ユーザー別小売(卸)価格試算(税抜)'!R85),
          IF(入力!$C$30=1,ROUNDDOWN('ユーザー別小売(卸)価格試算(税抜)'!R85*(1+入力!$C$31/100),-入力!$C$29),
          IF(入力!$C$30=2,ROUNDUP('ユーザー別小売(卸)価格試算(税抜)'!R85*(1+入力!$C$31/100),-入力!$C$29),
          IF(入力!$C$30=3,ROUND('ユーザー別小売(卸)価格試算(税抜)'!R85*(1+入力!$C$31/100),-入力!$C$29)))),
          'ユーザー別小売(卸)価格試算(税抜)'!R85))</f>
        <v>14960</v>
      </c>
      <c r="S85" s="201">
        <f>'6桁'!S85</f>
        <v>0</v>
      </c>
      <c r="T85" s="199"/>
      <c r="U85" s="200"/>
      <c r="V85" s="83"/>
    </row>
    <row r="86" spans="2:26" s="3" customFormat="1" ht="29.45" customHeight="1">
      <c r="B86" s="451"/>
      <c r="C86" s="374" t="s">
        <v>86</v>
      </c>
      <c r="D86" s="154">
        <v>98</v>
      </c>
      <c r="E86" s="164"/>
      <c r="F86" s="161">
        <f>IF('ユーザー別小売(卸)価格試算(税抜)'!F86="","",
      IF(ISNUMBER('ユーザー別小売(卸)価格試算(税抜)'!F86),
          IF(入力!$C$30=1,ROUNDDOWN('ユーザー別小売(卸)価格試算(税抜)'!F86*(1+入力!$C$31/100),-入力!$C$29),
          IF(入力!$C$30=2,ROUNDUP('ユーザー別小売(卸)価格試算(税抜)'!F86*(1+入力!$C$31/100),-入力!$C$29),
          IF(入力!$C$30=3,ROUND('ユーザー別小売(卸)価格試算(税抜)'!F86*(1+入力!$C$31/100),-入力!$C$29)))),
          'ユーザー別小売(卸)価格試算(税抜)'!F86))</f>
        <v>36410</v>
      </c>
      <c r="G86" s="162">
        <f>'6桁'!G86</f>
        <v>0</v>
      </c>
      <c r="H86" s="161">
        <f>IF('ユーザー別小売(卸)価格試算(税抜)'!H86="","",
      IF(ISNUMBER('ユーザー別小売(卸)価格試算(税抜)'!H86),
          IF(入力!$C$30=1,ROUNDDOWN('ユーザー別小売(卸)価格試算(税抜)'!H86*(1+入力!$C$31/100),-入力!$C$29),
          IF(入力!$C$30=2,ROUNDUP('ユーザー別小売(卸)価格試算(税抜)'!H86*(1+入力!$C$31/100),-入力!$C$29),
          IF(入力!$C$30=3,ROUND('ユーザー別小売(卸)価格試算(税抜)'!H86*(1+入力!$C$31/100),-入力!$C$29)))),
          'ユーザー別小売(卸)価格試算(税抜)'!H86))</f>
        <v>35860</v>
      </c>
      <c r="I86" s="162">
        <f>'6桁'!I86</f>
        <v>0</v>
      </c>
      <c r="J86" s="131"/>
      <c r="K86" s="451"/>
      <c r="L86" s="435" t="s">
        <v>34</v>
      </c>
      <c r="M86" s="436"/>
      <c r="N86" s="435">
        <v>79</v>
      </c>
      <c r="O86" s="436"/>
      <c r="P86" s="5">
        <f>IF('ユーザー別小売(卸)価格試算(税抜)'!P86="","",
      IF(ISNUMBER('ユーザー別小売(卸)価格試算(税抜)'!P86),
          IF(入力!$C$30=1,ROUNDDOWN('ユーザー別小売(卸)価格試算(税抜)'!P86*(1+入力!$C$31/100),-入力!$C$29),
          IF(入力!$C$30=2,ROUNDUP('ユーザー別小売(卸)価格試算(税抜)'!P86*(1+入力!$C$31/100),-入力!$C$29),
          IF(入力!$C$30=3,ROUND('ユーザー別小売(卸)価格試算(税抜)'!P86*(1+入力!$C$31/100),-入力!$C$29)))),
          'ユーザー別小売(卸)価格試算(税抜)'!P86))</f>
        <v>15950</v>
      </c>
      <c r="Q86" s="201">
        <f>'6桁'!Q86</f>
        <v>0</v>
      </c>
      <c r="R86" s="5" t="str">
        <f>IF('ユーザー別小売(卸)価格試算(税抜)'!R86="","",
      IF(ISNUMBER('ユーザー別小売(卸)価格試算(税抜)'!R86),
          IF(入力!$C$30=1,ROUNDDOWN('ユーザー別小売(卸)価格試算(税抜)'!R86*(1+入力!$C$31/100),-入力!$C$29),
          IF(入力!$C$30=2,ROUNDUP('ユーザー別小売(卸)価格試算(税抜)'!R86*(1+入力!$C$31/100),-入力!$C$29),
          IF(入力!$C$30=3,ROUND('ユーザー別小売(卸)価格試算(税抜)'!R86*(1+入力!$C$31/100),-入力!$C$29)))),
          'ユーザー別小売(卸)価格試算(税抜)'!R86))</f>
        <v/>
      </c>
      <c r="S86" s="201">
        <f>'6桁'!S86</f>
        <v>0</v>
      </c>
      <c r="T86" s="199"/>
      <c r="U86" s="200"/>
      <c r="V86" s="83"/>
    </row>
    <row r="87" spans="2:26" s="3" customFormat="1" ht="29.45" customHeight="1">
      <c r="B87" s="452"/>
      <c r="C87" s="400" t="s">
        <v>166</v>
      </c>
      <c r="D87" s="157">
        <v>100</v>
      </c>
      <c r="E87" s="166"/>
      <c r="F87" s="33">
        <f>IF('ユーザー別小売(卸)価格試算(税抜)'!F87="","",
      IF(ISNUMBER('ユーザー別小売(卸)価格試算(税抜)'!F87),
          IF(入力!$C$30=1,ROUNDDOWN('ユーザー別小売(卸)価格試算(税抜)'!F87*(1+入力!$C$31/100),-入力!$C$29),
          IF(入力!$C$30=2,ROUNDUP('ユーザー別小売(卸)価格試算(税抜)'!F87*(1+入力!$C$31/100),-入力!$C$29),
          IF(入力!$C$30=3,ROUND('ユーザー別小売(卸)価格試算(税抜)'!F87*(1+入力!$C$31/100),-入力!$C$29)))),
          'ユーザー別小売(卸)価格試算(税抜)'!F87))</f>
        <v>34540</v>
      </c>
      <c r="G87" s="58">
        <f>'6桁'!G87</f>
        <v>0</v>
      </c>
      <c r="H87" s="33" t="str">
        <f>IF('ユーザー別小売(卸)価格試算(税抜)'!H87="","",
      IF(ISNUMBER('ユーザー別小売(卸)価格試算(税抜)'!H87),
          IF(入力!$C$30=1,ROUNDDOWN('ユーザー別小売(卸)価格試算(税抜)'!H87*(1+入力!$C$31/100),-入力!$C$29),
          IF(入力!$C$30=2,ROUNDUP('ユーザー別小売(卸)価格試算(税抜)'!H87*(1+入力!$C$31/100),-入力!$C$29),
          IF(入力!$C$30=3,ROUND('ユーザー別小売(卸)価格試算(税抜)'!H87*(1+入力!$C$31/100),-入力!$C$29)))),
          'ユーザー別小売(卸)価格試算(税抜)'!H87))</f>
        <v/>
      </c>
      <c r="I87" s="58">
        <f>'6桁'!I87</f>
        <v>0</v>
      </c>
      <c r="J87" s="131"/>
      <c r="K87" s="451"/>
      <c r="L87" s="435" t="s">
        <v>35</v>
      </c>
      <c r="M87" s="436"/>
      <c r="N87" s="435">
        <v>82</v>
      </c>
      <c r="O87" s="436"/>
      <c r="P87" s="5">
        <f>IF('ユーザー別小売(卸)価格試算(税抜)'!P87="","",
      IF(ISNUMBER('ユーザー別小売(卸)価格試算(税抜)'!P87),
          IF(入力!$C$30=1,ROUNDDOWN('ユーザー別小売(卸)価格試算(税抜)'!P87*(1+入力!$C$31/100),-入力!$C$29),
          IF(入力!$C$30=2,ROUNDUP('ユーザー別小売(卸)価格試算(税抜)'!P87*(1+入力!$C$31/100),-入力!$C$29),
          IF(入力!$C$30=3,ROUND('ユーザー別小売(卸)価格試算(税抜)'!P87*(1+入力!$C$31/100),-入力!$C$29)))),
          'ユーザー別小売(卸)価格試算(税抜)'!P87))</f>
        <v>18480</v>
      </c>
      <c r="Q87" s="201">
        <f>'6桁'!Q87</f>
        <v>0</v>
      </c>
      <c r="R87" s="5" t="str">
        <f>IF('ユーザー別小売(卸)価格試算(税抜)'!R87="","",
      IF(ISNUMBER('ユーザー別小売(卸)価格試算(税抜)'!R87),
          IF(入力!$C$30=1,ROUNDDOWN('ユーザー別小売(卸)価格試算(税抜)'!R87*(1+入力!$C$31/100),-入力!$C$29),
          IF(入力!$C$30=2,ROUNDUP('ユーザー別小売(卸)価格試算(税抜)'!R87*(1+入力!$C$31/100),-入力!$C$29),
          IF(入力!$C$30=3,ROUND('ユーザー別小売(卸)価格試算(税抜)'!R87*(1+入力!$C$31/100),-入力!$C$29)))),
          'ユーザー別小売(卸)価格試算(税抜)'!R87))</f>
        <v/>
      </c>
      <c r="S87" s="201">
        <f>'6桁'!S87</f>
        <v>0</v>
      </c>
      <c r="T87" s="199"/>
      <c r="U87" s="200"/>
      <c r="V87" s="83"/>
    </row>
    <row r="88" spans="2:26" s="3" customFormat="1" ht="29.45" customHeight="1">
      <c r="B88" s="451">
        <v>15</v>
      </c>
      <c r="C88" s="375" t="s">
        <v>76</v>
      </c>
      <c r="D88" s="155">
        <v>73</v>
      </c>
      <c r="E88" s="165"/>
      <c r="F88" s="6">
        <f>IF('ユーザー別小売(卸)価格試算(税抜)'!F88="","",
      IF(ISNUMBER('ユーザー別小売(卸)価格試算(税抜)'!F88),
          IF(入力!$C$30=1,ROUNDDOWN('ユーザー別小売(卸)価格試算(税抜)'!F88*(1+入力!$C$31/100),-入力!$C$29),
          IF(入力!$C$30=2,ROUNDUP('ユーザー別小売(卸)価格試算(税抜)'!F88*(1+入力!$C$31/100),-入力!$C$29),
          IF(入力!$C$30=3,ROUND('ユーザー別小売(卸)価格試算(税抜)'!F88*(1+入力!$C$31/100),-入力!$C$29)))),
          'ユーザー別小売(卸)価格試算(税抜)'!F88))</f>
        <v>32670</v>
      </c>
      <c r="G88" s="70">
        <f>'6桁'!G88</f>
        <v>0</v>
      </c>
      <c r="H88" s="6" t="str">
        <f>IF('ユーザー別小売(卸)価格試算(税抜)'!H88="","",
      IF(ISNUMBER('ユーザー別小売(卸)価格試算(税抜)'!H88),
          IF(入力!$C$30=1,ROUNDDOWN('ユーザー別小売(卸)価格試算(税抜)'!H88*(1+入力!$C$31/100),-入力!$C$29),
          IF(入力!$C$30=2,ROUNDUP('ユーザー別小売(卸)価格試算(税抜)'!H88*(1+入力!$C$31/100),-入力!$C$29),
          IF(入力!$C$30=3,ROUND('ユーザー別小売(卸)価格試算(税抜)'!H88*(1+入力!$C$31/100),-入力!$C$29)))),
          'ユーザー別小売(卸)価格試算(税抜)'!H88))</f>
        <v/>
      </c>
      <c r="I88" s="70">
        <f>'6桁'!I88</f>
        <v>0</v>
      </c>
      <c r="J88" s="131"/>
      <c r="K88" s="451"/>
      <c r="L88" s="435" t="s">
        <v>10</v>
      </c>
      <c r="M88" s="436"/>
      <c r="N88" s="435">
        <v>70</v>
      </c>
      <c r="O88" s="436"/>
      <c r="P88" s="5" t="str">
        <f>IF('ユーザー別小売(卸)価格試算(税抜)'!P88="","",
      IF(ISNUMBER('ユーザー別小売(卸)価格試算(税抜)'!P88),
          IF(入力!$C$30=1,ROUNDDOWN('ユーザー別小売(卸)価格試算(税抜)'!P88*(1+入力!$C$31/100),-入力!$C$29),
          IF(入力!$C$30=2,ROUNDUP('ユーザー別小売(卸)価格試算(税抜)'!P88*(1+入力!$C$31/100),-入力!$C$29),
          IF(入力!$C$30=3,ROUND('ユーザー別小売(卸)価格試算(税抜)'!P88*(1+入力!$C$31/100),-入力!$C$29)))),
          'ユーザー別小売(卸)価格試算(税抜)'!P88))</f>
        <v/>
      </c>
      <c r="Q88" s="201">
        <f>'6桁'!Q88</f>
        <v>0</v>
      </c>
      <c r="R88" s="5">
        <f>IF('ユーザー別小売(卸)価格試算(税抜)'!R88="","",
      IF(ISNUMBER('ユーザー別小売(卸)価格試算(税抜)'!R88),
          IF(入力!$C$30=1,ROUNDDOWN('ユーザー別小売(卸)価格試算(税抜)'!R88*(1+入力!$C$31/100),-入力!$C$29),
          IF(入力!$C$30=2,ROUNDUP('ユーザー別小売(卸)価格試算(税抜)'!R88*(1+入力!$C$31/100),-入力!$C$29),
          IF(入力!$C$30=3,ROUND('ユーザー別小売(卸)価格試算(税抜)'!R88*(1+入力!$C$31/100),-入力!$C$29)))),
          'ユーザー別小売(卸)価格試算(税抜)'!R88))</f>
        <v>11660</v>
      </c>
      <c r="S88" s="201">
        <f>'6桁'!S88</f>
        <v>0</v>
      </c>
      <c r="T88" s="199"/>
      <c r="U88" s="200"/>
      <c r="V88" s="83"/>
    </row>
    <row r="89" spans="2:26" s="3" customFormat="1" ht="29.45" customHeight="1">
      <c r="B89" s="451"/>
      <c r="C89" s="399" t="s">
        <v>78</v>
      </c>
      <c r="D89" s="152">
        <v>75</v>
      </c>
      <c r="E89" s="160"/>
      <c r="F89" s="5">
        <f>IF('ユーザー別小売(卸)価格試算(税抜)'!F89="","",
      IF(ISNUMBER('ユーザー別小売(卸)価格試算(税抜)'!F89),
          IF(入力!$C$30=1,ROUNDDOWN('ユーザー別小売(卸)価格試算(税抜)'!F89*(1+入力!$C$31/100),-入力!$C$29),
          IF(入力!$C$30=2,ROUNDUP('ユーザー別小売(卸)価格試算(税抜)'!F89*(1+入力!$C$31/100),-入力!$C$29),
          IF(入力!$C$30=3,ROUND('ユーザー別小売(卸)価格試算(税抜)'!F89*(1+入力!$C$31/100),-入力!$C$29)))),
          'ユーザー別小売(卸)価格試算(税抜)'!F89))</f>
        <v>29810</v>
      </c>
      <c r="G89" s="62">
        <f>'6桁'!G89</f>
        <v>0</v>
      </c>
      <c r="H89" s="5">
        <f>IF('ユーザー別小売(卸)価格試算(税抜)'!H89="","",
      IF(ISNUMBER('ユーザー別小売(卸)価格試算(税抜)'!H89),
          IF(入力!$C$30=1,ROUNDDOWN('ユーザー別小売(卸)価格試算(税抜)'!H89*(1+入力!$C$31/100),-入力!$C$29),
          IF(入力!$C$30=2,ROUNDUP('ユーザー別小売(卸)価格試算(税抜)'!H89*(1+入力!$C$31/100),-入力!$C$29),
          IF(入力!$C$30=3,ROUND('ユーザー別小売(卸)価格試算(税抜)'!H89*(1+入力!$C$31/100),-入力!$C$29)))),
          'ユーザー別小売(卸)価格試算(税抜)'!H89))</f>
        <v>28710</v>
      </c>
      <c r="I89" s="62">
        <f>'6桁'!I89</f>
        <v>0</v>
      </c>
      <c r="J89" s="131"/>
      <c r="K89" s="451"/>
      <c r="L89" s="435" t="s">
        <v>12</v>
      </c>
      <c r="M89" s="436"/>
      <c r="N89" s="435">
        <v>75</v>
      </c>
      <c r="O89" s="436"/>
      <c r="P89" s="5">
        <f>IF('ユーザー別小売(卸)価格試算(税抜)'!P89="","",
      IF(ISNUMBER('ユーザー別小売(卸)価格試算(税抜)'!P89),
          IF(入力!$C$30=1,ROUNDDOWN('ユーザー別小売(卸)価格試算(税抜)'!P89*(1+入力!$C$31/100),-入力!$C$29),
          IF(入力!$C$30=2,ROUNDUP('ユーザー別小売(卸)価格試算(税抜)'!P89*(1+入力!$C$31/100),-入力!$C$29),
          IF(入力!$C$30=3,ROUND('ユーザー別小売(卸)価格試算(税抜)'!P89*(1+入力!$C$31/100),-入力!$C$29)))),
          'ユーザー別小売(卸)価格試算(税抜)'!P89))</f>
        <v>12320</v>
      </c>
      <c r="Q89" s="201">
        <f>'6桁'!Q89</f>
        <v>0</v>
      </c>
      <c r="R89" s="5">
        <f>IF('ユーザー別小売(卸)価格試算(税抜)'!R89="","",
      IF(ISNUMBER('ユーザー別小売(卸)価格試算(税抜)'!R89),
          IF(入力!$C$30=1,ROUNDDOWN('ユーザー別小売(卸)価格試算(税抜)'!R89*(1+入力!$C$31/100),-入力!$C$29),
          IF(入力!$C$30=2,ROUNDUP('ユーザー別小売(卸)価格試算(税抜)'!R89*(1+入力!$C$31/100),-入力!$C$29),
          IF(入力!$C$30=3,ROUND('ユーザー別小売(卸)価格試算(税抜)'!R89*(1+入力!$C$31/100),-入力!$C$29)))),
          'ユーザー別小売(卸)価格試算(税抜)'!R89))</f>
        <v>12100</v>
      </c>
      <c r="S89" s="201">
        <f>'6桁'!S89</f>
        <v>0</v>
      </c>
      <c r="T89" s="199"/>
      <c r="U89" s="200"/>
      <c r="V89" s="83"/>
    </row>
    <row r="90" spans="2:26" s="3" customFormat="1" ht="29.45" customHeight="1">
      <c r="B90" s="451"/>
      <c r="C90" s="399" t="s">
        <v>79</v>
      </c>
      <c r="D90" s="152">
        <v>77</v>
      </c>
      <c r="E90" s="160"/>
      <c r="F90" s="5">
        <f>IF('ユーザー別小売(卸)価格試算(税抜)'!F90="","",
      IF(ISNUMBER('ユーザー別小売(卸)価格試算(税抜)'!F90),
          IF(入力!$C$30=1,ROUNDDOWN('ユーザー別小売(卸)価格試算(税抜)'!F90*(1+入力!$C$31/100),-入力!$C$29),
          IF(入力!$C$30=2,ROUNDUP('ユーザー別小売(卸)価格試算(税抜)'!F90*(1+入力!$C$31/100),-入力!$C$29),
          IF(入力!$C$30=3,ROUND('ユーザー別小売(卸)価格試算(税抜)'!F90*(1+入力!$C$31/100),-入力!$C$29)))),
          'ユーザー別小売(卸)価格試算(税抜)'!F90))</f>
        <v>34430</v>
      </c>
      <c r="G90" s="62">
        <f>'6桁'!G90</f>
        <v>0</v>
      </c>
      <c r="H90" s="5" t="str">
        <f>IF('ユーザー別小売(卸)価格試算(税抜)'!H90="","",
      IF(ISNUMBER('ユーザー別小売(卸)価格試算(税抜)'!H90),
          IF(入力!$C$30=1,ROUNDDOWN('ユーザー別小売(卸)価格試算(税抜)'!H90*(1+入力!$C$31/100),-入力!$C$29),
          IF(入力!$C$30=2,ROUNDUP('ユーザー別小売(卸)価格試算(税抜)'!H90*(1+入力!$C$31/100),-入力!$C$29),
          IF(入力!$C$30=3,ROUND('ユーザー別小売(卸)価格試算(税抜)'!H90*(1+入力!$C$31/100),-入力!$C$29)))),
          'ユーザー別小売(卸)価格試算(税抜)'!H90))</f>
        <v/>
      </c>
      <c r="I90" s="62">
        <f>'6桁'!I90</f>
        <v>0</v>
      </c>
      <c r="J90" s="131"/>
      <c r="K90" s="451"/>
      <c r="L90" s="435" t="s">
        <v>14</v>
      </c>
      <c r="M90" s="436"/>
      <c r="N90" s="435">
        <v>79</v>
      </c>
      <c r="O90" s="436"/>
      <c r="P90" s="5">
        <f>IF('ユーザー別小売(卸)価格試算(税抜)'!P90="","",
      IF(ISNUMBER('ユーザー別小売(卸)価格試算(税抜)'!P90),
          IF(入力!$C$30=1,ROUNDDOWN('ユーザー別小売(卸)価格試算(税抜)'!P90*(1+入力!$C$31/100),-入力!$C$29),
          IF(入力!$C$30=2,ROUNDUP('ユーザー別小売(卸)価格試算(税抜)'!P90*(1+入力!$C$31/100),-入力!$C$29),
          IF(入力!$C$30=3,ROUND('ユーザー別小売(卸)価格試算(税抜)'!P90*(1+入力!$C$31/100),-入力!$C$29)))),
          'ユーザー別小売(卸)価格試算(税抜)'!P90))</f>
        <v>14630</v>
      </c>
      <c r="Q90" s="201">
        <f>'6桁'!Q90</f>
        <v>0</v>
      </c>
      <c r="R90" s="5">
        <f>IF('ユーザー別小売(卸)価格試算(税抜)'!R90="","",
      IF(ISNUMBER('ユーザー別小売(卸)価格試算(税抜)'!R90),
          IF(入力!$C$30=1,ROUNDDOWN('ユーザー別小売(卸)価格試算(税抜)'!R90*(1+入力!$C$31/100),-入力!$C$29),
          IF(入力!$C$30=2,ROUNDUP('ユーザー別小売(卸)価格試算(税抜)'!R90*(1+入力!$C$31/100),-入力!$C$29),
          IF(入力!$C$30=3,ROUND('ユーザー別小売(卸)価格試算(税抜)'!R90*(1+入力!$C$31/100),-入力!$C$29)))),
          'ユーザー別小売(卸)価格試算(税抜)'!R90))</f>
        <v>13970</v>
      </c>
      <c r="S90" s="201">
        <f>'6桁'!S90</f>
        <v>0</v>
      </c>
      <c r="T90" s="199"/>
      <c r="U90" s="200"/>
      <c r="V90" s="83"/>
    </row>
    <row r="91" spans="2:26" s="3" customFormat="1" ht="29.45" customHeight="1">
      <c r="B91" s="451"/>
      <c r="C91" s="399" t="s">
        <v>80</v>
      </c>
      <c r="D91" s="152">
        <v>82</v>
      </c>
      <c r="E91" s="160"/>
      <c r="F91" s="5">
        <f>IF('ユーザー別小売(卸)価格試算(税抜)'!F91="","",
      IF(ISNUMBER('ユーザー別小売(卸)価格試算(税抜)'!F91),
          IF(入力!$C$30=1,ROUNDDOWN('ユーザー別小売(卸)価格試算(税抜)'!F91*(1+入力!$C$31/100),-入力!$C$29),
          IF(入力!$C$30=2,ROUNDUP('ユーザー別小売(卸)価格試算(税抜)'!F91*(1+入力!$C$31/100),-入力!$C$29),
          IF(入力!$C$30=3,ROUND('ユーザー別小売(卸)価格試算(税抜)'!F91*(1+入力!$C$31/100),-入力!$C$29)))),
          'ユーザー別小売(卸)価格試算(税抜)'!F91))</f>
        <v>35860</v>
      </c>
      <c r="G91" s="62">
        <f>'6桁'!G91</f>
        <v>0</v>
      </c>
      <c r="H91" s="5">
        <f>IF('ユーザー別小売(卸)価格試算(税抜)'!H91="","",
      IF(ISNUMBER('ユーザー別小売(卸)価格試算(税抜)'!H91),
          IF(入力!$C$30=1,ROUNDDOWN('ユーザー別小売(卸)価格試算(税抜)'!H91*(1+入力!$C$31/100),-入力!$C$29),
          IF(入力!$C$30=2,ROUNDUP('ユーザー別小売(卸)価格試算(税抜)'!H91*(1+入力!$C$31/100),-入力!$C$29),
          IF(入力!$C$30=3,ROUND('ユーザー別小売(卸)価格試算(税抜)'!H91*(1+入力!$C$31/100),-入力!$C$29)))),
          'ユーザー別小売(卸)価格試算(税抜)'!H91))</f>
        <v>33660</v>
      </c>
      <c r="I91" s="62">
        <f>'6桁'!I91</f>
        <v>0</v>
      </c>
      <c r="J91" s="131"/>
      <c r="K91" s="452"/>
      <c r="L91" s="437" t="s">
        <v>15</v>
      </c>
      <c r="M91" s="438"/>
      <c r="N91" s="437">
        <v>83</v>
      </c>
      <c r="O91" s="438"/>
      <c r="P91" s="33">
        <f>IF('ユーザー別小売(卸)価格試算(税抜)'!P91="","",
      IF(ISNUMBER('ユーザー別小売(卸)価格試算(税抜)'!P91),
          IF(入力!$C$30=1,ROUNDDOWN('ユーザー別小売(卸)価格試算(税抜)'!P91*(1+入力!$C$31/100),-入力!$C$29),
          IF(入力!$C$30=2,ROUNDUP('ユーザー別小売(卸)価格試算(税抜)'!P91*(1+入力!$C$31/100),-入力!$C$29),
          IF(入力!$C$30=3,ROUND('ユーザー別小売(卸)価格試算(税抜)'!P91*(1+入力!$C$31/100),-入力!$C$29)))),
          'ユーザー別小売(卸)価格試算(税抜)'!P91))</f>
        <v>16060</v>
      </c>
      <c r="Q91" s="202">
        <f>'6桁'!Q91</f>
        <v>0</v>
      </c>
      <c r="R91" s="33">
        <f>IF('ユーザー別小売(卸)価格試算(税抜)'!R91="","",
      IF(ISNUMBER('ユーザー別小売(卸)価格試算(税抜)'!R91),
          IF(入力!$C$30=1,ROUNDDOWN('ユーザー別小売(卸)価格試算(税抜)'!R91*(1+入力!$C$31/100),-入力!$C$29),
          IF(入力!$C$30=2,ROUNDUP('ユーザー別小売(卸)価格試算(税抜)'!R91*(1+入力!$C$31/100),-入力!$C$29),
          IF(入力!$C$30=3,ROUND('ユーザー別小売(卸)価格試算(税抜)'!R91*(1+入力!$C$31/100),-入力!$C$29)))),
          'ユーザー別小売(卸)価格試算(税抜)'!R91))</f>
        <v>14960</v>
      </c>
      <c r="S91" s="202">
        <f>'6桁'!S91</f>
        <v>0</v>
      </c>
      <c r="T91" s="199"/>
      <c r="U91" s="200"/>
      <c r="V91" s="83"/>
    </row>
    <row r="92" spans="2:26" ht="29.45" customHeight="1">
      <c r="B92" s="451"/>
      <c r="C92" s="399" t="s">
        <v>27</v>
      </c>
      <c r="D92" s="152">
        <v>85</v>
      </c>
      <c r="E92" s="160"/>
      <c r="F92" s="5">
        <f>IF('ユーザー別小売(卸)価格試算(税抜)'!F92="","",
      IF(ISNUMBER('ユーザー別小売(卸)価格試算(税抜)'!F92),
          IF(入力!$C$30=1,ROUNDDOWN('ユーザー別小売(卸)価格試算(税抜)'!F92*(1+入力!$C$31/100),-入力!$C$29),
          IF(入力!$C$30=2,ROUNDUP('ユーザー別小売(卸)価格試算(税抜)'!F92*(1+入力!$C$31/100),-入力!$C$29),
          IF(入力!$C$30=3,ROUND('ユーザー別小売(卸)価格試算(税抜)'!F92*(1+入力!$C$31/100),-入力!$C$29)))),
          'ユーザー別小売(卸)価格試算(税抜)'!F92))</f>
        <v>36520</v>
      </c>
      <c r="G92" s="62">
        <f>'6桁'!G92</f>
        <v>0</v>
      </c>
      <c r="H92" s="5" t="str">
        <f>IF('ユーザー別小売(卸)価格試算(税抜)'!H92="","",
      IF(ISNUMBER('ユーザー別小売(卸)価格試算(税抜)'!H92),
          IF(入力!$C$30=1,ROUNDDOWN('ユーザー別小売(卸)価格試算(税抜)'!H92*(1+入力!$C$31/100),-入力!$C$29),
          IF(入力!$C$30=2,ROUNDUP('ユーザー別小売(卸)価格試算(税抜)'!H92*(1+入力!$C$31/100),-入力!$C$29),
          IF(入力!$C$30=3,ROUND('ユーザー別小売(卸)価格試算(税抜)'!H92*(1+入力!$C$31/100),-入力!$C$29)))),
          'ユーザー別小売(卸)価格試算(税抜)'!H92))</f>
        <v/>
      </c>
      <c r="I92" s="62">
        <f>'6桁'!I92</f>
        <v>0</v>
      </c>
      <c r="J92" s="131"/>
      <c r="K92" s="451">
        <v>12</v>
      </c>
      <c r="L92" s="439" t="s">
        <v>28</v>
      </c>
      <c r="M92" s="440"/>
      <c r="N92" s="439">
        <v>69</v>
      </c>
      <c r="O92" s="440"/>
      <c r="P92" s="6" t="str">
        <f>IF('ユーザー別小売(卸)価格試算(税抜)'!P92="","",
      IF(ISNUMBER('ユーザー別小売(卸)価格試算(税抜)'!P92),
          IF(入力!$C$30=1,ROUNDDOWN('ユーザー別小売(卸)価格試算(税抜)'!P92*(1+入力!$C$31/100),-入力!$C$29),
          IF(入力!$C$30=2,ROUNDUP('ユーザー別小売(卸)価格試算(税抜)'!P92*(1+入力!$C$31/100),-入力!$C$29),
          IF(入力!$C$30=3,ROUND('ユーザー別小売(卸)価格試算(税抜)'!P92*(1+入力!$C$31/100),-入力!$C$29)))),
          'ユーザー別小売(卸)価格試算(税抜)'!P92))</f>
        <v/>
      </c>
      <c r="Q92" s="212">
        <f>'6桁'!Q92</f>
        <v>0</v>
      </c>
      <c r="R92" s="6">
        <f>IF('ユーザー別小売(卸)価格試算(税抜)'!R92="","",
      IF(ISNUMBER('ユーザー別小売(卸)価格試算(税抜)'!R92),
          IF(入力!$C$30=1,ROUNDDOWN('ユーザー別小売(卸)価格試算(税抜)'!R92*(1+入力!$C$31/100),-入力!$C$29),
          IF(入力!$C$30=2,ROUNDUP('ユーザー別小売(卸)価格試算(税抜)'!R92*(1+入力!$C$31/100),-入力!$C$29),
          IF(入力!$C$30=3,ROUND('ユーザー別小売(卸)価格試算(税抜)'!R92*(1+入力!$C$31/100),-入力!$C$29)))),
          'ユーザー別小売(卸)価格試算(税抜)'!R92))</f>
        <v>10780</v>
      </c>
      <c r="S92" s="212">
        <f>'6桁'!S92</f>
        <v>0</v>
      </c>
      <c r="T92" s="199"/>
      <c r="U92" s="200"/>
      <c r="X92" s="27"/>
      <c r="Z92" s="27"/>
    </row>
    <row r="93" spans="2:26" ht="29.45" customHeight="1">
      <c r="B93" s="451"/>
      <c r="C93" s="399" t="s">
        <v>177</v>
      </c>
      <c r="D93" s="152">
        <v>77</v>
      </c>
      <c r="E93" s="160"/>
      <c r="F93" s="5">
        <f>IF('ユーザー別小売(卸)価格試算(税抜)'!F93="","",
      IF(ISNUMBER('ユーザー別小売(卸)価格試算(税抜)'!F93),
          IF(入力!$C$30=1,ROUNDDOWN('ユーザー別小売(卸)価格試算(税抜)'!F93*(1+入力!$C$31/100),-入力!$C$29),
          IF(入力!$C$30=2,ROUNDUP('ユーザー別小売(卸)価格試算(税抜)'!F93*(1+入力!$C$31/100),-入力!$C$29),
          IF(入力!$C$30=3,ROUND('ユーザー別小売(卸)価格試算(税抜)'!F93*(1+入力!$C$31/100),-入力!$C$29)))),
          'ユーザー別小売(卸)価格試算(税抜)'!F93))</f>
        <v>28270</v>
      </c>
      <c r="G93" s="62">
        <f>'6桁'!G93</f>
        <v>0</v>
      </c>
      <c r="H93" s="5">
        <f>IF('ユーザー別小売(卸)価格試算(税抜)'!H93="","",
      IF(ISNUMBER('ユーザー別小売(卸)価格試算(税抜)'!H93),
          IF(入力!$C$30=1,ROUNDDOWN('ユーザー別小売(卸)価格試算(税抜)'!H93*(1+入力!$C$31/100),-入力!$C$29),
          IF(入力!$C$30=2,ROUNDUP('ユーザー別小売(卸)価格試算(税抜)'!H93*(1+入力!$C$31/100),-入力!$C$29),
          IF(入力!$C$30=3,ROUND('ユーザー別小売(卸)価格試算(税抜)'!H93*(1+入力!$C$31/100),-入力!$C$29)))),
          'ユーザー別小売(卸)価格試算(税抜)'!H93))</f>
        <v>26510</v>
      </c>
      <c r="I93" s="62">
        <f>'6桁'!I93</f>
        <v>0</v>
      </c>
      <c r="J93" s="131"/>
      <c r="K93" s="451"/>
      <c r="L93" s="435" t="s">
        <v>30</v>
      </c>
      <c r="M93" s="436"/>
      <c r="N93" s="435">
        <v>73</v>
      </c>
      <c r="O93" s="436"/>
      <c r="P93" s="5" t="str">
        <f>IF('ユーザー別小売(卸)価格試算(税抜)'!P93="","",
      IF(ISNUMBER('ユーザー別小売(卸)価格試算(税抜)'!P93),
          IF(入力!$C$30=1,ROUNDDOWN('ユーザー別小売(卸)価格試算(税抜)'!P93*(1+入力!$C$31/100),-入力!$C$29),
          IF(入力!$C$30=2,ROUNDUP('ユーザー別小売(卸)価格試算(税抜)'!P93*(1+入力!$C$31/100),-入力!$C$29),
          IF(入力!$C$30=3,ROUND('ユーザー別小売(卸)価格試算(税抜)'!P93*(1+入力!$C$31/100),-入力!$C$29)))),
          'ユーザー別小売(卸)価格試算(税抜)'!P93))</f>
        <v/>
      </c>
      <c r="Q93" s="201">
        <f>'6桁'!Q93</f>
        <v>0</v>
      </c>
      <c r="R93" s="5">
        <f>IF('ユーザー別小売(卸)価格試算(税抜)'!R93="","",
      IF(ISNUMBER('ユーザー別小売(卸)価格試算(税抜)'!R93),
          IF(入力!$C$30=1,ROUNDDOWN('ユーザー別小売(卸)価格試算(税抜)'!R93*(1+入力!$C$31/100),-入力!$C$29),
          IF(入力!$C$30=2,ROUNDUP('ユーザー別小売(卸)価格試算(税抜)'!R93*(1+入力!$C$31/100),-入力!$C$29),
          IF(入力!$C$30=3,ROUND('ユーザー別小売(卸)価格試算(税抜)'!R93*(1+入力!$C$31/100),-入力!$C$29)))),
          'ユーザー別小売(卸)価格試算(税抜)'!R93))</f>
        <v>11990</v>
      </c>
      <c r="S93" s="201">
        <f>'6桁'!S93</f>
        <v>0</v>
      </c>
      <c r="T93" s="199"/>
      <c r="U93" s="200"/>
      <c r="X93" s="27"/>
      <c r="Z93" s="27"/>
    </row>
    <row r="94" spans="2:26" ht="29.45" customHeight="1">
      <c r="B94" s="451"/>
      <c r="C94" s="399" t="s">
        <v>99</v>
      </c>
      <c r="D94" s="152">
        <v>81</v>
      </c>
      <c r="E94" s="160"/>
      <c r="F94" s="5" t="str">
        <f>IF('ユーザー別小売(卸)価格試算(税抜)'!F94="","",
      IF(ISNUMBER('ユーザー別小売(卸)価格試算(税抜)'!F94),
          IF(入力!$C$30=1,ROUNDDOWN('ユーザー別小売(卸)価格試算(税抜)'!F94*(1+入力!$C$31/100),-入力!$C$29),
          IF(入力!$C$30=2,ROUNDUP('ユーザー別小売(卸)価格試算(税抜)'!F94*(1+入力!$C$31/100),-入力!$C$29),
          IF(入力!$C$30=3,ROUND('ユーザー別小売(卸)価格試算(税抜)'!F94*(1+入力!$C$31/100),-入力!$C$29)))),
          'ユーザー別小売(卸)価格試算(税抜)'!F94))</f>
        <v/>
      </c>
      <c r="G94" s="62">
        <f>'6桁'!G94</f>
        <v>0</v>
      </c>
      <c r="H94" s="5">
        <f>IF('ユーザー別小売(卸)価格試算(税抜)'!H94="","",
      IF(ISNUMBER('ユーザー別小売(卸)価格試算(税抜)'!H94),
          IF(入力!$C$30=1,ROUNDDOWN('ユーザー別小売(卸)価格試算(税抜)'!H94*(1+入力!$C$31/100),-入力!$C$29),
          IF(入力!$C$30=2,ROUNDUP('ユーザー別小売(卸)価格試算(税抜)'!H94*(1+入力!$C$31/100),-入力!$C$29),
          IF(入力!$C$30=3,ROUND('ユーザー別小売(卸)価格試算(税抜)'!H94*(1+入力!$C$31/100),-入力!$C$29)))),
          'ユーザー別小売(卸)価格試算(税抜)'!H94))</f>
        <v>28820</v>
      </c>
      <c r="I94" s="62">
        <f>'6桁'!I94</f>
        <v>0</v>
      </c>
      <c r="J94" s="131"/>
      <c r="K94" s="451"/>
      <c r="L94" s="435" t="s">
        <v>2</v>
      </c>
      <c r="M94" s="436"/>
      <c r="N94" s="435">
        <v>68</v>
      </c>
      <c r="O94" s="436"/>
      <c r="P94" s="5" t="str">
        <f>IF('ユーザー別小売(卸)価格試算(税抜)'!P94="","",
      IF(ISNUMBER('ユーザー別小売(卸)価格試算(税抜)'!P94),
          IF(入力!$C$30=1,ROUNDDOWN('ユーザー別小売(卸)価格試算(税抜)'!P94*(1+入力!$C$31/100),-入力!$C$29),
          IF(入力!$C$30=2,ROUNDUP('ユーザー別小売(卸)価格試算(税抜)'!P94*(1+入力!$C$31/100),-入力!$C$29),
          IF(入力!$C$30=3,ROUND('ユーザー別小売(卸)価格試算(税抜)'!P94*(1+入力!$C$31/100),-入力!$C$29)))),
          'ユーザー別小売(卸)価格試算(税抜)'!P94))</f>
        <v/>
      </c>
      <c r="Q94" s="201">
        <f>'6桁'!Q94</f>
        <v>0</v>
      </c>
      <c r="R94" s="5">
        <f>IF('ユーザー別小売(卸)価格試算(税抜)'!R94="","",
      IF(ISNUMBER('ユーザー別小売(卸)価格試算(税抜)'!R94),
          IF(入力!$C$30=1,ROUNDDOWN('ユーザー別小売(卸)価格試算(税抜)'!R94*(1+入力!$C$31/100),-入力!$C$29),
          IF(入力!$C$30=2,ROUNDUP('ユーザー別小売(卸)価格試算(税抜)'!R94*(1+入力!$C$31/100),-入力!$C$29),
          IF(入力!$C$30=3,ROUND('ユーザー別小売(卸)価格試算(税抜)'!R94*(1+入力!$C$31/100),-入力!$C$29)))),
          'ユーザー別小売(卸)価格試算(税抜)'!R94))</f>
        <v>9570</v>
      </c>
      <c r="S94" s="201">
        <f>'6桁'!S94</f>
        <v>0</v>
      </c>
      <c r="T94" s="199"/>
      <c r="U94" s="200"/>
      <c r="X94" s="27"/>
      <c r="Z94" s="27"/>
    </row>
    <row r="95" spans="2:26" ht="29.45" customHeight="1" thickBot="1">
      <c r="B95" s="451"/>
      <c r="C95" s="399" t="s">
        <v>100</v>
      </c>
      <c r="D95" s="152">
        <v>84</v>
      </c>
      <c r="E95" s="160"/>
      <c r="F95" s="5">
        <f>IF('ユーザー別小売(卸)価格試算(税抜)'!F95="","",
      IF(ISNUMBER('ユーザー別小売(卸)価格試算(税抜)'!F95),
          IF(入力!$C$30=1,ROUNDDOWN('ユーザー別小売(卸)価格試算(税抜)'!F95*(1+入力!$C$31/100),-入力!$C$29),
          IF(入力!$C$30=2,ROUNDUP('ユーザー別小売(卸)価格試算(税抜)'!F95*(1+入力!$C$31/100),-入力!$C$29),
          IF(入力!$C$30=3,ROUND('ユーザー別小売(卸)価格試算(税抜)'!F95*(1+入力!$C$31/100),-入力!$C$29)))),
          'ユーザー別小売(卸)価格試算(税抜)'!F95))</f>
        <v>32780</v>
      </c>
      <c r="G95" s="62">
        <f>'6桁'!G95</f>
        <v>0</v>
      </c>
      <c r="H95" s="5">
        <f>IF('ユーザー別小売(卸)価格試算(税抜)'!H95="","",
      IF(ISNUMBER('ユーザー別小売(卸)価格試算(税抜)'!H95),
          IF(入力!$C$30=1,ROUNDDOWN('ユーザー別小売(卸)価格試算(税抜)'!H95*(1+入力!$C$31/100),-入力!$C$29),
          IF(入力!$C$30=2,ROUNDUP('ユーザー別小売(卸)価格試算(税抜)'!H95*(1+入力!$C$31/100),-入力!$C$29),
          IF(入力!$C$30=3,ROUND('ユーザー別小売(卸)価格試算(税抜)'!H95*(1+入力!$C$31/100),-入力!$C$29)))),
          'ユーザー別小売(卸)価格試算(税抜)'!H95))</f>
        <v>30910</v>
      </c>
      <c r="I95" s="62">
        <f>'6桁'!I95</f>
        <v>0</v>
      </c>
      <c r="J95" s="131"/>
      <c r="K95" s="453"/>
      <c r="L95" s="456" t="s">
        <v>5</v>
      </c>
      <c r="M95" s="457"/>
      <c r="N95" s="456">
        <v>74</v>
      </c>
      <c r="O95" s="457"/>
      <c r="P95" s="16" t="str">
        <f>IF('ユーザー別小売(卸)価格試算(税抜)'!P95="","",
      IF(ISNUMBER('ユーザー別小売(卸)価格試算(税抜)'!P95),
          IF(入力!$C$30=1,ROUNDDOWN('ユーザー別小売(卸)価格試算(税抜)'!P95*(1+入力!$C$31/100),-入力!$C$29),
          IF(入力!$C$30=2,ROUNDUP('ユーザー別小売(卸)価格試算(税抜)'!P95*(1+入力!$C$31/100),-入力!$C$29),
          IF(入力!$C$30=3,ROUND('ユーザー別小売(卸)価格試算(税抜)'!P95*(1+入力!$C$31/100),-入力!$C$29)))),
          'ユーザー別小売(卸)価格試算(税抜)'!P95))</f>
        <v/>
      </c>
      <c r="Q95" s="207">
        <f>'6桁'!Q95</f>
        <v>0</v>
      </c>
      <c r="R95" s="16">
        <f>IF('ユーザー別小売(卸)価格試算(税抜)'!R95="","",
      IF(ISNUMBER('ユーザー別小売(卸)価格試算(税抜)'!R95),
          IF(入力!$C$30=1,ROUNDDOWN('ユーザー別小売(卸)価格試算(税抜)'!R95*(1+入力!$C$31/100),-入力!$C$29),
          IF(入力!$C$30=2,ROUNDUP('ユーザー別小売(卸)価格試算(税抜)'!R95*(1+入力!$C$31/100),-入力!$C$29),
          IF(入力!$C$30=3,ROUND('ユーザー別小売(卸)価格試算(税抜)'!R95*(1+入力!$C$31/100),-入力!$C$29)))),
          'ユーザー別小売(卸)価格試算(税抜)'!R95))</f>
        <v>10670</v>
      </c>
      <c r="S95" s="207">
        <f>'6桁'!S95</f>
        <v>0</v>
      </c>
      <c r="T95" s="199"/>
      <c r="U95" s="200"/>
      <c r="X95" s="27"/>
      <c r="Z95" s="27"/>
    </row>
    <row r="96" spans="2:26" ht="29.45" customHeight="1">
      <c r="B96" s="451"/>
      <c r="C96" s="399" t="s">
        <v>46</v>
      </c>
      <c r="D96" s="152">
        <v>88</v>
      </c>
      <c r="E96" s="160"/>
      <c r="F96" s="5">
        <f>IF('ユーザー別小売(卸)価格試算(税抜)'!F96="","",
      IF(ISNUMBER('ユーザー別小売(卸)価格試算(税抜)'!F96),
          IF(入力!$C$30=1,ROUNDDOWN('ユーザー別小売(卸)価格試算(税抜)'!F96*(1+入力!$C$31/100),-入力!$C$29),
          IF(入力!$C$30=2,ROUNDUP('ユーザー別小売(卸)価格試算(税抜)'!F96*(1+入力!$C$31/100),-入力!$C$29),
          IF(入力!$C$30=3,ROUND('ユーザー別小売(卸)価格試算(税抜)'!F96*(1+入力!$C$31/100),-入力!$C$29)))),
          'ユーザー別小売(卸)価格試算(税抜)'!F96))</f>
        <v>34980</v>
      </c>
      <c r="G96" s="62">
        <f>'6桁'!G96</f>
        <v>0</v>
      </c>
      <c r="H96" s="5" t="str">
        <f>IF('ユーザー別小売(卸)価格試算(税抜)'!H96="","",
      IF(ISNUMBER('ユーザー別小売(卸)価格試算(税抜)'!H96),
          IF(入力!$C$30=1,ROUNDDOWN('ユーザー別小売(卸)価格試算(税抜)'!H96*(1+入力!$C$31/100),-入力!$C$29),
          IF(入力!$C$30=2,ROUNDUP('ユーザー別小売(卸)価格試算(税抜)'!H96*(1+入力!$C$31/100),-入力!$C$29),
          IF(入力!$C$30=3,ROUND('ユーザー別小売(卸)価格試算(税抜)'!H96*(1+入力!$C$31/100),-入力!$C$29)))),
          'ユーザー別小売(卸)価格試算(税抜)'!H96))</f>
        <v/>
      </c>
      <c r="I96" s="62">
        <f>'6桁'!I96</f>
        <v>0</v>
      </c>
      <c r="J96" s="131"/>
      <c r="K96" s="448" t="s">
        <v>345</v>
      </c>
      <c r="L96" s="448"/>
      <c r="M96" s="448"/>
      <c r="N96" s="448"/>
      <c r="O96" s="448"/>
      <c r="P96" s="448"/>
      <c r="Q96" s="448"/>
      <c r="R96" s="448"/>
      <c r="S96" s="448"/>
      <c r="T96" s="448"/>
      <c r="U96" s="200"/>
      <c r="X96" s="27"/>
      <c r="Z96" s="27"/>
    </row>
    <row r="97" spans="2:27" ht="29.45" customHeight="1">
      <c r="B97" s="451"/>
      <c r="C97" s="399" t="s">
        <v>47</v>
      </c>
      <c r="D97" s="152">
        <v>91</v>
      </c>
      <c r="E97" s="160"/>
      <c r="F97" s="5" t="str">
        <f>IF('ユーザー別小売(卸)価格試算(税抜)'!F97="","",
      IF(ISNUMBER('ユーザー別小売(卸)価格試算(税抜)'!F97),
          IF(入力!$C$30=1,ROUNDDOWN('ユーザー別小売(卸)価格試算(税抜)'!F97*(1+入力!$C$31/100),-入力!$C$29),
          IF(入力!$C$30=2,ROUNDUP('ユーザー別小売(卸)価格試算(税抜)'!F97*(1+入力!$C$31/100),-入力!$C$29),
          IF(入力!$C$30=3,ROUND('ユーザー別小売(卸)価格試算(税抜)'!F97*(1+入力!$C$31/100),-入力!$C$29)))),
          'ユーザー別小売(卸)価格試算(税抜)'!F97))</f>
        <v/>
      </c>
      <c r="G97" s="62">
        <f>'6桁'!G97</f>
        <v>0</v>
      </c>
      <c r="H97" s="5">
        <f>IF('ユーザー別小売(卸)価格試算(税抜)'!H97="","",
      IF(ISNUMBER('ユーザー別小売(卸)価格試算(税抜)'!H97),
          IF(入力!$C$30=1,ROUNDDOWN('ユーザー別小売(卸)価格試算(税抜)'!H97*(1+入力!$C$31/100),-入力!$C$29),
          IF(入力!$C$30=2,ROUNDUP('ユーザー別小売(卸)価格試算(税抜)'!H97*(1+入力!$C$31/100),-入力!$C$29),
          IF(入力!$C$30=3,ROUND('ユーザー別小売(卸)価格試算(税抜)'!H97*(1+入力!$C$31/100),-入力!$C$29)))),
          'ユーザー別小売(卸)価格試算(税抜)'!H97))</f>
        <v>35310</v>
      </c>
      <c r="I97" s="62">
        <f>'6桁'!I97</f>
        <v>0</v>
      </c>
      <c r="J97" s="131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200"/>
      <c r="X97" s="27"/>
      <c r="Z97" s="27"/>
    </row>
    <row r="98" spans="2:27" ht="29.45" customHeight="1">
      <c r="B98" s="451"/>
      <c r="C98" s="399" t="s">
        <v>82</v>
      </c>
      <c r="D98" s="152">
        <v>72</v>
      </c>
      <c r="E98" s="160"/>
      <c r="F98" s="5">
        <f>IF('ユーザー別小売(卸)価格試算(税抜)'!F98="","",
      IF(ISNUMBER('ユーザー別小売(卸)価格試算(税抜)'!F98),
          IF(入力!$C$30=1,ROUNDDOWN('ユーザー別小売(卸)価格試算(税抜)'!F98*(1+入力!$C$31/100),-入力!$C$29),
          IF(入力!$C$30=2,ROUNDUP('ユーザー別小売(卸)価格試算(税抜)'!F98*(1+入力!$C$31/100),-入力!$C$29),
          IF(入力!$C$30=3,ROUND('ユーザー別小売(卸)価格試算(税抜)'!F98*(1+入力!$C$31/100),-入力!$C$29)))),
          'ユーザー別小売(卸)価格試算(税抜)'!F98))</f>
        <v>15070</v>
      </c>
      <c r="G98" s="62">
        <f>'6桁'!G98</f>
        <v>0</v>
      </c>
      <c r="H98" s="5" t="str">
        <f>IF('ユーザー別小売(卸)価格試算(税抜)'!H98="","",
      IF(ISNUMBER('ユーザー別小売(卸)価格試算(税抜)'!H98),
          IF(入力!$C$30=1,ROUNDDOWN('ユーザー別小売(卸)価格試算(税抜)'!H98*(1+入力!$C$31/100),-入力!$C$29),
          IF(入力!$C$30=2,ROUNDUP('ユーザー別小売(卸)価格試算(税抜)'!H98*(1+入力!$C$31/100),-入力!$C$29),
          IF(入力!$C$30=3,ROUND('ユーザー別小売(卸)価格試算(税抜)'!H98*(1+入力!$C$31/100),-入力!$C$29)))),
          'ユーザー別小売(卸)価格試算(税抜)'!H98))</f>
        <v/>
      </c>
      <c r="I98" s="62">
        <f>'6桁'!I98</f>
        <v>0</v>
      </c>
      <c r="J98" s="131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384"/>
      <c r="V98" s="372"/>
      <c r="W98" s="372"/>
      <c r="X98" s="2"/>
      <c r="Y98" s="60"/>
    </row>
    <row r="99" spans="2:27" s="3" customFormat="1" ht="29.45" customHeight="1">
      <c r="B99" s="451"/>
      <c r="C99" s="399" t="s">
        <v>17</v>
      </c>
      <c r="D99" s="152">
        <v>81</v>
      </c>
      <c r="E99" s="160"/>
      <c r="F99" s="5">
        <f>IF('ユーザー別小売(卸)価格試算(税抜)'!F99="","",
      IF(ISNUMBER('ユーザー別小売(卸)価格試算(税抜)'!F99),
          IF(入力!$C$30=1,ROUNDDOWN('ユーザー別小売(卸)価格試算(税抜)'!F99*(1+入力!$C$31/100),-入力!$C$29),
          IF(入力!$C$30=2,ROUNDUP('ユーザー別小売(卸)価格試算(税抜)'!F99*(1+入力!$C$31/100),-入力!$C$29),
          IF(入力!$C$30=3,ROUND('ユーザー別小売(卸)価格試算(税抜)'!F99*(1+入力!$C$31/100),-入力!$C$29)))),
          'ユーザー別小売(卸)価格試算(税抜)'!F99))</f>
        <v>21230</v>
      </c>
      <c r="G99" s="62">
        <f>'6桁'!G99</f>
        <v>0</v>
      </c>
      <c r="H99" s="5">
        <f>IF('ユーザー別小売(卸)価格試算(税抜)'!H99="","",
      IF(ISNUMBER('ユーザー別小売(卸)価格試算(税抜)'!H99),
          IF(入力!$C$30=1,ROUNDDOWN('ユーザー別小売(卸)価格試算(税抜)'!H99*(1+入力!$C$31/100),-入力!$C$29),
          IF(入力!$C$30=2,ROUNDUP('ユーザー別小売(卸)価格試算(税抜)'!H99*(1+入力!$C$31/100),-入力!$C$29),
          IF(入力!$C$30=3,ROUND('ユーザー別小売(卸)価格試算(税抜)'!H99*(1+入力!$C$31/100),-入力!$C$29)))),
          'ユーザー別小売(卸)価格試算(税抜)'!H99))</f>
        <v>20130</v>
      </c>
      <c r="I99" s="62">
        <f>'6桁'!I99</f>
        <v>0</v>
      </c>
      <c r="J99" s="131"/>
      <c r="K99" s="35"/>
      <c r="L99" s="35"/>
      <c r="M99" s="35"/>
      <c r="N99" s="35"/>
      <c r="O99" s="35"/>
      <c r="P99" s="35"/>
      <c r="Q99" s="523"/>
      <c r="R99" s="523"/>
      <c r="S99" s="523"/>
      <c r="T99" s="199"/>
      <c r="U99" s="200"/>
      <c r="V99" s="2"/>
      <c r="W99" s="60"/>
      <c r="X99" s="2"/>
      <c r="Y99" s="60"/>
      <c r="Z99" s="83"/>
    </row>
    <row r="100" spans="2:27" ht="29.45" customHeight="1">
      <c r="B100" s="451"/>
      <c r="C100" s="454" t="s">
        <v>83</v>
      </c>
      <c r="D100" s="152"/>
      <c r="E100" s="160">
        <v>88</v>
      </c>
      <c r="F100" s="5">
        <f>IF('ユーザー別小売(卸)価格試算(税抜)'!F100="","",
      IF(ISNUMBER('ユーザー別小売(卸)価格試算(税抜)'!F100),
          IF(入力!$C$30=1,ROUNDDOWN('ユーザー別小売(卸)価格試算(税抜)'!F100*(1+入力!$C$31/100),-入力!$C$29),
          IF(入力!$C$30=2,ROUNDUP('ユーザー別小売(卸)価格試算(税抜)'!F100*(1+入力!$C$31/100),-入力!$C$29),
          IF(入力!$C$30=3,ROUND('ユーザー別小売(卸)価格試算(税抜)'!F100*(1+入力!$C$31/100),-入力!$C$29)))),
          'ユーザー別小売(卸)価格試算(税抜)'!F100))</f>
        <v>23100</v>
      </c>
      <c r="G100" s="62" t="str">
        <f>'6桁'!G100</f>
        <v>★</v>
      </c>
      <c r="H100" s="5" t="str">
        <f>IF('ユーザー別小売(卸)価格試算(税抜)'!H100="","",
      IF(ISNUMBER('ユーザー別小売(卸)価格試算(税抜)'!H100),
          IF(入力!$C$30=1,ROUNDDOWN('ユーザー別小売(卸)価格試算(税抜)'!H100*(1+入力!$C$31/100),-入力!$C$29),
          IF(入力!$C$30=2,ROUNDUP('ユーザー別小売(卸)価格試算(税抜)'!H100*(1+入力!$C$31/100),-入力!$C$29),
          IF(入力!$C$30=3,ROUND('ユーザー別小売(卸)価格試算(税抜)'!H100*(1+入力!$C$31/100),-入力!$C$29)))),
          'ユーザー別小売(卸)価格試算(税抜)'!H100))</f>
        <v/>
      </c>
      <c r="I100" s="62">
        <f>'6桁'!I100</f>
        <v>0</v>
      </c>
      <c r="J100" s="131"/>
      <c r="K100" s="35"/>
      <c r="L100" s="35"/>
      <c r="M100" s="35"/>
      <c r="N100" s="35"/>
      <c r="O100" s="35"/>
      <c r="P100" s="35"/>
      <c r="Q100" s="523"/>
      <c r="R100" s="523"/>
      <c r="S100" s="523"/>
      <c r="T100" s="199"/>
      <c r="U100" s="200"/>
      <c r="V100" s="2"/>
      <c r="W100" s="60"/>
      <c r="X100" s="2"/>
      <c r="Y100" s="60"/>
    </row>
    <row r="101" spans="2:27" s="3" customFormat="1" ht="29.45" customHeight="1">
      <c r="B101" s="451"/>
      <c r="C101" s="455"/>
      <c r="D101" s="152">
        <v>84</v>
      </c>
      <c r="E101" s="160"/>
      <c r="F101" s="5">
        <f>IF('ユーザー別小売(卸)価格試算(税抜)'!F101="","",
      IF(ISNUMBER('ユーザー別小売(卸)価格試算(税抜)'!F101),
          IF(入力!$C$30=1,ROUNDDOWN('ユーザー別小売(卸)価格試算(税抜)'!F101*(1+入力!$C$31/100),-入力!$C$29),
          IF(入力!$C$30=2,ROUNDUP('ユーザー別小売(卸)価格試算(税抜)'!F101*(1+入力!$C$31/100),-入力!$C$29),
          IF(入力!$C$30=3,ROUND('ユーザー別小売(卸)価格試算(税抜)'!F101*(1+入力!$C$31/100),-入力!$C$29)))),
          'ユーザー別小売(卸)価格試算(税抜)'!F101))</f>
        <v>22990</v>
      </c>
      <c r="G101" s="62">
        <f>'6桁'!G101</f>
        <v>0</v>
      </c>
      <c r="H101" s="5">
        <f>IF('ユーザー別小売(卸)価格試算(税抜)'!H101="","",
      IF(ISNUMBER('ユーザー別小売(卸)価格試算(税抜)'!H101),
          IF(入力!$C$30=1,ROUNDDOWN('ユーザー別小売(卸)価格試算(税抜)'!H101*(1+入力!$C$31/100),-入力!$C$29),
          IF(入力!$C$30=2,ROUNDUP('ユーザー別小売(卸)価格試算(税抜)'!H101*(1+入力!$C$31/100),-入力!$C$29),
          IF(入力!$C$30=3,ROUND('ユーザー別小売(卸)価格試算(税抜)'!H101*(1+入力!$C$31/100),-入力!$C$29)))),
          'ユーザー別小売(卸)価格試算(税抜)'!H101))</f>
        <v>21890</v>
      </c>
      <c r="I101" s="62">
        <f>'6桁'!I101</f>
        <v>0</v>
      </c>
      <c r="J101" s="131"/>
      <c r="K101" s="35"/>
      <c r="L101" s="35"/>
      <c r="M101" s="35"/>
      <c r="N101" s="35"/>
      <c r="O101" s="35"/>
      <c r="P101" s="35"/>
      <c r="Q101" s="523"/>
      <c r="R101" s="523"/>
      <c r="S101" s="523"/>
      <c r="T101" s="199"/>
      <c r="U101" s="200"/>
      <c r="V101" s="2"/>
      <c r="W101" s="60"/>
      <c r="X101" s="2"/>
      <c r="Y101" s="60"/>
      <c r="Z101" s="83"/>
    </row>
    <row r="102" spans="2:27" s="3" customFormat="1" ht="29.45" customHeight="1">
      <c r="B102" s="451"/>
      <c r="C102" s="454" t="s">
        <v>19</v>
      </c>
      <c r="D102" s="152">
        <v>88</v>
      </c>
      <c r="E102" s="160"/>
      <c r="F102" s="5">
        <f>IF('ユーザー別小売(卸)価格試算(税抜)'!F102="","",
      IF(ISNUMBER('ユーザー別小売(卸)価格試算(税抜)'!F102),
          IF(入力!$C$30=1,ROUNDDOWN('ユーザー別小売(卸)価格試算(税抜)'!F102*(1+入力!$C$31/100),-入力!$C$29),
          IF(入力!$C$30=2,ROUNDUP('ユーザー別小売(卸)価格試算(税抜)'!F102*(1+入力!$C$31/100),-入力!$C$29),
          IF(入力!$C$30=3,ROUND('ユーザー別小売(卸)価格試算(税抜)'!F102*(1+入力!$C$31/100),-入力!$C$29)))),
          'ユーザー別小売(卸)価格試算(税抜)'!F102))</f>
        <v>25960</v>
      </c>
      <c r="G102" s="62">
        <f>'6桁'!G102</f>
        <v>0</v>
      </c>
      <c r="H102" s="5">
        <f>IF('ユーザー別小売(卸)価格試算(税抜)'!H102="","",
      IF(ISNUMBER('ユーザー別小売(卸)価格試算(税抜)'!H102),
          IF(入力!$C$30=1,ROUNDDOWN('ユーザー別小売(卸)価格試算(税抜)'!H102*(1+入力!$C$31/100),-入力!$C$29),
          IF(入力!$C$30=2,ROUNDUP('ユーザー別小売(卸)価格試算(税抜)'!H102*(1+入力!$C$31/100),-入力!$C$29),
          IF(入力!$C$30=3,ROUND('ユーザー別小売(卸)価格試算(税抜)'!H102*(1+入力!$C$31/100),-入力!$C$29)))),
          'ユーザー別小売(卸)価格試算(税抜)'!H102))</f>
        <v>24750</v>
      </c>
      <c r="I102" s="62">
        <f>'6桁'!I102</f>
        <v>0</v>
      </c>
      <c r="J102" s="131"/>
      <c r="K102" s="35"/>
      <c r="L102" s="35"/>
      <c r="M102" s="35"/>
      <c r="N102" s="35"/>
      <c r="O102" s="35"/>
      <c r="P102" s="35"/>
      <c r="Q102" s="523"/>
      <c r="R102" s="523"/>
      <c r="S102" s="523"/>
      <c r="T102" s="199"/>
      <c r="U102" s="200"/>
      <c r="V102" s="2"/>
      <c r="W102" s="60"/>
      <c r="X102" s="2"/>
      <c r="Y102" s="60"/>
      <c r="Z102" s="83"/>
    </row>
    <row r="103" spans="2:27" s="3" customFormat="1" ht="29.45" customHeight="1">
      <c r="B103" s="451"/>
      <c r="C103" s="455"/>
      <c r="D103" s="152"/>
      <c r="E103" s="160">
        <v>92</v>
      </c>
      <c r="F103" s="5" t="str">
        <f>IF('ユーザー別小売(卸)価格試算(税抜)'!F103="","",
      IF(ISNUMBER('ユーザー別小売(卸)価格試算(税抜)'!F103),
          IF(入力!$C$30=1,ROUNDDOWN('ユーザー別小売(卸)価格試算(税抜)'!F103*(1+入力!$C$31/100),-入力!$C$29),
          IF(入力!$C$30=2,ROUNDUP('ユーザー別小売(卸)価格試算(税抜)'!F103*(1+入力!$C$31/100),-入力!$C$29),
          IF(入力!$C$30=3,ROUND('ユーザー別小売(卸)価格試算(税抜)'!F103*(1+入力!$C$31/100),-入力!$C$29)))),
          'ユーザー別小売(卸)価格試算(税抜)'!F103))</f>
        <v/>
      </c>
      <c r="G103" s="62">
        <f>'6桁'!G103</f>
        <v>0</v>
      </c>
      <c r="H103" s="5">
        <f>IF('ユーザー別小売(卸)価格試算(税抜)'!H103="","",
      IF(ISNUMBER('ユーザー別小売(卸)価格試算(税抜)'!H103),
          IF(入力!$C$30=1,ROUNDDOWN('ユーザー別小売(卸)価格試算(税抜)'!H103*(1+入力!$C$31/100),-入力!$C$29),
          IF(入力!$C$30=2,ROUNDUP('ユーザー別小売(卸)価格試算(税抜)'!H103*(1+入力!$C$31/100),-入力!$C$29),
          IF(入力!$C$30=3,ROUND('ユーザー別小売(卸)価格試算(税抜)'!H103*(1+入力!$C$31/100),-入力!$C$29)))),
          'ユーザー別小売(卸)価格試算(税抜)'!H103))</f>
        <v>26180</v>
      </c>
      <c r="I103" s="62" t="str">
        <f>'6桁'!I103</f>
        <v>★</v>
      </c>
      <c r="J103" s="2"/>
      <c r="K103" s="60"/>
      <c r="L103" s="88"/>
      <c r="M103" s="21"/>
      <c r="N103" s="21"/>
      <c r="O103" s="21"/>
      <c r="P103" s="2"/>
      <c r="Q103" s="213"/>
      <c r="R103" s="383"/>
      <c r="S103" s="383"/>
      <c r="T103" s="199"/>
      <c r="U103" s="200"/>
      <c r="V103" s="2"/>
      <c r="W103" s="60"/>
      <c r="X103" s="2"/>
      <c r="Y103" s="60"/>
      <c r="Z103" s="83"/>
    </row>
    <row r="104" spans="2:27" s="3" customFormat="1" ht="29.45" customHeight="1">
      <c r="B104" s="451"/>
      <c r="C104" s="399" t="s">
        <v>20</v>
      </c>
      <c r="D104" s="152">
        <v>91</v>
      </c>
      <c r="E104" s="160"/>
      <c r="F104" s="5">
        <f>IF('ユーザー別小売(卸)価格試算(税抜)'!F104="","",
      IF(ISNUMBER('ユーザー別小売(卸)価格試算(税抜)'!F104),
          IF(入力!$C$30=1,ROUNDDOWN('ユーザー別小売(卸)価格試算(税抜)'!F104*(1+入力!$C$31/100),-入力!$C$29),
          IF(入力!$C$30=2,ROUNDUP('ユーザー別小売(卸)価格試算(税抜)'!F104*(1+入力!$C$31/100),-入力!$C$29),
          IF(入力!$C$30=3,ROUND('ユーザー別小売(卸)価格試算(税抜)'!F104*(1+入力!$C$31/100),-入力!$C$29)))),
          'ユーザー別小売(卸)価格試算(税抜)'!F104))</f>
        <v>28820</v>
      </c>
      <c r="G104" s="62">
        <f>'6桁'!G104</f>
        <v>0</v>
      </c>
      <c r="H104" s="5">
        <f>IF('ユーザー別小売(卸)価格試算(税抜)'!H104="","",
      IF(ISNUMBER('ユーザー別小売(卸)価格試算(税抜)'!H104),
          IF(入力!$C$30=1,ROUNDDOWN('ユーザー別小売(卸)価格試算(税抜)'!H104*(1+入力!$C$31/100),-入力!$C$29),
          IF(入力!$C$30=2,ROUNDUP('ユーザー別小売(卸)価格試算(税抜)'!H104*(1+入力!$C$31/100),-入力!$C$29),
          IF(入力!$C$30=3,ROUND('ユーザー別小売(卸)価格試算(税抜)'!H104*(1+入力!$C$31/100),-入力!$C$29)))),
          'ユーザー別小売(卸)価格試算(税抜)'!H104))</f>
        <v>27060</v>
      </c>
      <c r="I104" s="62">
        <f>'6桁'!I104</f>
        <v>0</v>
      </c>
      <c r="J104" s="2"/>
      <c r="K104" s="60"/>
      <c r="L104" s="88"/>
      <c r="M104" s="21"/>
      <c r="N104" s="21"/>
      <c r="O104" s="21"/>
      <c r="P104" s="2"/>
      <c r="Q104" s="383"/>
      <c r="R104" s="383"/>
      <c r="S104" s="383"/>
      <c r="T104" s="199"/>
      <c r="U104" s="200"/>
      <c r="V104" s="2"/>
      <c r="W104" s="60"/>
      <c r="X104" s="2"/>
      <c r="Y104" s="60"/>
      <c r="Z104" s="83"/>
    </row>
    <row r="105" spans="2:27" s="3" customFormat="1" ht="29.45" customHeight="1">
      <c r="B105" s="451"/>
      <c r="C105" s="399" t="s">
        <v>21</v>
      </c>
      <c r="D105" s="152">
        <v>94</v>
      </c>
      <c r="E105" s="160"/>
      <c r="F105" s="5">
        <f>IF('ユーザー別小売(卸)価格試算(税抜)'!F105="","",
      IF(ISNUMBER('ユーザー別小売(卸)価格試算(税抜)'!F105),
          IF(入力!$C$30=1,ROUNDDOWN('ユーザー別小売(卸)価格試算(税抜)'!F105*(1+入力!$C$31/100),-入力!$C$29),
          IF(入力!$C$30=2,ROUNDUP('ユーザー別小売(卸)価格試算(税抜)'!F105*(1+入力!$C$31/100),-入力!$C$29),
          IF(入力!$C$30=3,ROUND('ユーザー別小売(卸)価格試算(税抜)'!F105*(1+入力!$C$31/100),-入力!$C$29)))),
          'ユーザー別小売(卸)価格試算(税抜)'!F105))</f>
        <v>31570</v>
      </c>
      <c r="G105" s="62">
        <f>'6桁'!G105</f>
        <v>0</v>
      </c>
      <c r="H105" s="5">
        <f>IF('ユーザー別小売(卸)価格試算(税抜)'!H105="","",
      IF(ISNUMBER('ユーザー別小売(卸)価格試算(税抜)'!H105),
          IF(入力!$C$30=1,ROUNDDOWN('ユーザー別小売(卸)価格試算(税抜)'!H105*(1+入力!$C$31/100),-入力!$C$29),
          IF(入力!$C$30=2,ROUNDUP('ユーザー別小売(卸)価格試算(税抜)'!H105*(1+入力!$C$31/100),-入力!$C$29),
          IF(入力!$C$30=3,ROUND('ユーザー別小売(卸)価格試算(税抜)'!H105*(1+入力!$C$31/100),-入力!$C$29)))),
          'ユーザー別小売(卸)価格試算(税抜)'!H105))</f>
        <v>30140</v>
      </c>
      <c r="I105" s="62">
        <f>'6桁'!I105</f>
        <v>0</v>
      </c>
      <c r="J105" s="2"/>
      <c r="K105" s="60"/>
      <c r="L105" s="88"/>
      <c r="M105" s="21"/>
      <c r="N105" s="21"/>
      <c r="O105" s="21"/>
      <c r="P105" s="2"/>
      <c r="Q105" s="383"/>
      <c r="R105" s="383"/>
      <c r="S105" s="383"/>
      <c r="T105" s="199"/>
      <c r="U105" s="200"/>
      <c r="V105" s="2"/>
      <c r="W105" s="60"/>
      <c r="X105" s="2"/>
      <c r="Y105" s="60"/>
      <c r="Z105" s="83"/>
    </row>
    <row r="106" spans="2:27" s="3" customFormat="1" ht="29.45" customHeight="1">
      <c r="B106" s="451"/>
      <c r="C106" s="399" t="s">
        <v>22</v>
      </c>
      <c r="D106" s="152">
        <v>96</v>
      </c>
      <c r="E106" s="160"/>
      <c r="F106" s="5">
        <f>IF('ユーザー別小売(卸)価格試算(税抜)'!F106="","",
      IF(ISNUMBER('ユーザー別小売(卸)価格試算(税抜)'!F106),
          IF(入力!$C$30=1,ROUNDDOWN('ユーザー別小売(卸)価格試算(税抜)'!F106*(1+入力!$C$31/100),-入力!$C$29),
          IF(入力!$C$30=2,ROUNDUP('ユーザー別小売(卸)価格試算(税抜)'!F106*(1+入力!$C$31/100),-入力!$C$29),
          IF(入力!$C$30=3,ROUND('ユーザー別小売(卸)価格試算(税抜)'!F106*(1+入力!$C$31/100),-入力!$C$29)))),
          'ユーザー別小売(卸)価格試算(税抜)'!F106))</f>
        <v>34320</v>
      </c>
      <c r="G106" s="62">
        <f>'6桁'!G106</f>
        <v>0</v>
      </c>
      <c r="H106" s="5" t="str">
        <f>IF('ユーザー別小売(卸)価格試算(税抜)'!H106="","",
      IF(ISNUMBER('ユーザー別小売(卸)価格試算(税抜)'!H106),
          IF(入力!$C$30=1,ROUNDDOWN('ユーザー別小売(卸)価格試算(税抜)'!H106*(1+入力!$C$31/100),-入力!$C$29),
          IF(入力!$C$30=2,ROUNDUP('ユーザー別小売(卸)価格試算(税抜)'!H106*(1+入力!$C$31/100),-入力!$C$29),
          IF(入力!$C$30=3,ROUND('ユーザー別小売(卸)価格試算(税抜)'!H106*(1+入力!$C$31/100),-入力!$C$29)))),
          'ユーザー別小売(卸)価格試算(税抜)'!H106))</f>
        <v/>
      </c>
      <c r="I106" s="62">
        <f>'6桁'!I106</f>
        <v>0</v>
      </c>
      <c r="J106" s="2"/>
      <c r="K106" s="60"/>
      <c r="L106" s="88"/>
      <c r="M106" s="21"/>
      <c r="N106" s="21"/>
      <c r="O106" s="21"/>
      <c r="P106" s="2"/>
      <c r="Q106" s="383"/>
      <c r="R106" s="383"/>
      <c r="S106" s="383"/>
      <c r="T106" s="199"/>
      <c r="U106" s="200"/>
      <c r="V106" s="2"/>
      <c r="W106" s="60"/>
      <c r="X106" s="2"/>
      <c r="Y106" s="60"/>
      <c r="Z106" s="83"/>
    </row>
    <row r="107" spans="2:27" s="3" customFormat="1" ht="29.45" customHeight="1">
      <c r="B107" s="451"/>
      <c r="C107" s="399" t="s">
        <v>43</v>
      </c>
      <c r="D107" s="152">
        <v>92</v>
      </c>
      <c r="E107" s="160"/>
      <c r="F107" s="5" t="str">
        <f>IF('ユーザー別小売(卸)価格試算(税抜)'!F107="","",
      IF(ISNUMBER('ユーザー別小売(卸)価格試算(税抜)'!F107),
          IF(入力!$C$30=1,ROUNDDOWN('ユーザー別小売(卸)価格試算(税抜)'!F107*(1+入力!$C$31/100),-入力!$C$29),
          IF(入力!$C$30=2,ROUNDUP('ユーザー別小売(卸)価格試算(税抜)'!F107*(1+入力!$C$31/100),-入力!$C$29),
          IF(入力!$C$30=3,ROUND('ユーザー別小売(卸)価格試算(税抜)'!F107*(1+入力!$C$31/100),-入力!$C$29)))),
          'ユーザー別小売(卸)価格試算(税抜)'!F107))</f>
        <v/>
      </c>
      <c r="G107" s="62">
        <f>'6桁'!G107</f>
        <v>0</v>
      </c>
      <c r="H107" s="5">
        <f>IF('ユーザー別小売(卸)価格試算(税抜)'!H107="","",
      IF(ISNUMBER('ユーザー別小売(卸)価格試算(税抜)'!H107),
          IF(入力!$C$30=1,ROUNDDOWN('ユーザー別小売(卸)価格試算(税抜)'!H107*(1+入力!$C$31/100),-入力!$C$29),
          IF(入力!$C$30=2,ROUNDUP('ユーザー別小売(卸)価格試算(税抜)'!H107*(1+入力!$C$31/100),-入力!$C$29),
          IF(入力!$C$30=3,ROUND('ユーザー別小売(卸)価格試算(税抜)'!H107*(1+入力!$C$31/100),-入力!$C$29)))),
          'ユーザー別小売(卸)価格試算(税抜)'!H107))</f>
        <v>25850</v>
      </c>
      <c r="I107" s="62">
        <f>'6桁'!I107</f>
        <v>0</v>
      </c>
      <c r="J107" s="2"/>
      <c r="K107" s="60"/>
      <c r="L107" s="88"/>
      <c r="M107" s="21"/>
      <c r="N107" s="21"/>
      <c r="O107" s="21"/>
      <c r="P107" s="2"/>
      <c r="Q107" s="383"/>
      <c r="R107" s="383"/>
      <c r="S107" s="383"/>
      <c r="T107" s="199"/>
      <c r="U107" s="200"/>
      <c r="V107" s="2"/>
      <c r="W107" s="60"/>
      <c r="X107" s="2"/>
      <c r="Y107" s="60"/>
      <c r="Z107" s="83"/>
    </row>
    <row r="108" spans="2:27" s="3" customFormat="1" ht="29.45" customHeight="1" thickBot="1">
      <c r="B108" s="453"/>
      <c r="C108" s="401" t="s">
        <v>45</v>
      </c>
      <c r="D108" s="159">
        <v>98</v>
      </c>
      <c r="E108" s="167"/>
      <c r="F108" s="16">
        <f>IF('ユーザー別小売(卸)価格試算(税抜)'!F108="","",
      IF(ISNUMBER('ユーザー別小売(卸)価格試算(税抜)'!F108),
          IF(入力!$C$30=1,ROUNDDOWN('ユーザー別小売(卸)価格試算(税抜)'!F108*(1+入力!$C$31/100),-入力!$C$29),
          IF(入力!$C$30=2,ROUNDUP('ユーザー別小売(卸)価格試算(税抜)'!F108*(1+入力!$C$31/100),-入力!$C$29),
          IF(入力!$C$30=3,ROUND('ユーザー別小売(卸)価格試算(税抜)'!F108*(1+入力!$C$31/100),-入力!$C$29)))),
          'ユーザー別小売(卸)価格試算(税抜)'!F108))</f>
        <v>29370</v>
      </c>
      <c r="G108" s="68">
        <f>'6桁'!G108</f>
        <v>0</v>
      </c>
      <c r="H108" s="16" t="str">
        <f>IF('ユーザー別小売(卸)価格試算(税抜)'!H108="","",
      IF(ISNUMBER('ユーザー別小売(卸)価格試算(税抜)'!H108),
          IF(入力!$C$30=1,ROUNDDOWN('ユーザー別小売(卸)価格試算(税抜)'!H108*(1+入力!$C$31/100),-入力!$C$29),
          IF(入力!$C$30=2,ROUNDUP('ユーザー別小売(卸)価格試算(税抜)'!H108*(1+入力!$C$31/100),-入力!$C$29),
          IF(入力!$C$30=3,ROUND('ユーザー別小売(卸)価格試算(税抜)'!H108*(1+入力!$C$31/100),-入力!$C$29)))),
          'ユーザー別小売(卸)価格試算(税抜)'!H108))</f>
        <v/>
      </c>
      <c r="I108" s="68">
        <f>'6桁'!I108</f>
        <v>0</v>
      </c>
      <c r="J108" s="2"/>
      <c r="K108" s="60"/>
      <c r="L108" s="88"/>
      <c r="M108" s="21"/>
      <c r="N108" s="21"/>
      <c r="O108" s="21"/>
      <c r="P108" s="2"/>
      <c r="Q108" s="383"/>
      <c r="R108" s="383"/>
      <c r="S108" s="383"/>
      <c r="T108" s="199"/>
      <c r="U108" s="200"/>
      <c r="V108" s="2"/>
      <c r="W108" s="60"/>
      <c r="X108" s="2"/>
      <c r="Y108" s="60"/>
      <c r="Z108" s="83"/>
    </row>
    <row r="109" spans="2:27" s="3" customFormat="1" ht="72" customHeight="1">
      <c r="B109" s="447"/>
      <c r="C109" s="447"/>
      <c r="D109" s="447"/>
      <c r="E109" s="447"/>
      <c r="F109" s="447"/>
      <c r="G109" s="447"/>
      <c r="H109" s="447"/>
      <c r="I109" s="447"/>
      <c r="J109" s="448"/>
      <c r="K109" s="448"/>
      <c r="L109" s="88"/>
      <c r="M109" s="397"/>
      <c r="N109" s="397"/>
      <c r="O109" s="397"/>
      <c r="P109" s="97"/>
      <c r="Q109" s="195"/>
      <c r="R109" s="195"/>
      <c r="S109" s="195"/>
      <c r="T109" s="193"/>
      <c r="U109" s="195"/>
      <c r="V109" s="83"/>
      <c r="X109" s="83"/>
      <c r="Z109" s="83"/>
    </row>
    <row r="110" spans="2:27" s="3" customFormat="1" ht="16.5" customHeight="1">
      <c r="F110" s="2"/>
      <c r="H110" s="2"/>
      <c r="J110" s="88"/>
      <c r="L110" s="88"/>
      <c r="M110" s="397"/>
      <c r="N110" s="397"/>
      <c r="O110" s="397"/>
      <c r="P110" s="88"/>
      <c r="Q110" s="383"/>
      <c r="R110" s="383"/>
      <c r="S110" s="383"/>
      <c r="T110" s="193"/>
      <c r="U110" s="195"/>
      <c r="V110" s="83"/>
      <c r="X110" s="83"/>
      <c r="Z110" s="83"/>
    </row>
    <row r="111" spans="2:27" s="3" customFormat="1" ht="16.5" customHeight="1" thickBot="1">
      <c r="B111" s="22"/>
      <c r="C111" s="22"/>
      <c r="D111" s="22"/>
      <c r="E111" s="22"/>
      <c r="F111" s="2"/>
      <c r="G111" s="22"/>
      <c r="H111" s="2"/>
      <c r="I111" s="27"/>
      <c r="J111" s="90"/>
      <c r="K111" s="22"/>
      <c r="L111" s="90"/>
      <c r="M111" s="147"/>
      <c r="N111" s="147"/>
      <c r="O111" s="147"/>
      <c r="P111" s="90"/>
      <c r="Q111" s="209"/>
      <c r="R111" s="209"/>
      <c r="S111" s="209"/>
      <c r="T111" s="193"/>
      <c r="U111" s="195"/>
      <c r="V111" s="83"/>
      <c r="X111" s="83"/>
      <c r="Z111" s="83"/>
    </row>
    <row r="112" spans="2:27" s="3" customFormat="1" ht="25.5" customHeight="1" thickTop="1" thickBot="1">
      <c r="B112" s="461" t="s">
        <v>228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3"/>
    </row>
    <row r="113" spans="2:26" s="3" customFormat="1" ht="12.95" customHeight="1" thickTop="1">
      <c r="B113" s="20"/>
      <c r="C113" s="20"/>
      <c r="D113" s="20"/>
      <c r="E113" s="20"/>
      <c r="F113" s="84"/>
      <c r="G113" s="18"/>
      <c r="H113" s="86"/>
      <c r="I113" s="27"/>
      <c r="J113" s="86"/>
      <c r="K113" s="27"/>
      <c r="L113" s="86"/>
      <c r="M113" s="27"/>
      <c r="N113" s="27"/>
      <c r="O113" s="27"/>
      <c r="P113" s="86"/>
      <c r="Q113" s="191"/>
      <c r="R113" s="191"/>
      <c r="S113" s="191"/>
      <c r="T113" s="197"/>
      <c r="U113" s="191"/>
      <c r="V113" s="83"/>
      <c r="X113" s="83"/>
      <c r="Z113" s="83"/>
    </row>
    <row r="114" spans="2:26" s="3" customFormat="1" ht="17.25" customHeight="1" thickBot="1">
      <c r="B114" s="18" t="s">
        <v>285</v>
      </c>
      <c r="C114" s="18"/>
      <c r="D114" s="18"/>
      <c r="E114" s="18"/>
      <c r="F114" s="84"/>
      <c r="G114" s="18"/>
      <c r="H114" s="86"/>
      <c r="I114" s="27"/>
      <c r="J114" s="86"/>
      <c r="K114" s="27"/>
      <c r="L114" s="86"/>
      <c r="M114" s="27"/>
      <c r="N114" s="27"/>
      <c r="O114" s="28"/>
      <c r="P114" s="86"/>
      <c r="Q114" s="191"/>
      <c r="R114" s="191"/>
      <c r="S114" s="191"/>
      <c r="T114" s="197"/>
      <c r="U114" s="191"/>
      <c r="V114" s="83"/>
      <c r="X114" s="83"/>
      <c r="Z114" s="83"/>
    </row>
    <row r="115" spans="2:26" ht="16.5" customHeight="1" thickBot="1">
      <c r="B115" s="464" t="s">
        <v>223</v>
      </c>
      <c r="C115" s="537" t="s">
        <v>143</v>
      </c>
      <c r="D115" s="468" t="s">
        <v>364</v>
      </c>
      <c r="E115" s="540"/>
      <c r="F115" s="481" t="s">
        <v>112</v>
      </c>
      <c r="G115" s="482"/>
      <c r="H115" s="482"/>
      <c r="I115" s="482"/>
      <c r="J115" s="482"/>
      <c r="K115" s="482"/>
      <c r="L115" s="482"/>
      <c r="M115" s="483"/>
      <c r="N115" s="409"/>
      <c r="O115" s="409"/>
      <c r="P115" s="2"/>
      <c r="Q115" s="209"/>
      <c r="R115" s="209"/>
      <c r="S115" s="209"/>
      <c r="T115" s="199"/>
      <c r="U115" s="413"/>
      <c r="V115" s="2"/>
      <c r="W115" s="409"/>
      <c r="X115" s="2"/>
      <c r="Y115" s="409"/>
    </row>
    <row r="116" spans="2:26" s="29" customFormat="1" ht="39" customHeight="1">
      <c r="B116" s="465"/>
      <c r="C116" s="561"/>
      <c r="D116" s="562"/>
      <c r="E116" s="563"/>
      <c r="F116" s="474" t="s">
        <v>469</v>
      </c>
      <c r="G116" s="475"/>
      <c r="H116" s="474" t="s">
        <v>470</v>
      </c>
      <c r="I116" s="475"/>
      <c r="J116" s="474" t="s">
        <v>149</v>
      </c>
      <c r="K116" s="475"/>
      <c r="L116" s="474" t="s">
        <v>186</v>
      </c>
      <c r="M116" s="475"/>
      <c r="N116" s="407"/>
      <c r="O116" s="407"/>
      <c r="P116" s="87"/>
      <c r="Q116" s="209"/>
      <c r="R116" s="209"/>
      <c r="S116" s="209"/>
      <c r="T116" s="214"/>
      <c r="U116" s="215"/>
      <c r="V116" s="87"/>
      <c r="W116" s="380"/>
      <c r="X116" s="87"/>
      <c r="Y116" s="380"/>
      <c r="Z116" s="96"/>
    </row>
    <row r="117" spans="2:26" s="3" customFormat="1" ht="16.5" customHeight="1" thickBot="1">
      <c r="B117" s="536"/>
      <c r="C117" s="538"/>
      <c r="D117" s="541"/>
      <c r="E117" s="542"/>
      <c r="F117" s="486" t="s">
        <v>125</v>
      </c>
      <c r="G117" s="487"/>
      <c r="H117" s="486" t="s">
        <v>125</v>
      </c>
      <c r="I117" s="487"/>
      <c r="J117" s="486" t="s">
        <v>125</v>
      </c>
      <c r="K117" s="487"/>
      <c r="L117" s="486" t="s">
        <v>125</v>
      </c>
      <c r="M117" s="487"/>
      <c r="N117" s="397"/>
      <c r="O117" s="397"/>
      <c r="P117" s="88"/>
      <c r="Q117" s="209"/>
      <c r="R117" s="209"/>
      <c r="S117" s="209"/>
      <c r="T117" s="216"/>
      <c r="U117" s="209"/>
      <c r="V117" s="90"/>
      <c r="W117" s="147"/>
      <c r="X117" s="90"/>
      <c r="Y117" s="147"/>
      <c r="Z117" s="83"/>
    </row>
    <row r="118" spans="2:26" s="3" customFormat="1" ht="27" customHeight="1">
      <c r="B118" s="528">
        <v>21</v>
      </c>
      <c r="C118" s="398" t="s">
        <v>229</v>
      </c>
      <c r="D118" s="458">
        <v>99</v>
      </c>
      <c r="E118" s="459"/>
      <c r="F118" s="4" t="str">
        <f>IF('ユーザー別小売(卸)価格試算(税抜)'!F118="","",
      IF(ISNUMBER('ユーザー別小売(卸)価格試算(税抜)'!F118),
          IF(入力!$C$30=1,ROUNDDOWN('ユーザー別小売(卸)価格試算(税抜)'!F118*(1+入力!$C$31/100),-入力!$C$29),
          IF(入力!$C$30=2,ROUNDUP('ユーザー別小売(卸)価格試算(税抜)'!F118*(1+入力!$C$31/100),-入力!$C$29),
          IF(入力!$C$30=3,ROUND('ユーザー別小売(卸)価格試算(税抜)'!F118*(1+入力!$C$31/100),-入力!$C$29)))),
          'ユーザー別小売(卸)価格試算(税抜)'!F118))</f>
        <v/>
      </c>
      <c r="G118" s="61">
        <f>'6桁'!G118</f>
        <v>0</v>
      </c>
      <c r="H118" s="4">
        <f>IF('ユーザー別小売(卸)価格試算(税抜)'!H118="","",
      IF(ISNUMBER('ユーザー別小売(卸)価格試算(税抜)'!H118),
          IF(入力!$C$30=1,ROUNDDOWN('ユーザー別小売(卸)価格試算(税抜)'!H118*(1+入力!$C$31/100),-入力!$C$29),
          IF(入力!$C$30=2,ROUNDUP('ユーザー別小売(卸)価格試算(税抜)'!H118*(1+入力!$C$31/100),-入力!$C$29),
          IF(入力!$C$30=3,ROUND('ユーザー別小売(卸)価格試算(税抜)'!H118*(1+入力!$C$31/100),-入力!$C$29)))),
          'ユーザー別小売(卸)価格試算(税抜)'!H118))</f>
        <v>167640</v>
      </c>
      <c r="I118" s="61" t="str">
        <f>'6桁'!I118</f>
        <v>※</v>
      </c>
      <c r="J118" s="4" t="str">
        <f>IF('ユーザー別小売(卸)価格試算(税抜)'!J118="","",
      IF(ISNUMBER('ユーザー別小売(卸)価格試算(税抜)'!J118),
          IF(入力!$C$30=1,ROUNDDOWN('ユーザー別小売(卸)価格試算(税抜)'!J118*(1+入力!$C$31/100),-入力!$C$29),
          IF(入力!$C$30=2,ROUNDUP('ユーザー別小売(卸)価格試算(税抜)'!J118*(1+入力!$C$31/100),-入力!$C$29),
          IF(入力!$C$30=3,ROUND('ユーザー別小売(卸)価格試算(税抜)'!J118*(1+入力!$C$31/100),-入力!$C$29)))),
          'ユーザー別小売(卸)価格試算(税抜)'!J118))</f>
        <v/>
      </c>
      <c r="K118" s="61">
        <f>'6桁'!K118</f>
        <v>0</v>
      </c>
      <c r="L118" s="4" t="str">
        <f>IF('ユーザー別小売(卸)価格試算(税抜)'!L118="","",
      IF(ISNUMBER('ユーザー別小売(卸)価格試算(税抜)'!L118),
          IF(入力!$C$30=1,ROUNDDOWN('ユーザー別小売(卸)価格試算(税抜)'!L118*(1+入力!$C$31/100),-入力!$C$29),
          IF(入力!$C$30=2,ROUNDUP('ユーザー別小売(卸)価格試算(税抜)'!L118*(1+入力!$C$31/100),-入力!$C$29),
          IF(入力!$C$30=3,ROUND('ユーザー別小売(卸)価格試算(税抜)'!L118*(1+入力!$C$31/100),-入力!$C$29)))),
          'ユーザー別小売(卸)価格試算(税抜)'!L118))</f>
        <v/>
      </c>
      <c r="M118" s="61">
        <f>'6桁'!M118</f>
        <v>0</v>
      </c>
      <c r="N118" s="60"/>
      <c r="O118" s="60"/>
      <c r="P118" s="2"/>
      <c r="Q118" s="383"/>
      <c r="R118" s="383"/>
      <c r="S118" s="383"/>
      <c r="T118" s="199"/>
      <c r="U118" s="200"/>
      <c r="V118" s="2"/>
      <c r="W118" s="60"/>
      <c r="X118" s="2"/>
      <c r="Y118" s="60"/>
      <c r="Z118" s="83"/>
    </row>
    <row r="119" spans="2:26" ht="27" customHeight="1">
      <c r="B119" s="452"/>
      <c r="C119" s="400" t="s">
        <v>230</v>
      </c>
      <c r="D119" s="437">
        <v>96</v>
      </c>
      <c r="E119" s="438"/>
      <c r="F119" s="33" t="str">
        <f>IF('ユーザー別小売(卸)価格試算(税抜)'!F119="","",
      IF(ISNUMBER('ユーザー別小売(卸)価格試算(税抜)'!F119),
          IF(入力!$C$30=1,ROUNDDOWN('ユーザー別小売(卸)価格試算(税抜)'!F119*(1+入力!$C$31/100),-入力!$C$29),
          IF(入力!$C$30=2,ROUNDUP('ユーザー別小売(卸)価格試算(税抜)'!F119*(1+入力!$C$31/100),-入力!$C$29),
          IF(入力!$C$30=3,ROUND('ユーザー別小売(卸)価格試算(税抜)'!F119*(1+入力!$C$31/100),-入力!$C$29)))),
          'ユーザー別小売(卸)価格試算(税抜)'!F119))</f>
        <v/>
      </c>
      <c r="G119" s="58">
        <f>'6桁'!G119</f>
        <v>0</v>
      </c>
      <c r="H119" s="33">
        <f>IF('ユーザー別小売(卸)価格試算(税抜)'!H119="","",
      IF(ISNUMBER('ユーザー別小売(卸)価格試算(税抜)'!H119),
          IF(入力!$C$30=1,ROUNDDOWN('ユーザー別小売(卸)価格試算(税抜)'!H119*(1+入力!$C$31/100),-入力!$C$29),
          IF(入力!$C$30=2,ROUNDUP('ユーザー別小売(卸)価格試算(税抜)'!H119*(1+入力!$C$31/100),-入力!$C$29),
          IF(入力!$C$30=3,ROUND('ユーザー別小売(卸)価格試算(税抜)'!H119*(1+入力!$C$31/100),-入力!$C$29)))),
          'ユーザー別小売(卸)価格試算(税抜)'!H119))</f>
        <v>136840</v>
      </c>
      <c r="I119" s="58" t="str">
        <f>'6桁'!I119</f>
        <v>※</v>
      </c>
      <c r="J119" s="33" t="str">
        <f>IF('ユーザー別小売(卸)価格試算(税抜)'!J119="","",
      IF(ISNUMBER('ユーザー別小売(卸)価格試算(税抜)'!J119),
          IF(入力!$C$30=1,ROUNDDOWN('ユーザー別小売(卸)価格試算(税抜)'!J119*(1+入力!$C$31/100),-入力!$C$29),
          IF(入力!$C$30=2,ROUNDUP('ユーザー別小売(卸)価格試算(税抜)'!J119*(1+入力!$C$31/100),-入力!$C$29),
          IF(入力!$C$30=3,ROUND('ユーザー別小売(卸)価格試算(税抜)'!J119*(1+入力!$C$31/100),-入力!$C$29)))),
          'ユーザー別小売(卸)価格試算(税抜)'!J119))</f>
        <v/>
      </c>
      <c r="K119" s="58">
        <f>'6桁'!K119</f>
        <v>0</v>
      </c>
      <c r="L119" s="33" t="str">
        <f>IF('ユーザー別小売(卸)価格試算(税抜)'!L119="","",
      IF(ISNUMBER('ユーザー別小売(卸)価格試算(税抜)'!L119),
          IF(入力!$C$30=1,ROUNDDOWN('ユーザー別小売(卸)価格試算(税抜)'!L119*(1+入力!$C$31/100),-入力!$C$29),
          IF(入力!$C$30=2,ROUNDUP('ユーザー別小売(卸)価格試算(税抜)'!L119*(1+入力!$C$31/100),-入力!$C$29),
          IF(入力!$C$30=3,ROUND('ユーザー別小売(卸)価格試算(税抜)'!L119*(1+入力!$C$31/100),-入力!$C$29)))),
          'ユーザー別小売(卸)価格試算(税抜)'!L119))</f>
        <v/>
      </c>
      <c r="M119" s="58">
        <f>'6桁'!M119</f>
        <v>0</v>
      </c>
      <c r="N119" s="60"/>
      <c r="O119" s="60"/>
      <c r="P119" s="2"/>
      <c r="Q119" s="383"/>
      <c r="R119" s="383"/>
      <c r="S119" s="383"/>
      <c r="T119" s="199"/>
      <c r="U119" s="200"/>
      <c r="V119" s="2"/>
      <c r="W119" s="60"/>
      <c r="X119" s="2"/>
      <c r="Y119" s="60"/>
    </row>
    <row r="120" spans="2:26" s="3" customFormat="1" ht="27" customHeight="1">
      <c r="B120" s="450">
        <v>20</v>
      </c>
      <c r="C120" s="31" t="s">
        <v>231</v>
      </c>
      <c r="D120" s="439">
        <v>100</v>
      </c>
      <c r="E120" s="440"/>
      <c r="F120" s="32" t="str">
        <f>IF('ユーザー別小売(卸)価格試算(税抜)'!F120="","",
      IF(ISNUMBER('ユーザー別小売(卸)価格試算(税抜)'!F120),
          IF(入力!$C$30=1,ROUNDDOWN('ユーザー別小売(卸)価格試算(税抜)'!F120*(1+入力!$C$31/100),-入力!$C$29),
          IF(入力!$C$30=2,ROUNDUP('ユーザー別小売(卸)価格試算(税抜)'!F120*(1+入力!$C$31/100),-入力!$C$29),
          IF(入力!$C$30=3,ROUND('ユーザー別小売(卸)価格試算(税抜)'!F120*(1+入力!$C$31/100),-入力!$C$29)))),
          'ユーザー別小売(卸)価格試算(税抜)'!F120))</f>
        <v/>
      </c>
      <c r="G120" s="67">
        <f>'6桁'!G120</f>
        <v>0</v>
      </c>
      <c r="H120" s="32" t="str">
        <f>IF('ユーザー別小売(卸)価格試算(税抜)'!H120="","",
      IF(ISNUMBER('ユーザー別小売(卸)価格試算(税抜)'!H120),
          IF(入力!$C$30=1,ROUNDDOWN('ユーザー別小売(卸)価格試算(税抜)'!H120*(1+入力!$C$31/100),-入力!$C$29),
          IF(入力!$C$30=2,ROUNDUP('ユーザー別小売(卸)価格試算(税抜)'!H120*(1+入力!$C$31/100),-入力!$C$29),
          IF(入力!$C$30=3,ROUND('ユーザー別小売(卸)価格試算(税抜)'!H120*(1+入力!$C$31/100),-入力!$C$29)))),
          'ユーザー別小売(卸)価格試算(税抜)'!H120))</f>
        <v/>
      </c>
      <c r="I120" s="67">
        <f>'6桁'!I120</f>
        <v>0</v>
      </c>
      <c r="J120" s="32" t="str">
        <f>IF('ユーザー別小売(卸)価格試算(税抜)'!J120="","",
      IF(ISNUMBER('ユーザー別小売(卸)価格試算(税抜)'!J120),
          IF(入力!$C$30=1,ROUNDDOWN('ユーザー別小売(卸)価格試算(税抜)'!J120*(1+入力!$C$31/100),-入力!$C$29),
          IF(入力!$C$30=2,ROUNDUP('ユーザー別小売(卸)価格試算(税抜)'!J120*(1+入力!$C$31/100),-入力!$C$29),
          IF(入力!$C$30=3,ROUND('ユーザー別小売(卸)価格試算(税抜)'!J120*(1+入力!$C$31/100),-入力!$C$29)))),
          'ユーザー別小売(卸)価格試算(税抜)'!J120))</f>
        <v/>
      </c>
      <c r="K120" s="67">
        <f>'6桁'!K120</f>
        <v>0</v>
      </c>
      <c r="L120" s="32">
        <f>IF('ユーザー別小売(卸)価格試算(税抜)'!L120="","",
      IF(ISNUMBER('ユーザー別小売(卸)価格試算(税抜)'!L120),
          IF(入力!$C$30=1,ROUNDDOWN('ユーザー別小売(卸)価格試算(税抜)'!L120*(1+入力!$C$31/100),-入力!$C$29),
          IF(入力!$C$30=2,ROUNDUP('ユーザー別小売(卸)価格試算(税抜)'!L120*(1+入力!$C$31/100),-入力!$C$29),
          IF(入力!$C$30=3,ROUND('ユーザー別小売(卸)価格試算(税抜)'!L120*(1+入力!$C$31/100),-入力!$C$29)))),
          'ユーザー別小売(卸)価格試算(税抜)'!L120))</f>
        <v>163570</v>
      </c>
      <c r="M120" s="67">
        <f>'6桁'!M120</f>
        <v>0</v>
      </c>
      <c r="N120" s="60"/>
      <c r="O120" s="60"/>
      <c r="P120" s="2"/>
      <c r="Q120" s="383"/>
      <c r="R120" s="383"/>
      <c r="S120" s="383"/>
      <c r="T120" s="199"/>
      <c r="U120" s="200"/>
      <c r="V120" s="2"/>
      <c r="W120" s="60"/>
      <c r="X120" s="2"/>
      <c r="Y120" s="60"/>
      <c r="Z120" s="83"/>
    </row>
    <row r="121" spans="2:26" s="3" customFormat="1" ht="27" customHeight="1">
      <c r="B121" s="451"/>
      <c r="C121" s="399" t="s">
        <v>123</v>
      </c>
      <c r="D121" s="435">
        <v>97</v>
      </c>
      <c r="E121" s="436"/>
      <c r="F121" s="5" t="str">
        <f>IF('ユーザー別小売(卸)価格試算(税抜)'!F121="","",
      IF(ISNUMBER('ユーザー別小売(卸)価格試算(税抜)'!F121),
          IF(入力!$C$30=1,ROUNDDOWN('ユーザー別小売(卸)価格試算(税抜)'!F121*(1+入力!$C$31/100),-入力!$C$29),
          IF(入力!$C$30=2,ROUNDUP('ユーザー別小売(卸)価格試算(税抜)'!F121*(1+入力!$C$31/100),-入力!$C$29),
          IF(入力!$C$30=3,ROUND('ユーザー別小売(卸)価格試算(税抜)'!F121*(1+入力!$C$31/100),-入力!$C$29)))),
          'ユーザー別小売(卸)価格試算(税抜)'!F121))</f>
        <v/>
      </c>
      <c r="G121" s="62">
        <f>'6桁'!G121</f>
        <v>0</v>
      </c>
      <c r="H121" s="5" t="str">
        <f>IF('ユーザー別小売(卸)価格試算(税抜)'!H121="","",
      IF(ISNUMBER('ユーザー別小売(卸)価格試算(税抜)'!H121),
          IF(入力!$C$30=1,ROUNDDOWN('ユーザー別小売(卸)価格試算(税抜)'!H121*(1+入力!$C$31/100),-入力!$C$29),
          IF(入力!$C$30=2,ROUNDUP('ユーザー別小売(卸)価格試算(税抜)'!H121*(1+入力!$C$31/100),-入力!$C$29),
          IF(入力!$C$30=3,ROUND('ユーザー別小売(卸)価格試算(税抜)'!H121*(1+入力!$C$31/100),-入力!$C$29)))),
          'ユーザー別小売(卸)価格試算(税抜)'!H121))</f>
        <v/>
      </c>
      <c r="I121" s="62">
        <f>'6桁'!I121</f>
        <v>0</v>
      </c>
      <c r="J121" s="5" t="str">
        <f>IF('ユーザー別小売(卸)価格試算(税抜)'!J121="","",
      IF(ISNUMBER('ユーザー別小売(卸)価格試算(税抜)'!J121),
          IF(入力!$C$30=1,ROUNDDOWN('ユーザー別小売(卸)価格試算(税抜)'!J121*(1+入力!$C$31/100),-入力!$C$29),
          IF(入力!$C$30=2,ROUNDUP('ユーザー別小売(卸)価格試算(税抜)'!J121*(1+入力!$C$31/100),-入力!$C$29),
          IF(入力!$C$30=3,ROUND('ユーザー別小売(卸)価格試算(税抜)'!J121*(1+入力!$C$31/100),-入力!$C$29)))),
          'ユーザー別小売(卸)価格試算(税抜)'!J121))</f>
        <v/>
      </c>
      <c r="K121" s="62">
        <f>'6桁'!K121</f>
        <v>0</v>
      </c>
      <c r="L121" s="5">
        <f>IF('ユーザー別小売(卸)価格試算(税抜)'!L121="","",
      IF(ISNUMBER('ユーザー別小売(卸)価格試算(税抜)'!L121),
          IF(入力!$C$30=1,ROUNDDOWN('ユーザー別小売(卸)価格試算(税抜)'!L121*(1+入力!$C$31/100),-入力!$C$29),
          IF(入力!$C$30=2,ROUNDUP('ユーザー別小売(卸)価格試算(税抜)'!L121*(1+入力!$C$31/100),-入力!$C$29),
          IF(入力!$C$30=3,ROUND('ユーザー別小売(卸)価格試算(税抜)'!L121*(1+入力!$C$31/100),-入力!$C$29)))),
          'ユーザー別小売(卸)価格試算(税抜)'!L121))</f>
        <v>133430</v>
      </c>
      <c r="M121" s="62">
        <f>'6桁'!M121</f>
        <v>0</v>
      </c>
      <c r="N121" s="60"/>
      <c r="O121" s="60"/>
      <c r="P121" s="2"/>
      <c r="Q121" s="383"/>
      <c r="R121" s="209"/>
      <c r="S121" s="209"/>
      <c r="T121" s="199"/>
      <c r="U121" s="200"/>
      <c r="V121" s="2"/>
      <c r="W121" s="60"/>
      <c r="X121" s="2"/>
      <c r="Y121" s="60"/>
      <c r="Z121" s="83"/>
    </row>
    <row r="122" spans="2:26" s="3" customFormat="1" ht="27" customHeight="1">
      <c r="B122" s="451"/>
      <c r="C122" s="399" t="s">
        <v>232</v>
      </c>
      <c r="D122" s="435">
        <v>102</v>
      </c>
      <c r="E122" s="436"/>
      <c r="F122" s="5" t="str">
        <f>IF('ユーザー別小売(卸)価格試算(税抜)'!F122="","",
      IF(ISNUMBER('ユーザー別小売(卸)価格試算(税抜)'!F122),
          IF(入力!$C$30=1,ROUNDDOWN('ユーザー別小売(卸)価格試算(税抜)'!F122*(1+入力!$C$31/100),-入力!$C$29),
          IF(入力!$C$30=2,ROUNDUP('ユーザー別小売(卸)価格試算(税抜)'!F122*(1+入力!$C$31/100),-入力!$C$29),
          IF(入力!$C$30=3,ROUND('ユーザー別小売(卸)価格試算(税抜)'!F122*(1+入力!$C$31/100),-入力!$C$29)))),
          'ユーザー別小売(卸)価格試算(税抜)'!F122))</f>
        <v/>
      </c>
      <c r="G122" s="62">
        <f>'6桁'!G122</f>
        <v>0</v>
      </c>
      <c r="H122" s="5">
        <f>IF('ユーザー別小売(卸)価格試算(税抜)'!H122="","",
      IF(ISNUMBER('ユーザー別小売(卸)価格試算(税抜)'!H122),
          IF(入力!$C$30=1,ROUNDDOWN('ユーザー別小売(卸)価格試算(税抜)'!H122*(1+入力!$C$31/100),-入力!$C$29),
          IF(入力!$C$30=2,ROUNDUP('ユーザー別小売(卸)価格試算(税抜)'!H122*(1+入力!$C$31/100),-入力!$C$29),
          IF(入力!$C$30=3,ROUND('ユーザー別小売(卸)価格試算(税抜)'!H122*(1+入力!$C$31/100),-入力!$C$29)))),
          'ユーザー別小売(卸)価格試算(税抜)'!H122))</f>
        <v>121220</v>
      </c>
      <c r="I122" s="62">
        <f>'6桁'!I122</f>
        <v>0</v>
      </c>
      <c r="J122" s="5" t="str">
        <f>IF('ユーザー別小売(卸)価格試算(税抜)'!J122="","",
      IF(ISNUMBER('ユーザー別小売(卸)価格試算(税抜)'!J122),
          IF(入力!$C$30=1,ROUNDDOWN('ユーザー別小売(卸)価格試算(税抜)'!J122*(1+入力!$C$31/100),-入力!$C$29),
          IF(入力!$C$30=2,ROUNDUP('ユーザー別小売(卸)価格試算(税抜)'!J122*(1+入力!$C$31/100),-入力!$C$29),
          IF(入力!$C$30=3,ROUND('ユーザー別小売(卸)価格試算(税抜)'!J122*(1+入力!$C$31/100),-入力!$C$29)))),
          'ユーザー別小売(卸)価格試算(税抜)'!J122))</f>
        <v/>
      </c>
      <c r="K122" s="62">
        <f>'6桁'!K122</f>
        <v>0</v>
      </c>
      <c r="L122" s="5" t="str">
        <f>IF('ユーザー別小売(卸)価格試算(税抜)'!L122="","",
      IF(ISNUMBER('ユーザー別小売(卸)価格試算(税抜)'!L122),
          IF(入力!$C$30=1,ROUNDDOWN('ユーザー別小売(卸)価格試算(税抜)'!L122*(1+入力!$C$31/100),-入力!$C$29),
          IF(入力!$C$30=2,ROUNDUP('ユーザー別小売(卸)価格試算(税抜)'!L122*(1+入力!$C$31/100),-入力!$C$29),
          IF(入力!$C$30=3,ROUND('ユーザー別小売(卸)価格試算(税抜)'!L122*(1+入力!$C$31/100),-入力!$C$29)))),
          'ユーザー別小売(卸)価格試算(税抜)'!L122))</f>
        <v/>
      </c>
      <c r="M122" s="62">
        <f>'6桁'!M122</f>
        <v>0</v>
      </c>
      <c r="N122" s="60"/>
      <c r="O122" s="60"/>
      <c r="P122" s="2"/>
      <c r="Q122" s="383"/>
      <c r="R122" s="209"/>
      <c r="S122" s="209"/>
      <c r="T122" s="199"/>
      <c r="U122" s="200"/>
      <c r="V122" s="2"/>
      <c r="W122" s="60"/>
      <c r="X122" s="2"/>
      <c r="Y122" s="60"/>
      <c r="Z122" s="83"/>
    </row>
    <row r="123" spans="2:26" s="3" customFormat="1" ht="27" customHeight="1">
      <c r="B123" s="452"/>
      <c r="C123" s="400" t="s">
        <v>233</v>
      </c>
      <c r="D123" s="437">
        <v>99</v>
      </c>
      <c r="E123" s="438"/>
      <c r="F123" s="33" t="str">
        <f>IF('ユーザー別小売(卸)価格試算(税抜)'!F123="","",
      IF(ISNUMBER('ユーザー別小売(卸)価格試算(税抜)'!F123),
          IF(入力!$C$30=1,ROUNDDOWN('ユーザー別小売(卸)価格試算(税抜)'!F123*(1+入力!$C$31/100),-入力!$C$29),
          IF(入力!$C$30=2,ROUNDUP('ユーザー別小売(卸)価格試算(税抜)'!F123*(1+入力!$C$31/100),-入力!$C$29),
          IF(入力!$C$30=3,ROUND('ユーザー別小売(卸)価格試算(税抜)'!F123*(1+入力!$C$31/100),-入力!$C$29)))),
          'ユーザー別小売(卸)価格試算(税抜)'!F123))</f>
        <v/>
      </c>
      <c r="G123" s="58">
        <f>'6桁'!G123</f>
        <v>0</v>
      </c>
      <c r="H123" s="33">
        <f>IF('ユーザー別小売(卸)価格試算(税抜)'!H123="","",
      IF(ISNUMBER('ユーザー別小売(卸)価格試算(税抜)'!H123),
          IF(入力!$C$30=1,ROUNDDOWN('ユーザー別小売(卸)価格試算(税抜)'!H123*(1+入力!$C$31/100),-入力!$C$29),
          IF(入力!$C$30=2,ROUNDUP('ユーザー別小売(卸)価格試算(税抜)'!H123*(1+入力!$C$31/100),-入力!$C$29),
          IF(入力!$C$30=3,ROUND('ユーザー別小売(卸)価格試算(税抜)'!H123*(1+入力!$C$31/100),-入力!$C$29)))),
          'ユーザー別小売(卸)価格試算(税抜)'!H123))</f>
        <v>88000</v>
      </c>
      <c r="I123" s="58">
        <f>'6桁'!I123</f>
        <v>0</v>
      </c>
      <c r="J123" s="33" t="str">
        <f>IF('ユーザー別小売(卸)価格試算(税抜)'!J123="","",
      IF(ISNUMBER('ユーザー別小売(卸)価格試算(税抜)'!J123),
          IF(入力!$C$30=1,ROUNDDOWN('ユーザー別小売(卸)価格試算(税抜)'!J123*(1+入力!$C$31/100),-入力!$C$29),
          IF(入力!$C$30=2,ROUNDUP('ユーザー別小売(卸)価格試算(税抜)'!J123*(1+入力!$C$31/100),-入力!$C$29),
          IF(入力!$C$30=3,ROUND('ユーザー別小売(卸)価格試算(税抜)'!J123*(1+入力!$C$31/100),-入力!$C$29)))),
          'ユーザー別小売(卸)価格試算(税抜)'!J123))</f>
        <v/>
      </c>
      <c r="K123" s="58">
        <f>'6桁'!K123</f>
        <v>0</v>
      </c>
      <c r="L123" s="33" t="str">
        <f>IF('ユーザー別小売(卸)価格試算(税抜)'!L123="","",
      IF(ISNUMBER('ユーザー別小売(卸)価格試算(税抜)'!L123),
          IF(入力!$C$30=1,ROUNDDOWN('ユーザー別小売(卸)価格試算(税抜)'!L123*(1+入力!$C$31/100),-入力!$C$29),
          IF(入力!$C$30=2,ROUNDUP('ユーザー別小売(卸)価格試算(税抜)'!L123*(1+入力!$C$31/100),-入力!$C$29),
          IF(入力!$C$30=3,ROUND('ユーザー別小売(卸)価格試算(税抜)'!L123*(1+入力!$C$31/100),-入力!$C$29)))),
          'ユーザー別小売(卸)価格試算(税抜)'!L123))</f>
        <v/>
      </c>
      <c r="M123" s="58">
        <f>'6桁'!M123</f>
        <v>0</v>
      </c>
      <c r="N123" s="60"/>
      <c r="O123" s="60"/>
      <c r="P123" s="2"/>
      <c r="Q123" s="383"/>
      <c r="R123" s="209"/>
      <c r="S123" s="209"/>
      <c r="T123" s="199"/>
      <c r="U123" s="200"/>
      <c r="V123" s="2"/>
      <c r="W123" s="60"/>
      <c r="X123" s="2"/>
      <c r="Y123" s="60"/>
      <c r="Z123" s="83"/>
    </row>
    <row r="124" spans="2:26" s="3" customFormat="1" ht="27" customHeight="1">
      <c r="B124" s="450">
        <v>19</v>
      </c>
      <c r="C124" s="31" t="s">
        <v>158</v>
      </c>
      <c r="D124" s="439">
        <v>94</v>
      </c>
      <c r="E124" s="440"/>
      <c r="F124" s="32" t="str">
        <f>IF('ユーザー別小売(卸)価格試算(税抜)'!F124="","",
      IF(ISNUMBER('ユーザー別小売(卸)価格試算(税抜)'!F124),
          IF(入力!$C$30=1,ROUNDDOWN('ユーザー別小売(卸)価格試算(税抜)'!F124*(1+入力!$C$31/100),-入力!$C$29),
          IF(入力!$C$30=2,ROUNDUP('ユーザー別小売(卸)価格試算(税抜)'!F124*(1+入力!$C$31/100),-入力!$C$29),
          IF(入力!$C$30=3,ROUND('ユーザー別小売(卸)価格試算(税抜)'!F124*(1+入力!$C$31/100),-入力!$C$29)))),
          'ユーザー別小売(卸)価格試算(税抜)'!F124))</f>
        <v/>
      </c>
      <c r="G124" s="67">
        <f>'6桁'!G124</f>
        <v>0</v>
      </c>
      <c r="H124" s="32">
        <f>IF('ユーザー別小売(卸)価格試算(税抜)'!H124="","",
      IF(ISNUMBER('ユーザー別小売(卸)価格試算(税抜)'!H124),
          IF(入力!$C$30=1,ROUNDDOWN('ユーザー別小売(卸)価格試算(税抜)'!H124*(1+入力!$C$31/100),-入力!$C$29),
          IF(入力!$C$30=2,ROUNDUP('ユーザー別小売(卸)価格試算(税抜)'!H124*(1+入力!$C$31/100),-入力!$C$29),
          IF(入力!$C$30=3,ROUND('ユーザー別小売(卸)価格試算(税抜)'!H124*(1+入力!$C$31/100),-入力!$C$29)))),
          'ユーザー別小売(卸)価格試算(税抜)'!H124))</f>
        <v>96030</v>
      </c>
      <c r="I124" s="67">
        <f>'6桁'!I124</f>
        <v>0</v>
      </c>
      <c r="J124" s="32" t="str">
        <f>IF('ユーザー別小売(卸)価格試算(税抜)'!J124="","",
      IF(ISNUMBER('ユーザー別小売(卸)価格試算(税抜)'!J124),
          IF(入力!$C$30=1,ROUNDDOWN('ユーザー別小売(卸)価格試算(税抜)'!J124*(1+入力!$C$31/100),-入力!$C$29),
          IF(入力!$C$30=2,ROUNDUP('ユーザー別小売(卸)価格試算(税抜)'!J124*(1+入力!$C$31/100),-入力!$C$29),
          IF(入力!$C$30=3,ROUND('ユーザー別小売(卸)価格試算(税抜)'!J124*(1+入力!$C$31/100),-入力!$C$29)))),
          'ユーザー別小売(卸)価格試算(税抜)'!J124))</f>
        <v/>
      </c>
      <c r="K124" s="67">
        <f>'6桁'!K124</f>
        <v>0</v>
      </c>
      <c r="L124" s="32" t="str">
        <f>IF('ユーザー別小売(卸)価格試算(税抜)'!L124="","",
      IF(ISNUMBER('ユーザー別小売(卸)価格試算(税抜)'!L124),
          IF(入力!$C$30=1,ROUNDDOWN('ユーザー別小売(卸)価格試算(税抜)'!L124*(1+入力!$C$31/100),-入力!$C$29),
          IF(入力!$C$30=2,ROUNDUP('ユーザー別小売(卸)価格試算(税抜)'!L124*(1+入力!$C$31/100),-入力!$C$29),
          IF(入力!$C$30=3,ROUND('ユーザー別小売(卸)価格試算(税抜)'!L124*(1+入力!$C$31/100),-入力!$C$29)))),
          'ユーザー別小売(卸)価格試算(税抜)'!L124))</f>
        <v/>
      </c>
      <c r="M124" s="67">
        <f>'6桁'!M124</f>
        <v>0</v>
      </c>
      <c r="N124" s="60"/>
      <c r="O124" s="60"/>
      <c r="P124" s="2"/>
      <c r="Q124" s="383"/>
      <c r="R124" s="209"/>
      <c r="S124" s="209"/>
      <c r="T124" s="199"/>
      <c r="U124" s="200"/>
      <c r="V124" s="2"/>
      <c r="W124" s="60"/>
      <c r="X124" s="2"/>
      <c r="Y124" s="60"/>
      <c r="Z124" s="83"/>
    </row>
    <row r="125" spans="2:26" s="3" customFormat="1" ht="27" customHeight="1">
      <c r="B125" s="451"/>
      <c r="C125" s="399" t="s">
        <v>234</v>
      </c>
      <c r="D125" s="435">
        <v>98</v>
      </c>
      <c r="E125" s="436"/>
      <c r="F125" s="5" t="str">
        <f>IF('ユーザー別小売(卸)価格試算(税抜)'!F125="","",
      IF(ISNUMBER('ユーザー別小売(卸)価格試算(税抜)'!F125),
          IF(入力!$C$30=1,ROUNDDOWN('ユーザー別小売(卸)価格試算(税抜)'!F125*(1+入力!$C$31/100),-入力!$C$29),
          IF(入力!$C$30=2,ROUNDUP('ユーザー別小売(卸)価格試算(税抜)'!F125*(1+入力!$C$31/100),-入力!$C$29),
          IF(入力!$C$30=3,ROUND('ユーザー別小売(卸)価格試算(税抜)'!F125*(1+入力!$C$31/100),-入力!$C$29)))),
          'ユーザー別小売(卸)価格試算(税抜)'!F125))</f>
        <v/>
      </c>
      <c r="G125" s="62">
        <f>'6桁'!G125</f>
        <v>0</v>
      </c>
      <c r="H125" s="5">
        <f>IF('ユーザー別小売(卸)価格試算(税抜)'!H125="","",
      IF(ISNUMBER('ユーザー別小売(卸)価格試算(税抜)'!H125),
          IF(入力!$C$30=1,ROUNDDOWN('ユーザー別小売(卸)価格試算(税抜)'!H125*(1+入力!$C$31/100),-入力!$C$29),
          IF(入力!$C$30=2,ROUNDUP('ユーザー別小売(卸)価格試算(税抜)'!H125*(1+入力!$C$31/100),-入力!$C$29),
          IF(入力!$C$30=3,ROUND('ユーザー別小売(卸)価格試算(税抜)'!H125*(1+入力!$C$31/100),-入力!$C$29)))),
          'ユーザー別小売(卸)価格試算(税抜)'!H125))</f>
        <v>84040</v>
      </c>
      <c r="I125" s="62" t="str">
        <f>'6桁'!I125</f>
        <v>※</v>
      </c>
      <c r="J125" s="5" t="str">
        <f>IF('ユーザー別小売(卸)価格試算(税抜)'!J125="","",
      IF(ISNUMBER('ユーザー別小売(卸)価格試算(税抜)'!J125),
          IF(入力!$C$30=1,ROUNDDOWN('ユーザー別小売(卸)価格試算(税抜)'!J125*(1+入力!$C$31/100),-入力!$C$29),
          IF(入力!$C$30=2,ROUNDUP('ユーザー別小売(卸)価格試算(税抜)'!J125*(1+入力!$C$31/100),-入力!$C$29),
          IF(入力!$C$30=3,ROUND('ユーザー別小売(卸)価格試算(税抜)'!J125*(1+入力!$C$31/100),-入力!$C$29)))),
          'ユーザー別小売(卸)価格試算(税抜)'!J125))</f>
        <v/>
      </c>
      <c r="K125" s="62">
        <f>'6桁'!K125</f>
        <v>0</v>
      </c>
      <c r="L125" s="5" t="str">
        <f>IF('ユーザー別小売(卸)価格試算(税抜)'!L125="","",
      IF(ISNUMBER('ユーザー別小売(卸)価格試算(税抜)'!L125),
          IF(入力!$C$30=1,ROUNDDOWN('ユーザー別小売(卸)価格試算(税抜)'!L125*(1+入力!$C$31/100),-入力!$C$29),
          IF(入力!$C$30=2,ROUNDUP('ユーザー別小売(卸)価格試算(税抜)'!L125*(1+入力!$C$31/100),-入力!$C$29),
          IF(入力!$C$30=3,ROUND('ユーザー別小売(卸)価格試算(税抜)'!L125*(1+入力!$C$31/100),-入力!$C$29)))),
          'ユーザー別小売(卸)価格試算(税抜)'!L125))</f>
        <v/>
      </c>
      <c r="M125" s="62">
        <f>'6桁'!M125</f>
        <v>0</v>
      </c>
      <c r="N125" s="60"/>
      <c r="O125" s="60"/>
      <c r="P125" s="2"/>
      <c r="Q125" s="383"/>
      <c r="R125" s="209"/>
      <c r="S125" s="209"/>
      <c r="T125" s="199"/>
      <c r="U125" s="200"/>
      <c r="V125" s="2"/>
      <c r="W125" s="60"/>
      <c r="X125" s="2"/>
      <c r="Y125" s="60"/>
      <c r="Z125" s="83"/>
    </row>
    <row r="126" spans="2:26" s="3" customFormat="1" ht="27" customHeight="1">
      <c r="B126" s="452"/>
      <c r="C126" s="400" t="s">
        <v>235</v>
      </c>
      <c r="D126" s="437">
        <v>101</v>
      </c>
      <c r="E126" s="438"/>
      <c r="F126" s="33">
        <f>IF('ユーザー別小売(卸)価格試算(税抜)'!F126="","",
      IF(ISNUMBER('ユーザー別小売(卸)価格試算(税抜)'!F126),
          IF(入力!$C$30=1,ROUNDDOWN('ユーザー別小売(卸)価格試算(税抜)'!F126*(1+入力!$C$31/100),-入力!$C$29),
          IF(入力!$C$30=2,ROUNDUP('ユーザー別小売(卸)価格試算(税抜)'!F126*(1+入力!$C$31/100),-入力!$C$29),
          IF(入力!$C$30=3,ROUND('ユーザー別小売(卸)価格試算(税抜)'!F126*(1+入力!$C$31/100),-入力!$C$29)))),
          'ユーザー別小売(卸)価格試算(税抜)'!F126))</f>
        <v>79640</v>
      </c>
      <c r="G126" s="58">
        <f>'6桁'!G126</f>
        <v>0</v>
      </c>
      <c r="H126" s="33" t="str">
        <f>IF('ユーザー別小売(卸)価格試算(税抜)'!H126="","",
      IF(ISNUMBER('ユーザー別小売(卸)価格試算(税抜)'!H126),
          IF(入力!$C$30=1,ROUNDDOWN('ユーザー別小売(卸)価格試算(税抜)'!H126*(1+入力!$C$31/100),-入力!$C$29),
          IF(入力!$C$30=2,ROUNDUP('ユーザー別小売(卸)価格試算(税抜)'!H126*(1+入力!$C$31/100),-入力!$C$29),
          IF(入力!$C$30=3,ROUND('ユーザー別小売(卸)価格試算(税抜)'!H126*(1+入力!$C$31/100),-入力!$C$29)))),
          'ユーザー別小売(卸)価格試算(税抜)'!H126))</f>
        <v/>
      </c>
      <c r="I126" s="58">
        <f>'6桁'!I126</f>
        <v>0</v>
      </c>
      <c r="J126" s="33" t="str">
        <f>IF('ユーザー別小売(卸)価格試算(税抜)'!J126="","",
      IF(ISNUMBER('ユーザー別小売(卸)価格試算(税抜)'!J126),
          IF(入力!$C$30=1,ROUNDDOWN('ユーザー別小売(卸)価格試算(税抜)'!J126*(1+入力!$C$31/100),-入力!$C$29),
          IF(入力!$C$30=2,ROUNDUP('ユーザー別小売(卸)価格試算(税抜)'!J126*(1+入力!$C$31/100),-入力!$C$29),
          IF(入力!$C$30=3,ROUND('ユーザー別小売(卸)価格試算(税抜)'!J126*(1+入力!$C$31/100),-入力!$C$29)))),
          'ユーザー別小売(卸)価格試算(税抜)'!J126))</f>
        <v/>
      </c>
      <c r="K126" s="58">
        <f>'6桁'!K126</f>
        <v>0</v>
      </c>
      <c r="L126" s="33" t="str">
        <f>IF('ユーザー別小売(卸)価格試算(税抜)'!L126="","",
      IF(ISNUMBER('ユーザー別小売(卸)価格試算(税抜)'!L126),
          IF(入力!$C$30=1,ROUNDDOWN('ユーザー別小売(卸)価格試算(税抜)'!L126*(1+入力!$C$31/100),-入力!$C$29),
          IF(入力!$C$30=2,ROUNDUP('ユーザー別小売(卸)価格試算(税抜)'!L126*(1+入力!$C$31/100),-入力!$C$29),
          IF(入力!$C$30=3,ROUND('ユーザー別小売(卸)価格試算(税抜)'!L126*(1+入力!$C$31/100),-入力!$C$29)))),
          'ユーザー別小売(卸)価格試算(税抜)'!L126))</f>
        <v/>
      </c>
      <c r="M126" s="58">
        <f>'6桁'!M126</f>
        <v>0</v>
      </c>
      <c r="N126" s="60"/>
      <c r="O126" s="60"/>
      <c r="P126" s="2"/>
      <c r="Q126" s="383"/>
      <c r="R126" s="209"/>
      <c r="S126" s="209"/>
      <c r="T126" s="199"/>
      <c r="U126" s="200"/>
      <c r="V126" s="2"/>
      <c r="W126" s="60"/>
      <c r="X126" s="2"/>
      <c r="Y126" s="60"/>
      <c r="Z126" s="83"/>
    </row>
    <row r="127" spans="2:26" s="3" customFormat="1" ht="27" customHeight="1">
      <c r="B127" s="450">
        <v>18</v>
      </c>
      <c r="C127" s="31" t="s">
        <v>124</v>
      </c>
      <c r="D127" s="439">
        <v>93</v>
      </c>
      <c r="E127" s="440"/>
      <c r="F127" s="32" t="str">
        <f>IF('ユーザー別小売(卸)価格試算(税抜)'!F127="","",
      IF(ISNUMBER('ユーザー別小売(卸)価格試算(税抜)'!F127),
          IF(入力!$C$30=1,ROUNDDOWN('ユーザー別小売(卸)価格試算(税抜)'!F127*(1+入力!$C$31/100),-入力!$C$29),
          IF(入力!$C$30=2,ROUNDUP('ユーザー別小売(卸)価格試算(税抜)'!F127*(1+入力!$C$31/100),-入力!$C$29),
          IF(入力!$C$30=3,ROUND('ユーザー別小売(卸)価格試算(税抜)'!F127*(1+入力!$C$31/100),-入力!$C$29)))),
          'ユーザー別小売(卸)価格試算(税抜)'!F127))</f>
        <v/>
      </c>
      <c r="G127" s="67">
        <f>'6桁'!G127</f>
        <v>0</v>
      </c>
      <c r="H127" s="32" t="str">
        <f>IF('ユーザー別小売(卸)価格試算(税抜)'!H127="","",
      IF(ISNUMBER('ユーザー別小売(卸)価格試算(税抜)'!H127),
          IF(入力!$C$30=1,ROUNDDOWN('ユーザー別小売(卸)価格試算(税抜)'!H127*(1+入力!$C$31/100),-入力!$C$29),
          IF(入力!$C$30=2,ROUNDUP('ユーザー別小売(卸)価格試算(税抜)'!H127*(1+入力!$C$31/100),-入力!$C$29),
          IF(入力!$C$30=3,ROUND('ユーザー別小売(卸)価格試算(税抜)'!H127*(1+入力!$C$31/100),-入力!$C$29)))),
          'ユーザー別小売(卸)価格試算(税抜)'!H127))</f>
        <v/>
      </c>
      <c r="I127" s="67">
        <f>'6桁'!I127</f>
        <v>0</v>
      </c>
      <c r="J127" s="32">
        <f>IF('ユーザー別小売(卸)価格試算(税抜)'!J127="","",
      IF(ISNUMBER('ユーザー別小売(卸)価格試算(税抜)'!J127),
          IF(入力!$C$30=1,ROUNDDOWN('ユーザー別小売(卸)価格試算(税抜)'!J127*(1+入力!$C$31/100),-入力!$C$29),
          IF(入力!$C$30=2,ROUNDUP('ユーザー別小売(卸)価格試算(税抜)'!J127*(1+入力!$C$31/100),-入力!$C$29),
          IF(入力!$C$30=3,ROUND('ユーザー別小売(卸)価格試算(税抜)'!J127*(1+入力!$C$31/100),-入力!$C$29)))),
          'ユーザー別小売(卸)価格試算(税抜)'!J127))</f>
        <v>86900</v>
      </c>
      <c r="K127" s="62" t="str">
        <f>'6桁'!K127</f>
        <v>※</v>
      </c>
      <c r="L127" s="32" t="str">
        <f>IF('ユーザー別小売(卸)価格試算(税抜)'!L127="","",
      IF(ISNUMBER('ユーザー別小売(卸)価格試算(税抜)'!L127),
          IF(入力!$C$30=1,ROUNDDOWN('ユーザー別小売(卸)価格試算(税抜)'!L127*(1+入力!$C$31/100),-入力!$C$29),
          IF(入力!$C$30=2,ROUNDUP('ユーザー別小売(卸)価格試算(税抜)'!L127*(1+入力!$C$31/100),-入力!$C$29),
          IF(入力!$C$30=3,ROUND('ユーザー別小売(卸)価格試算(税抜)'!L127*(1+入力!$C$31/100),-入力!$C$29)))),
          'ユーザー別小売(卸)価格試算(税抜)'!L127))</f>
        <v/>
      </c>
      <c r="M127" s="67">
        <f>'6桁'!M127</f>
        <v>0</v>
      </c>
      <c r="N127" s="60"/>
      <c r="O127" s="60"/>
      <c r="P127" s="2"/>
      <c r="Q127" s="383"/>
      <c r="R127" s="209"/>
      <c r="S127" s="209"/>
      <c r="T127" s="199"/>
      <c r="U127" s="200"/>
      <c r="V127" s="2"/>
      <c r="W127" s="60"/>
      <c r="X127" s="2"/>
      <c r="Y127" s="60"/>
      <c r="Z127" s="83"/>
    </row>
    <row r="128" spans="2:26" s="3" customFormat="1" ht="27" customHeight="1">
      <c r="B128" s="451"/>
      <c r="C128" s="399" t="s">
        <v>179</v>
      </c>
      <c r="D128" s="435">
        <v>96</v>
      </c>
      <c r="E128" s="436"/>
      <c r="F128" s="5" t="str">
        <f>IF('ユーザー別小売(卸)価格試算(税抜)'!F128="","",
      IF(ISNUMBER('ユーザー別小売(卸)価格試算(税抜)'!F128),
          IF(入力!$C$30=1,ROUNDDOWN('ユーザー別小売(卸)価格試算(税抜)'!F128*(1+入力!$C$31/100),-入力!$C$29),
          IF(入力!$C$30=2,ROUNDUP('ユーザー別小売(卸)価格試算(税抜)'!F128*(1+入力!$C$31/100),-入力!$C$29),
          IF(入力!$C$30=3,ROUND('ユーザー別小売(卸)価格試算(税抜)'!F128*(1+入力!$C$31/100),-入力!$C$29)))),
          'ユーザー別小売(卸)価格試算(税抜)'!F128))</f>
        <v/>
      </c>
      <c r="G128" s="62">
        <f>'6桁'!G128</f>
        <v>0</v>
      </c>
      <c r="H128" s="5">
        <f>IF('ユーザー別小売(卸)価格試算(税抜)'!H128="","",
      IF(ISNUMBER('ユーザー別小売(卸)価格試算(税抜)'!H128),
          IF(入力!$C$30=1,ROUNDDOWN('ユーザー別小売(卸)価格試算(税抜)'!H128*(1+入力!$C$31/100),-入力!$C$29),
          IF(入力!$C$30=2,ROUNDUP('ユーザー別小売(卸)価格試算(税抜)'!H128*(1+入力!$C$31/100),-入力!$C$29),
          IF(入力!$C$30=3,ROUND('ユーザー別小売(卸)価格試算(税抜)'!H128*(1+入力!$C$31/100),-入力!$C$29)))),
          'ユーザー別小売(卸)価格試算(税抜)'!H128))</f>
        <v>76450</v>
      </c>
      <c r="I128" s="62" t="str">
        <f>'6桁'!I128</f>
        <v>※</v>
      </c>
      <c r="J128" s="5" t="str">
        <f>IF('ユーザー別小売(卸)価格試算(税抜)'!J128="","",
      IF(ISNUMBER('ユーザー別小売(卸)価格試算(税抜)'!J128),
          IF(入力!$C$30=1,ROUNDDOWN('ユーザー別小売(卸)価格試算(税抜)'!J128*(1+入力!$C$31/100),-入力!$C$29),
          IF(入力!$C$30=2,ROUNDUP('ユーザー別小売(卸)価格試算(税抜)'!J128*(1+入力!$C$31/100),-入力!$C$29),
          IF(入力!$C$30=3,ROUND('ユーザー別小売(卸)価格試算(税抜)'!J128*(1+入力!$C$31/100),-入力!$C$29)))),
          'ユーザー別小売(卸)価格試算(税抜)'!J128))</f>
        <v/>
      </c>
      <c r="K128" s="62">
        <f>'6桁'!K128</f>
        <v>0</v>
      </c>
      <c r="L128" s="5" t="str">
        <f>IF('ユーザー別小売(卸)価格試算(税抜)'!L128="","",
      IF(ISNUMBER('ユーザー別小売(卸)価格試算(税抜)'!L128),
          IF(入力!$C$30=1,ROUNDDOWN('ユーザー別小売(卸)価格試算(税抜)'!L128*(1+入力!$C$31/100),-入力!$C$29),
          IF(入力!$C$30=2,ROUNDUP('ユーザー別小売(卸)価格試算(税抜)'!L128*(1+入力!$C$31/100),-入力!$C$29),
          IF(入力!$C$30=3,ROUND('ユーザー別小売(卸)価格試算(税抜)'!L128*(1+入力!$C$31/100),-入力!$C$29)))),
          'ユーザー別小売(卸)価格試算(税抜)'!L128))</f>
        <v/>
      </c>
      <c r="M128" s="62">
        <f>'6桁'!M128</f>
        <v>0</v>
      </c>
      <c r="N128" s="60"/>
      <c r="O128" s="60"/>
      <c r="P128" s="2"/>
      <c r="Q128" s="383"/>
      <c r="R128" s="209"/>
      <c r="S128" s="209"/>
      <c r="T128" s="199"/>
      <c r="U128" s="200"/>
      <c r="V128" s="2"/>
      <c r="W128" s="60"/>
      <c r="X128" s="2"/>
      <c r="Y128" s="60"/>
      <c r="Z128" s="83"/>
    </row>
    <row r="129" spans="2:27" s="3" customFormat="1" ht="27" customHeight="1">
      <c r="B129" s="451"/>
      <c r="C129" s="399" t="s">
        <v>236</v>
      </c>
      <c r="D129" s="435">
        <v>95</v>
      </c>
      <c r="E129" s="436"/>
      <c r="F129" s="5">
        <f>IF('ユーザー別小売(卸)価格試算(税抜)'!F129="","",
      IF(ISNUMBER('ユーザー別小売(卸)価格試算(税抜)'!F129),
          IF(入力!$C$30=1,ROUNDDOWN('ユーザー別小売(卸)価格試算(税抜)'!F129*(1+入力!$C$31/100),-入力!$C$29),
          IF(入力!$C$30=2,ROUNDUP('ユーザー別小売(卸)価格試算(税抜)'!F129*(1+入力!$C$31/100),-入力!$C$29),
          IF(入力!$C$30=3,ROUND('ユーザー別小売(卸)価格試算(税抜)'!F129*(1+入力!$C$31/100),-入力!$C$29)))),
          'ユーザー別小売(卸)価格試算(税抜)'!F129))</f>
        <v>67320</v>
      </c>
      <c r="G129" s="62">
        <f>'6桁'!G129</f>
        <v>0</v>
      </c>
      <c r="H129" s="5" t="str">
        <f>IF('ユーザー別小売(卸)価格試算(税抜)'!H129="","",
      IF(ISNUMBER('ユーザー別小売(卸)価格試算(税抜)'!H129),
          IF(入力!$C$30=1,ROUNDDOWN('ユーザー別小売(卸)価格試算(税抜)'!H129*(1+入力!$C$31/100),-入力!$C$29),
          IF(入力!$C$30=2,ROUNDUP('ユーザー別小売(卸)価格試算(税抜)'!H129*(1+入力!$C$31/100),-入力!$C$29),
          IF(入力!$C$30=3,ROUND('ユーザー別小売(卸)価格試算(税抜)'!H129*(1+入力!$C$31/100),-入力!$C$29)))),
          'ユーザー別小売(卸)価格試算(税抜)'!H129))</f>
        <v/>
      </c>
      <c r="I129" s="62">
        <f>'6桁'!I129</f>
        <v>0</v>
      </c>
      <c r="J129" s="5" t="str">
        <f>IF('ユーザー別小売(卸)価格試算(税抜)'!J129="","",
      IF(ISNUMBER('ユーザー別小売(卸)価格試算(税抜)'!J129),
          IF(入力!$C$30=1,ROUNDDOWN('ユーザー別小売(卸)価格試算(税抜)'!J129*(1+入力!$C$31/100),-入力!$C$29),
          IF(入力!$C$30=2,ROUNDUP('ユーザー別小売(卸)価格試算(税抜)'!J129*(1+入力!$C$31/100),-入力!$C$29),
          IF(入力!$C$30=3,ROUND('ユーザー別小売(卸)価格試算(税抜)'!J129*(1+入力!$C$31/100),-入力!$C$29)))),
          'ユーザー別小売(卸)価格試算(税抜)'!J129))</f>
        <v/>
      </c>
      <c r="K129" s="62">
        <f>'6桁'!K129</f>
        <v>0</v>
      </c>
      <c r="L129" s="5" t="str">
        <f>IF('ユーザー別小売(卸)価格試算(税抜)'!L129="","",
      IF(ISNUMBER('ユーザー別小売(卸)価格試算(税抜)'!L129),
          IF(入力!$C$30=1,ROUNDDOWN('ユーザー別小売(卸)価格試算(税抜)'!L129*(1+入力!$C$31/100),-入力!$C$29),
          IF(入力!$C$30=2,ROUNDUP('ユーザー別小売(卸)価格試算(税抜)'!L129*(1+入力!$C$31/100),-入力!$C$29),
          IF(入力!$C$30=3,ROUND('ユーザー別小売(卸)価格試算(税抜)'!L129*(1+入力!$C$31/100),-入力!$C$29)))),
          'ユーザー別小売(卸)価格試算(税抜)'!L129))</f>
        <v/>
      </c>
      <c r="M129" s="62">
        <f>'6桁'!M129</f>
        <v>0</v>
      </c>
      <c r="N129" s="60"/>
      <c r="O129" s="60"/>
      <c r="P129" s="2"/>
      <c r="Q129" s="383"/>
      <c r="R129" s="209"/>
      <c r="S129" s="209"/>
      <c r="T129" s="199"/>
      <c r="U129" s="200"/>
      <c r="V129" s="2"/>
      <c r="W129" s="60"/>
      <c r="X129" s="2"/>
      <c r="Y129" s="60"/>
      <c r="Z129" s="83"/>
    </row>
    <row r="130" spans="2:27" s="3" customFormat="1" ht="27" customHeight="1">
      <c r="B130" s="451"/>
      <c r="C130" s="399" t="s">
        <v>237</v>
      </c>
      <c r="D130" s="435">
        <v>97</v>
      </c>
      <c r="E130" s="436"/>
      <c r="F130" s="5" t="str">
        <f>IF('ユーザー別小売(卸)価格試算(税抜)'!F130="","",
      IF(ISNUMBER('ユーザー別小売(卸)価格試算(税抜)'!F130),
          IF(入力!$C$30=1,ROUNDDOWN('ユーザー別小売(卸)価格試算(税抜)'!F130*(1+入力!$C$31/100),-入力!$C$29),
          IF(入力!$C$30=2,ROUNDUP('ユーザー別小売(卸)価格試算(税抜)'!F130*(1+入力!$C$31/100),-入力!$C$29),
          IF(入力!$C$30=3,ROUND('ユーザー別小売(卸)価格試算(税抜)'!F130*(1+入力!$C$31/100),-入力!$C$29)))),
          'ユーザー別小売(卸)価格試算(税抜)'!F130))</f>
        <v/>
      </c>
      <c r="G130" s="62">
        <f>'6桁'!G130</f>
        <v>0</v>
      </c>
      <c r="H130" s="5">
        <f>IF('ユーザー別小売(卸)価格試算(税抜)'!H130="","",
      IF(ISNUMBER('ユーザー別小売(卸)価格試算(税抜)'!H130),
          IF(入力!$C$30=1,ROUNDDOWN('ユーザー別小売(卸)価格試算(税抜)'!H130*(1+入力!$C$31/100),-入力!$C$29),
          IF(入力!$C$30=2,ROUNDUP('ユーザー別小売(卸)価格試算(税抜)'!H130*(1+入力!$C$31/100),-入力!$C$29),
          IF(入力!$C$30=3,ROUND('ユーザー別小売(卸)価格試算(税抜)'!H130*(1+入力!$C$31/100),-入力!$C$29)))),
          'ユーザー別小売(卸)価格試算(税抜)'!H130))</f>
        <v>73590</v>
      </c>
      <c r="I130" s="62" t="str">
        <f>'6桁'!I130</f>
        <v>※</v>
      </c>
      <c r="J130" s="5" t="str">
        <f>IF('ユーザー別小売(卸)価格試算(税抜)'!J130="","",
      IF(ISNUMBER('ユーザー別小売(卸)価格試算(税抜)'!J130),
          IF(入力!$C$30=1,ROUNDDOWN('ユーザー別小売(卸)価格試算(税抜)'!J130*(1+入力!$C$31/100),-入力!$C$29),
          IF(入力!$C$30=2,ROUNDUP('ユーザー別小売(卸)価格試算(税抜)'!J130*(1+入力!$C$31/100),-入力!$C$29),
          IF(入力!$C$30=3,ROUND('ユーザー別小売(卸)価格試算(税抜)'!J130*(1+入力!$C$31/100),-入力!$C$29)))),
          'ユーザー別小売(卸)価格試算(税抜)'!J130))</f>
        <v/>
      </c>
      <c r="K130" s="62">
        <f>'6桁'!K130</f>
        <v>0</v>
      </c>
      <c r="L130" s="5" t="str">
        <f>IF('ユーザー別小売(卸)価格試算(税抜)'!L130="","",
      IF(ISNUMBER('ユーザー別小売(卸)価格試算(税抜)'!L130),
          IF(入力!$C$30=1,ROUNDDOWN('ユーザー別小売(卸)価格試算(税抜)'!L130*(1+入力!$C$31/100),-入力!$C$29),
          IF(入力!$C$30=2,ROUNDUP('ユーザー別小売(卸)価格試算(税抜)'!L130*(1+入力!$C$31/100),-入力!$C$29),
          IF(入力!$C$30=3,ROUND('ユーザー別小売(卸)価格試算(税抜)'!L130*(1+入力!$C$31/100),-入力!$C$29)))),
          'ユーザー別小売(卸)価格試算(税抜)'!L130))</f>
        <v/>
      </c>
      <c r="M130" s="62">
        <f>'6桁'!M130</f>
        <v>0</v>
      </c>
      <c r="N130" s="60"/>
      <c r="O130" s="60"/>
      <c r="P130" s="2"/>
      <c r="Q130" s="383"/>
      <c r="R130" s="209"/>
      <c r="S130" s="209"/>
      <c r="T130" s="199"/>
      <c r="U130" s="200"/>
      <c r="V130" s="2"/>
      <c r="W130" s="60"/>
      <c r="X130" s="2"/>
      <c r="Y130" s="60"/>
      <c r="Z130" s="83"/>
    </row>
    <row r="131" spans="2:27" s="3" customFormat="1" ht="27" customHeight="1">
      <c r="B131" s="452"/>
      <c r="C131" s="400" t="s">
        <v>238</v>
      </c>
      <c r="D131" s="437">
        <v>100</v>
      </c>
      <c r="E131" s="438"/>
      <c r="F131" s="33" t="str">
        <f>IF('ユーザー別小売(卸)価格試算(税抜)'!F131="","",
      IF(ISNUMBER('ユーザー別小売(卸)価格試算(税抜)'!F131),
          IF(入力!$C$30=1,ROUNDDOWN('ユーザー別小売(卸)価格試算(税抜)'!F131*(1+入力!$C$31/100),-入力!$C$29),
          IF(入力!$C$30=2,ROUNDUP('ユーザー別小売(卸)価格試算(税抜)'!F131*(1+入力!$C$31/100),-入力!$C$29),
          IF(入力!$C$30=3,ROUND('ユーザー別小売(卸)価格試算(税抜)'!F131*(1+入力!$C$31/100),-入力!$C$29)))),
          'ユーザー別小売(卸)価格試算(税抜)'!F131))</f>
        <v/>
      </c>
      <c r="G131" s="58">
        <f>'6桁'!G131</f>
        <v>0</v>
      </c>
      <c r="H131" s="33">
        <f>IF('ユーザー別小売(卸)価格試算(税抜)'!H131="","",
      IF(ISNUMBER('ユーザー別小売(卸)価格試算(税抜)'!H131),
          IF(入力!$C$30=1,ROUNDDOWN('ユーザー別小売(卸)価格試算(税抜)'!H131*(1+入力!$C$31/100),-入力!$C$29),
          IF(入力!$C$30=2,ROUNDUP('ユーザー別小売(卸)価格試算(税抜)'!H131*(1+入力!$C$31/100),-入力!$C$29),
          IF(入力!$C$30=3,ROUND('ユーザー別小売(卸)価格試算(税抜)'!H131*(1+入力!$C$31/100),-入力!$C$29)))),
          'ユーザー別小売(卸)価格試算(税抜)'!H131))</f>
        <v>75350</v>
      </c>
      <c r="I131" s="58" t="str">
        <f>'6桁'!I131</f>
        <v>※</v>
      </c>
      <c r="J131" s="33" t="str">
        <f>IF('ユーザー別小売(卸)価格試算(税抜)'!J131="","",
      IF(ISNUMBER('ユーザー別小売(卸)価格試算(税抜)'!J131),
          IF(入力!$C$30=1,ROUNDDOWN('ユーザー別小売(卸)価格試算(税抜)'!J131*(1+入力!$C$31/100),-入力!$C$29),
          IF(入力!$C$30=2,ROUNDUP('ユーザー別小売(卸)価格試算(税抜)'!J131*(1+入力!$C$31/100),-入力!$C$29),
          IF(入力!$C$30=3,ROUND('ユーザー別小売(卸)価格試算(税抜)'!J131*(1+入力!$C$31/100),-入力!$C$29)))),
          'ユーザー別小売(卸)価格試算(税抜)'!J131))</f>
        <v/>
      </c>
      <c r="K131" s="58">
        <f>'6桁'!K131</f>
        <v>0</v>
      </c>
      <c r="L131" s="33" t="str">
        <f>IF('ユーザー別小売(卸)価格試算(税抜)'!L131="","",
      IF(ISNUMBER('ユーザー別小売(卸)価格試算(税抜)'!L131),
          IF(入力!$C$30=1,ROUNDDOWN('ユーザー別小売(卸)価格試算(税抜)'!L131*(1+入力!$C$31/100),-入力!$C$29),
          IF(入力!$C$30=2,ROUNDUP('ユーザー別小売(卸)価格試算(税抜)'!L131*(1+入力!$C$31/100),-入力!$C$29),
          IF(入力!$C$30=3,ROUND('ユーザー別小売(卸)価格試算(税抜)'!L131*(1+入力!$C$31/100),-入力!$C$29)))),
          'ユーザー別小売(卸)価格試算(税抜)'!L131))</f>
        <v/>
      </c>
      <c r="M131" s="58">
        <f>'6桁'!M131</f>
        <v>0</v>
      </c>
      <c r="N131" s="60"/>
      <c r="O131" s="60"/>
      <c r="P131" s="2"/>
      <c r="Q131" s="383"/>
      <c r="R131" s="209"/>
      <c r="S131" s="209"/>
      <c r="T131" s="199"/>
      <c r="U131" s="200"/>
      <c r="V131" s="2"/>
      <c r="W131" s="60"/>
      <c r="X131" s="2"/>
      <c r="Y131" s="60"/>
      <c r="Z131" s="83"/>
    </row>
    <row r="132" spans="2:27" s="3" customFormat="1" ht="27" customHeight="1">
      <c r="B132" s="450">
        <v>17</v>
      </c>
      <c r="C132" s="450" t="s">
        <v>239</v>
      </c>
      <c r="D132" s="439">
        <v>91</v>
      </c>
      <c r="E132" s="440"/>
      <c r="F132" s="32" t="str">
        <f>IF('ユーザー別小売(卸)価格試算(税抜)'!F132="","",
      IF(ISNUMBER('ユーザー別小売(卸)価格試算(税抜)'!F132),
          IF(入力!$C$30=1,ROUNDDOWN('ユーザー別小売(卸)価格試算(税抜)'!F132*(1+入力!$C$31/100),-入力!$C$29),
          IF(入力!$C$30=2,ROUNDUP('ユーザー別小売(卸)価格試算(税抜)'!F132*(1+入力!$C$31/100),-入力!$C$29),
          IF(入力!$C$30=3,ROUND('ユーザー別小売(卸)価格試算(税抜)'!F132*(1+入力!$C$31/100),-入力!$C$29)))),
          'ユーザー別小売(卸)価格試算(税抜)'!F132))</f>
        <v/>
      </c>
      <c r="G132" s="67">
        <f>'6桁'!G132</f>
        <v>0</v>
      </c>
      <c r="H132" s="32">
        <f>IF('ユーザー別小売(卸)価格試算(税抜)'!H132="","",
      IF(ISNUMBER('ユーザー別小売(卸)価格試算(税抜)'!H132),
          IF(入力!$C$30=1,ROUNDDOWN('ユーザー別小売(卸)価格試算(税抜)'!H132*(1+入力!$C$31/100),-入力!$C$29),
          IF(入力!$C$30=2,ROUNDUP('ユーザー別小売(卸)価格試算(税抜)'!H132*(1+入力!$C$31/100),-入力!$C$29),
          IF(入力!$C$30=3,ROUND('ユーザー別小売(卸)価格試算(税抜)'!H132*(1+入力!$C$31/100),-入力!$C$29)))),
          'ユーザー別小売(卸)価格試算(税抜)'!H132))</f>
        <v>64790</v>
      </c>
      <c r="I132" s="67" t="str">
        <f>'6桁'!I132</f>
        <v>※</v>
      </c>
      <c r="J132" s="32" t="str">
        <f>IF('ユーザー別小売(卸)価格試算(税抜)'!J132="","",
      IF(ISNUMBER('ユーザー別小売(卸)価格試算(税抜)'!J132),
          IF(入力!$C$30=1,ROUNDDOWN('ユーザー別小売(卸)価格試算(税抜)'!J132*(1+入力!$C$31/100),-入力!$C$29),
          IF(入力!$C$30=2,ROUNDUP('ユーザー別小売(卸)価格試算(税抜)'!J132*(1+入力!$C$31/100),-入力!$C$29),
          IF(入力!$C$30=3,ROUND('ユーザー別小売(卸)価格試算(税抜)'!J132*(1+入力!$C$31/100),-入力!$C$29)))),
          'ユーザー別小売(卸)価格試算(税抜)'!J132))</f>
        <v/>
      </c>
      <c r="K132" s="67">
        <f>'6桁'!K132</f>
        <v>0</v>
      </c>
      <c r="L132" s="32" t="str">
        <f>IF('ユーザー別小売(卸)価格試算(税抜)'!L132="","",
      IF(ISNUMBER('ユーザー別小売(卸)価格試算(税抜)'!L132),
          IF(入力!$C$30=1,ROUNDDOWN('ユーザー別小売(卸)価格試算(税抜)'!L132*(1+入力!$C$31/100),-入力!$C$29),
          IF(入力!$C$30=2,ROUNDUP('ユーザー別小売(卸)価格試算(税抜)'!L132*(1+入力!$C$31/100),-入力!$C$29),
          IF(入力!$C$30=3,ROUND('ユーザー別小売(卸)価格試算(税抜)'!L132*(1+入力!$C$31/100),-入力!$C$29)))),
          'ユーザー別小売(卸)価格試算(税抜)'!L132))</f>
        <v/>
      </c>
      <c r="M132" s="67">
        <f>'6桁'!M132</f>
        <v>0</v>
      </c>
      <c r="N132" s="60"/>
      <c r="O132" s="60"/>
      <c r="P132" s="2"/>
      <c r="Q132" s="383"/>
      <c r="R132" s="209"/>
      <c r="S132" s="209"/>
      <c r="T132" s="199"/>
      <c r="U132" s="200"/>
      <c r="V132" s="2"/>
      <c r="W132" s="60"/>
      <c r="X132" s="2"/>
      <c r="Y132" s="60"/>
      <c r="Z132" s="83"/>
    </row>
    <row r="133" spans="2:27" s="3" customFormat="1" ht="27" customHeight="1">
      <c r="B133" s="451"/>
      <c r="C133" s="455"/>
      <c r="D133" s="435">
        <v>94</v>
      </c>
      <c r="E133" s="436"/>
      <c r="F133" s="6" t="str">
        <f>IF('ユーザー別小売(卸)価格試算(税抜)'!F133="","",
      IF(ISNUMBER('ユーザー別小売(卸)価格試算(税抜)'!F133),
          IF(入力!$C$30=1,ROUNDDOWN('ユーザー別小売(卸)価格試算(税抜)'!F133*(1+入力!$C$31/100),-入力!$C$29),
          IF(入力!$C$30=2,ROUNDUP('ユーザー別小売(卸)価格試算(税抜)'!F133*(1+入力!$C$31/100),-入力!$C$29),
          IF(入力!$C$30=3,ROUND('ユーザー別小売(卸)価格試算(税抜)'!F133*(1+入力!$C$31/100),-入力!$C$29)))),
          'ユーザー別小売(卸)価格試算(税抜)'!F133))</f>
        <v/>
      </c>
      <c r="G133" s="70">
        <f>'6桁'!G133</f>
        <v>0</v>
      </c>
      <c r="H133" s="6">
        <f>IF('ユーザー別小売(卸)価格試算(税抜)'!H133="","",
      IF(ISNUMBER('ユーザー別小売(卸)価格試算(税抜)'!H133),
          IF(入力!$C$30=1,ROUNDDOWN('ユーザー別小売(卸)価格試算(税抜)'!H133*(1+入力!$C$31/100),-入力!$C$29),
          IF(入力!$C$30=2,ROUNDUP('ユーザー別小売(卸)価格試算(税抜)'!H133*(1+入力!$C$31/100),-入力!$C$29),
          IF(入力!$C$30=3,ROUND('ユーザー別小売(卸)価格試算(税抜)'!H133*(1+入力!$C$31/100),-入力!$C$29)))),
          'ユーザー別小売(卸)価格試算(税抜)'!H133))</f>
        <v>67980</v>
      </c>
      <c r="I133" s="70" t="str">
        <f>'6桁'!I133</f>
        <v>※★</v>
      </c>
      <c r="J133" s="6" t="str">
        <f>IF('ユーザー別小売(卸)価格試算(税抜)'!J133="","",
      IF(ISNUMBER('ユーザー別小売(卸)価格試算(税抜)'!J133),
          IF(入力!$C$30=1,ROUNDDOWN('ユーザー別小売(卸)価格試算(税抜)'!J133*(1+入力!$C$31/100),-入力!$C$29),
          IF(入力!$C$30=2,ROUNDUP('ユーザー別小売(卸)価格試算(税抜)'!J133*(1+入力!$C$31/100),-入力!$C$29),
          IF(入力!$C$30=3,ROUND('ユーザー別小売(卸)価格試算(税抜)'!J133*(1+入力!$C$31/100),-入力!$C$29)))),
          'ユーザー別小売(卸)価格試算(税抜)'!J133))</f>
        <v/>
      </c>
      <c r="K133" s="70">
        <f>'6桁'!K133</f>
        <v>0</v>
      </c>
      <c r="L133" s="6" t="str">
        <f>IF('ユーザー別小売(卸)価格試算(税抜)'!L133="","",
      IF(ISNUMBER('ユーザー別小売(卸)価格試算(税抜)'!L133),
          IF(入力!$C$30=1,ROUNDDOWN('ユーザー別小売(卸)価格試算(税抜)'!L133*(1+入力!$C$31/100),-入力!$C$29),
          IF(入力!$C$30=2,ROUNDUP('ユーザー別小売(卸)価格試算(税抜)'!L133*(1+入力!$C$31/100),-入力!$C$29),
          IF(入力!$C$30=3,ROUND('ユーザー別小売(卸)価格試算(税抜)'!L133*(1+入力!$C$31/100),-入力!$C$29)))),
          'ユーザー別小売(卸)価格試算(税抜)'!L133))</f>
        <v/>
      </c>
      <c r="M133" s="70">
        <f>'6桁'!M133</f>
        <v>0</v>
      </c>
      <c r="N133" s="60"/>
      <c r="O133" s="60"/>
      <c r="P133" s="2"/>
      <c r="Q133" s="383"/>
      <c r="R133" s="209"/>
      <c r="S133" s="209"/>
      <c r="T133" s="199"/>
      <c r="U133" s="200"/>
      <c r="V133" s="2"/>
      <c r="W133" s="60"/>
      <c r="X133" s="2"/>
      <c r="Y133" s="60"/>
      <c r="Z133" s="83"/>
    </row>
    <row r="134" spans="2:27" s="3" customFormat="1" ht="27" customHeight="1">
      <c r="B134" s="451"/>
      <c r="C134" s="399" t="s">
        <v>240</v>
      </c>
      <c r="D134" s="435">
        <v>94</v>
      </c>
      <c r="E134" s="436"/>
      <c r="F134" s="5" t="str">
        <f>IF('ユーザー別小売(卸)価格試算(税抜)'!F134="","",
      IF(ISNUMBER('ユーザー別小売(卸)価格試算(税抜)'!F134),
          IF(入力!$C$30=1,ROUNDDOWN('ユーザー別小売(卸)価格試算(税抜)'!F134*(1+入力!$C$31/100),-入力!$C$29),
          IF(入力!$C$30=2,ROUNDUP('ユーザー別小売(卸)価格試算(税抜)'!F134*(1+入力!$C$31/100),-入力!$C$29),
          IF(入力!$C$30=3,ROUND('ユーザー別小売(卸)価格試算(税抜)'!F134*(1+入力!$C$31/100),-入力!$C$29)))),
          'ユーザー別小売(卸)価格試算(税抜)'!F134))</f>
        <v/>
      </c>
      <c r="G134" s="62">
        <f>'6桁'!G134</f>
        <v>0</v>
      </c>
      <c r="H134" s="5">
        <f>IF('ユーザー別小売(卸)価格試算(税抜)'!H134="","",
      IF(ISNUMBER('ユーザー別小売(卸)価格試算(税抜)'!H134),
          IF(入力!$C$30=1,ROUNDDOWN('ユーザー別小売(卸)価格試算(税抜)'!H134*(1+入力!$C$31/100),-入力!$C$29),
          IF(入力!$C$30=2,ROUNDUP('ユーザー別小売(卸)価格試算(税抜)'!H134*(1+入力!$C$31/100),-入力!$C$29),
          IF(入力!$C$30=3,ROUND('ユーザー別小売(卸)価格試算(税抜)'!H134*(1+入力!$C$31/100),-入力!$C$29)))),
          'ユーザー別小売(卸)価格試算(税抜)'!H134))</f>
        <v>65010</v>
      </c>
      <c r="I134" s="62">
        <f>'6桁'!I134</f>
        <v>0</v>
      </c>
      <c r="J134" s="5" t="str">
        <f>IF('ユーザー別小売(卸)価格試算(税抜)'!J134="","",
      IF(ISNUMBER('ユーザー別小売(卸)価格試算(税抜)'!J134),
          IF(入力!$C$30=1,ROUNDDOWN('ユーザー別小売(卸)価格試算(税抜)'!J134*(1+入力!$C$31/100),-入力!$C$29),
          IF(入力!$C$30=2,ROUNDUP('ユーザー別小売(卸)価格試算(税抜)'!J134*(1+入力!$C$31/100),-入力!$C$29),
          IF(入力!$C$30=3,ROUND('ユーザー別小売(卸)価格試算(税抜)'!J134*(1+入力!$C$31/100),-入力!$C$29)))),
          'ユーザー別小売(卸)価格試算(税抜)'!J134))</f>
        <v/>
      </c>
      <c r="K134" s="62">
        <f>'6桁'!K134</f>
        <v>0</v>
      </c>
      <c r="L134" s="5" t="str">
        <f>IF('ユーザー別小売(卸)価格試算(税抜)'!L134="","",
      IF(ISNUMBER('ユーザー別小売(卸)価格試算(税抜)'!L134),
          IF(入力!$C$30=1,ROUNDDOWN('ユーザー別小売(卸)価格試算(税抜)'!L134*(1+入力!$C$31/100),-入力!$C$29),
          IF(入力!$C$30=2,ROUNDUP('ユーザー別小売(卸)価格試算(税抜)'!L134*(1+入力!$C$31/100),-入力!$C$29),
          IF(入力!$C$30=3,ROUND('ユーザー別小売(卸)価格試算(税抜)'!L134*(1+入力!$C$31/100),-入力!$C$29)))),
          'ユーザー別小売(卸)価格試算(税抜)'!L134))</f>
        <v/>
      </c>
      <c r="M134" s="62">
        <f>'6桁'!M134</f>
        <v>0</v>
      </c>
      <c r="N134" s="60"/>
      <c r="O134" s="60"/>
      <c r="P134" s="2"/>
      <c r="Q134" s="383"/>
      <c r="R134" s="209"/>
      <c r="S134" s="209"/>
      <c r="T134" s="199"/>
      <c r="U134" s="200"/>
      <c r="V134" s="2"/>
      <c r="W134" s="60"/>
      <c r="X134" s="2"/>
      <c r="Y134" s="60"/>
      <c r="Z134" s="83"/>
    </row>
    <row r="135" spans="2:27" s="3" customFormat="1" ht="27" customHeight="1">
      <c r="B135" s="452"/>
      <c r="C135" s="400" t="s">
        <v>241</v>
      </c>
      <c r="D135" s="437">
        <v>97</v>
      </c>
      <c r="E135" s="438"/>
      <c r="F135" s="33" t="str">
        <f>IF('ユーザー別小売(卸)価格試算(税抜)'!F135="","",
      IF(ISNUMBER('ユーザー別小売(卸)価格試算(税抜)'!F135),
          IF(入力!$C$30=1,ROUNDDOWN('ユーザー別小売(卸)価格試算(税抜)'!F135*(1+入力!$C$31/100),-入力!$C$29),
          IF(入力!$C$30=2,ROUNDUP('ユーザー別小売(卸)価格試算(税抜)'!F135*(1+入力!$C$31/100),-入力!$C$29),
          IF(入力!$C$30=3,ROUND('ユーザー別小売(卸)価格試算(税抜)'!F135*(1+入力!$C$31/100),-入力!$C$29)))),
          'ユーザー別小売(卸)価格試算(税抜)'!F135))</f>
        <v/>
      </c>
      <c r="G135" s="58">
        <f>'6桁'!G135</f>
        <v>0</v>
      </c>
      <c r="H135" s="33">
        <f>IF('ユーザー別小売(卸)価格試算(税抜)'!H135="","",
      IF(ISNUMBER('ユーザー別小売(卸)価格試算(税抜)'!H135),
          IF(入力!$C$30=1,ROUNDDOWN('ユーザー別小売(卸)価格試算(税抜)'!H135*(1+入力!$C$31/100),-入力!$C$29),
          IF(入力!$C$30=2,ROUNDUP('ユーザー別小売(卸)価格試算(税抜)'!H135*(1+入力!$C$31/100),-入力!$C$29),
          IF(入力!$C$30=3,ROUND('ユーザー別小売(卸)価格試算(税抜)'!H135*(1+入力!$C$31/100),-入力!$C$29)))),
          'ユーザー別小売(卸)価格試算(税抜)'!H135))</f>
        <v>62480</v>
      </c>
      <c r="I135" s="58">
        <f>'6桁'!I135</f>
        <v>0</v>
      </c>
      <c r="J135" s="33" t="str">
        <f>IF('ユーザー別小売(卸)価格試算(税抜)'!J135="","",
      IF(ISNUMBER('ユーザー別小売(卸)価格試算(税抜)'!J135),
          IF(入力!$C$30=1,ROUNDDOWN('ユーザー別小売(卸)価格試算(税抜)'!J135*(1+入力!$C$31/100),-入力!$C$29),
          IF(入力!$C$30=2,ROUNDUP('ユーザー別小売(卸)価格試算(税抜)'!J135*(1+入力!$C$31/100),-入力!$C$29),
          IF(入力!$C$30=3,ROUND('ユーザー別小売(卸)価格試算(税抜)'!J135*(1+入力!$C$31/100),-入力!$C$29)))),
          'ユーザー別小売(卸)価格試算(税抜)'!J135))</f>
        <v/>
      </c>
      <c r="K135" s="58">
        <f>'6桁'!K135</f>
        <v>0</v>
      </c>
      <c r="L135" s="33" t="str">
        <f>IF('ユーザー別小売(卸)価格試算(税抜)'!L135="","",
      IF(ISNUMBER('ユーザー別小売(卸)価格試算(税抜)'!L135),
          IF(入力!$C$30=1,ROUNDDOWN('ユーザー別小売(卸)価格試算(税抜)'!L135*(1+入力!$C$31/100),-入力!$C$29),
          IF(入力!$C$30=2,ROUNDUP('ユーザー別小売(卸)価格試算(税抜)'!L135*(1+入力!$C$31/100),-入力!$C$29),
          IF(入力!$C$30=3,ROUND('ユーザー別小売(卸)価格試算(税抜)'!L135*(1+入力!$C$31/100),-入力!$C$29)))),
          'ユーザー別小売(卸)価格試算(税抜)'!L135))</f>
        <v/>
      </c>
      <c r="M135" s="58">
        <f>'6桁'!M135</f>
        <v>0</v>
      </c>
      <c r="N135" s="60"/>
      <c r="O135" s="60"/>
      <c r="P135" s="2"/>
      <c r="Q135" s="383"/>
      <c r="R135" s="383"/>
      <c r="S135" s="383"/>
      <c r="T135" s="199"/>
      <c r="U135" s="200"/>
      <c r="V135" s="2"/>
      <c r="W135" s="60"/>
      <c r="X135" s="2"/>
      <c r="Y135" s="60"/>
      <c r="Z135" s="83"/>
    </row>
    <row r="136" spans="2:27" s="3" customFormat="1" ht="27" customHeight="1">
      <c r="B136" s="450">
        <v>16</v>
      </c>
      <c r="C136" s="31" t="s">
        <v>242</v>
      </c>
      <c r="D136" s="439">
        <v>87</v>
      </c>
      <c r="E136" s="440"/>
      <c r="F136" s="32" t="str">
        <f>IF('ユーザー別小売(卸)価格試算(税抜)'!F136="","",
      IF(ISNUMBER('ユーザー別小売(卸)価格試算(税抜)'!F136),
          IF(入力!$C$30=1,ROUNDDOWN('ユーザー別小売(卸)価格試算(税抜)'!F136*(1+入力!$C$31/100),-入力!$C$29),
          IF(入力!$C$30=2,ROUNDUP('ユーザー別小売(卸)価格試算(税抜)'!F136*(1+入力!$C$31/100),-入力!$C$29),
          IF(入力!$C$30=3,ROUND('ユーザー別小売(卸)価格試算(税抜)'!F136*(1+入力!$C$31/100),-入力!$C$29)))),
          'ユーザー別小売(卸)価格試算(税抜)'!F136))</f>
        <v/>
      </c>
      <c r="G136" s="67">
        <f>'6桁'!G136</f>
        <v>0</v>
      </c>
      <c r="H136" s="32">
        <f>IF('ユーザー別小売(卸)価格試算(税抜)'!H136="","",
      IF(ISNUMBER('ユーザー別小売(卸)価格試算(税抜)'!H136),
          IF(入力!$C$30=1,ROUNDDOWN('ユーザー別小売(卸)価格試算(税抜)'!H136*(1+入力!$C$31/100),-入力!$C$29),
          IF(入力!$C$30=2,ROUNDUP('ユーザー別小売(卸)価格試算(税抜)'!H136*(1+入力!$C$31/100),-入力!$C$29),
          IF(入力!$C$30=3,ROUND('ユーザー別小売(卸)価格試算(税抜)'!H136*(1+入力!$C$31/100),-入力!$C$29)))),
          'ユーザー別小売(卸)価格試算(税抜)'!H136))</f>
        <v>49940</v>
      </c>
      <c r="I136" s="67" t="str">
        <f>'6桁'!I136</f>
        <v>※</v>
      </c>
      <c r="J136" s="32" t="str">
        <f>IF('ユーザー別小売(卸)価格試算(税抜)'!J136="","",
      IF(ISNUMBER('ユーザー別小売(卸)価格試算(税抜)'!J136),
          IF(入力!$C$30=1,ROUNDDOWN('ユーザー別小売(卸)価格試算(税抜)'!J136*(1+入力!$C$31/100),-入力!$C$29),
          IF(入力!$C$30=2,ROUNDUP('ユーザー別小売(卸)価格試算(税抜)'!J136*(1+入力!$C$31/100),-入力!$C$29),
          IF(入力!$C$30=3,ROUND('ユーザー別小売(卸)価格試算(税抜)'!J136*(1+入力!$C$31/100),-入力!$C$29)))),
          'ユーザー別小売(卸)価格試算(税抜)'!J136))</f>
        <v/>
      </c>
      <c r="K136" s="67">
        <f>'6桁'!K136</f>
        <v>0</v>
      </c>
      <c r="L136" s="32" t="str">
        <f>IF('ユーザー別小売(卸)価格試算(税抜)'!L136="","",
      IF(ISNUMBER('ユーザー別小売(卸)価格試算(税抜)'!L136),
          IF(入力!$C$30=1,ROUNDDOWN('ユーザー別小売(卸)価格試算(税抜)'!L136*(1+入力!$C$31/100),-入力!$C$29),
          IF(入力!$C$30=2,ROUNDUP('ユーザー別小売(卸)価格試算(税抜)'!L136*(1+入力!$C$31/100),-入力!$C$29),
          IF(入力!$C$30=3,ROUND('ユーザー別小売(卸)価格試算(税抜)'!L136*(1+入力!$C$31/100),-入力!$C$29)))),
          'ユーザー別小売(卸)価格試算(税抜)'!L136))</f>
        <v/>
      </c>
      <c r="M136" s="67">
        <f>'6桁'!M136</f>
        <v>0</v>
      </c>
      <c r="N136" s="60"/>
      <c r="O136" s="60"/>
      <c r="P136" s="2"/>
      <c r="Q136" s="383"/>
      <c r="R136" s="383"/>
      <c r="S136" s="383"/>
      <c r="T136" s="199"/>
      <c r="U136" s="200"/>
      <c r="V136" s="2"/>
      <c r="W136" s="60"/>
      <c r="X136" s="2"/>
      <c r="Y136" s="60"/>
      <c r="Z136" s="83"/>
    </row>
    <row r="137" spans="2:27" s="3" customFormat="1" ht="27" customHeight="1" thickBot="1">
      <c r="B137" s="453"/>
      <c r="C137" s="401" t="s">
        <v>243</v>
      </c>
      <c r="D137" s="456">
        <v>91</v>
      </c>
      <c r="E137" s="457"/>
      <c r="F137" s="16" t="str">
        <f>IF('ユーザー別小売(卸)価格試算(税抜)'!F137="","",
      IF(ISNUMBER('ユーザー別小売(卸)価格試算(税抜)'!F137),
          IF(入力!$C$30=1,ROUNDDOWN('ユーザー別小売(卸)価格試算(税抜)'!F137*(1+入力!$C$31/100),-入力!$C$29),
          IF(入力!$C$30=2,ROUNDUP('ユーザー別小売(卸)価格試算(税抜)'!F137*(1+入力!$C$31/100),-入力!$C$29),
          IF(入力!$C$30=3,ROUND('ユーザー別小売(卸)価格試算(税抜)'!F137*(1+入力!$C$31/100),-入力!$C$29)))),
          'ユーザー別小売(卸)価格試算(税抜)'!F137))</f>
        <v/>
      </c>
      <c r="G137" s="68">
        <f>'6桁'!G137</f>
        <v>0</v>
      </c>
      <c r="H137" s="16">
        <f>IF('ユーザー別小売(卸)価格試算(税抜)'!H137="","",
      IF(ISNUMBER('ユーザー別小売(卸)価格試算(税抜)'!H137),
          IF(入力!$C$30=1,ROUNDDOWN('ユーザー別小売(卸)価格試算(税抜)'!H137*(1+入力!$C$31/100),-入力!$C$29),
          IF(入力!$C$30=2,ROUNDUP('ユーザー別小売(卸)価格試算(税抜)'!H137*(1+入力!$C$31/100),-入力!$C$29),
          IF(入力!$C$30=3,ROUND('ユーザー別小売(卸)価格試算(税抜)'!H137*(1+入力!$C$31/100),-入力!$C$29)))),
          'ユーザー別小売(卸)価格試算(税抜)'!H137))</f>
        <v>52140</v>
      </c>
      <c r="I137" s="68" t="str">
        <f>'6桁'!I137</f>
        <v>※</v>
      </c>
      <c r="J137" s="16" t="str">
        <f>IF('ユーザー別小売(卸)価格試算(税抜)'!J137="","",
      IF(ISNUMBER('ユーザー別小売(卸)価格試算(税抜)'!J137),
          IF(入力!$C$30=1,ROUNDDOWN('ユーザー別小売(卸)価格試算(税抜)'!J137*(1+入力!$C$31/100),-入力!$C$29),
          IF(入力!$C$30=2,ROUNDUP('ユーザー別小売(卸)価格試算(税抜)'!J137*(1+入力!$C$31/100),-入力!$C$29),
          IF(入力!$C$30=3,ROUND('ユーザー別小売(卸)価格試算(税抜)'!J137*(1+入力!$C$31/100),-入力!$C$29)))),
          'ユーザー別小売(卸)価格試算(税抜)'!J137))</f>
        <v/>
      </c>
      <c r="K137" s="68">
        <f>'6桁'!K137</f>
        <v>0</v>
      </c>
      <c r="L137" s="16" t="str">
        <f>IF('ユーザー別小売(卸)価格試算(税抜)'!L137="","",
      IF(ISNUMBER('ユーザー別小売(卸)価格試算(税抜)'!L137),
          IF(入力!$C$30=1,ROUNDDOWN('ユーザー別小売(卸)価格試算(税抜)'!L137*(1+入力!$C$31/100),-入力!$C$29),
          IF(入力!$C$30=2,ROUNDUP('ユーザー別小売(卸)価格試算(税抜)'!L137*(1+入力!$C$31/100),-入力!$C$29),
          IF(入力!$C$30=3,ROUND('ユーザー別小売(卸)価格試算(税抜)'!L137*(1+入力!$C$31/100),-入力!$C$29)))),
          'ユーザー別小売(卸)価格試算(税抜)'!L137))</f>
        <v/>
      </c>
      <c r="M137" s="68">
        <f>'6桁'!M137</f>
        <v>0</v>
      </c>
      <c r="N137" s="60"/>
      <c r="O137" s="60"/>
      <c r="P137" s="2"/>
      <c r="Q137" s="383"/>
      <c r="R137" s="383"/>
      <c r="S137" s="383"/>
      <c r="T137" s="199"/>
      <c r="U137" s="200"/>
      <c r="V137" s="2"/>
      <c r="W137" s="60"/>
      <c r="X137" s="2"/>
      <c r="Y137" s="60"/>
      <c r="Z137" s="83"/>
    </row>
    <row r="138" spans="2:27" s="3" customFormat="1" ht="100.5" customHeight="1">
      <c r="B138" s="448" t="s">
        <v>823</v>
      </c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195"/>
      <c r="V138" s="83"/>
      <c r="X138" s="83"/>
      <c r="Z138" s="83"/>
    </row>
    <row r="139" spans="2:27" s="3" customFormat="1" ht="16.5" customHeight="1" thickBot="1">
      <c r="F139" s="2"/>
      <c r="H139" s="2"/>
      <c r="J139" s="88"/>
      <c r="L139" s="88"/>
      <c r="M139" s="397"/>
      <c r="N139" s="397"/>
      <c r="O139" s="397"/>
      <c r="P139" s="88"/>
      <c r="Q139" s="383"/>
      <c r="R139" s="383"/>
      <c r="S139" s="383"/>
      <c r="T139" s="193"/>
      <c r="U139" s="195"/>
      <c r="V139" s="83"/>
      <c r="X139" s="83"/>
      <c r="Z139" s="83"/>
    </row>
    <row r="140" spans="2:27" s="3" customFormat="1" ht="25.5" customHeight="1" thickTop="1" thickBot="1">
      <c r="B140" s="461" t="s">
        <v>871</v>
      </c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3"/>
    </row>
    <row r="141" spans="2:27" s="3" customFormat="1" ht="12.95" customHeight="1" thickTop="1">
      <c r="B141" s="20"/>
      <c r="C141" s="20"/>
      <c r="D141" s="20"/>
      <c r="E141" s="20"/>
      <c r="F141" s="84"/>
      <c r="G141" s="18"/>
      <c r="H141" s="86"/>
      <c r="I141" s="27"/>
      <c r="J141" s="86"/>
      <c r="K141" s="27"/>
      <c r="L141" s="86"/>
      <c r="M141" s="27"/>
      <c r="N141" s="27"/>
      <c r="O141" s="27"/>
      <c r="P141" s="86"/>
      <c r="Q141" s="191"/>
      <c r="R141" s="191"/>
      <c r="S141" s="191"/>
      <c r="T141" s="197"/>
      <c r="U141" s="191"/>
      <c r="V141" s="83"/>
      <c r="X141" s="83"/>
      <c r="Z141" s="83"/>
    </row>
    <row r="142" spans="2:27" s="3" customFormat="1" ht="17.25" customHeight="1" thickBot="1">
      <c r="B142" s="18" t="s">
        <v>368</v>
      </c>
      <c r="C142" s="18"/>
      <c r="D142" s="18"/>
      <c r="E142" s="18"/>
      <c r="F142" s="84"/>
      <c r="G142" s="18"/>
      <c r="H142" s="86"/>
      <c r="I142" s="27"/>
      <c r="J142" s="86"/>
      <c r="O142" s="18" t="s">
        <v>286</v>
      </c>
      <c r="P142" s="18"/>
      <c r="Q142" s="217"/>
      <c r="R142" s="217"/>
      <c r="S142" s="218"/>
      <c r="T142" s="217"/>
      <c r="U142" s="195"/>
      <c r="V142" s="27"/>
      <c r="X142" s="83"/>
      <c r="Z142" s="83"/>
    </row>
    <row r="143" spans="2:27" ht="16.5" customHeight="1" thickBot="1">
      <c r="B143" s="464" t="s">
        <v>223</v>
      </c>
      <c r="C143" s="537" t="s">
        <v>143</v>
      </c>
      <c r="D143" s="468" t="s">
        <v>364</v>
      </c>
      <c r="E143" s="540"/>
      <c r="F143" s="481" t="s">
        <v>112</v>
      </c>
      <c r="G143" s="482"/>
      <c r="H143" s="482"/>
      <c r="I143" s="483"/>
      <c r="J143" s="147"/>
      <c r="O143" s="464" t="s">
        <v>223</v>
      </c>
      <c r="P143" s="539" t="s">
        <v>143</v>
      </c>
      <c r="Q143" s="540"/>
      <c r="R143" s="573" t="s">
        <v>364</v>
      </c>
      <c r="S143" s="574"/>
      <c r="T143" s="494" t="s">
        <v>112</v>
      </c>
      <c r="U143" s="495"/>
      <c r="V143" s="117"/>
      <c r="W143" s="409"/>
      <c r="X143" s="2"/>
      <c r="Y143" s="409"/>
    </row>
    <row r="144" spans="2:27" s="29" customFormat="1" ht="39" customHeight="1">
      <c r="B144" s="465"/>
      <c r="C144" s="561"/>
      <c r="D144" s="562"/>
      <c r="E144" s="563"/>
      <c r="F144" s="569" t="s">
        <v>372</v>
      </c>
      <c r="G144" s="570"/>
      <c r="H144" s="569" t="s">
        <v>375</v>
      </c>
      <c r="I144" s="570"/>
      <c r="J144" s="147"/>
      <c r="O144" s="465"/>
      <c r="P144" s="562"/>
      <c r="Q144" s="563"/>
      <c r="R144" s="575"/>
      <c r="S144" s="576"/>
      <c r="T144" s="571" t="s">
        <v>287</v>
      </c>
      <c r="U144" s="572"/>
      <c r="V144" s="117"/>
      <c r="W144" s="380"/>
      <c r="X144" s="87"/>
      <c r="Y144" s="380"/>
      <c r="Z144" s="96"/>
    </row>
    <row r="145" spans="2:26" s="3" customFormat="1" ht="16.5" customHeight="1" thickBot="1">
      <c r="B145" s="536"/>
      <c r="C145" s="538"/>
      <c r="D145" s="541"/>
      <c r="E145" s="542"/>
      <c r="F145" s="486" t="s">
        <v>373</v>
      </c>
      <c r="G145" s="487"/>
      <c r="H145" s="486" t="s">
        <v>125</v>
      </c>
      <c r="I145" s="487"/>
      <c r="J145" s="147"/>
      <c r="O145" s="536"/>
      <c r="P145" s="541"/>
      <c r="Q145" s="542"/>
      <c r="R145" s="577"/>
      <c r="S145" s="578"/>
      <c r="T145" s="513" t="s">
        <v>317</v>
      </c>
      <c r="U145" s="514"/>
      <c r="V145" s="117"/>
      <c r="W145" s="147"/>
      <c r="X145" s="90"/>
      <c r="Y145" s="147"/>
      <c r="Z145" s="83"/>
    </row>
    <row r="146" spans="2:26" s="3" customFormat="1" ht="27.6" customHeight="1">
      <c r="B146" s="528">
        <v>18</v>
      </c>
      <c r="C146" s="377" t="s">
        <v>116</v>
      </c>
      <c r="D146" s="458">
        <v>97</v>
      </c>
      <c r="E146" s="459"/>
      <c r="F146" s="4">
        <f>IF('ユーザー別小売(卸)価格試算(税抜)'!F146="","",
      IF(ISNUMBER('ユーザー別小売(卸)価格試算(税抜)'!F146),
          IF(入力!$C$30=1,ROUNDDOWN('ユーザー別小売(卸)価格試算(税抜)'!F146*(1+入力!$C$31/100),-入力!$C$29),
          IF(入力!$C$30=2,ROUNDUP('ユーザー別小売(卸)価格試算(税抜)'!F146*(1+入力!$C$31/100),-入力!$C$29),
          IF(入力!$C$30=3,ROUND('ユーザー別小売(卸)価格試算(税抜)'!F146*(1+入力!$C$31/100),-入力!$C$29)))),
          'ユーザー別小売(卸)価格試算(税抜)'!F146))</f>
        <v>65890</v>
      </c>
      <c r="G146" s="75" t="str">
        <f>'6桁'!G146</f>
        <v>▽Q</v>
      </c>
      <c r="H146" s="4" t="str">
        <f>IF('ユーザー別小売(卸)価格試算(税抜)'!H146="","",
      IF(ISNUMBER('ユーザー別小売(卸)価格試算(税抜)'!H146),
          IF(入力!$C$30=1,ROUNDDOWN('ユーザー別小売(卸)価格試算(税抜)'!H146*(1+入力!$C$31/100),-入力!$C$29),
          IF(入力!$C$30=2,ROUNDUP('ユーザー別小売(卸)価格試算(税抜)'!H146*(1+入力!$C$31/100),-入力!$C$29),
          IF(入力!$C$30=3,ROUND('ユーザー別小売(卸)価格試算(税抜)'!H146*(1+入力!$C$31/100),-入力!$C$29)))),
          'ユーザー別小売(卸)価格試算(税抜)'!H146))</f>
        <v/>
      </c>
      <c r="I146" s="75">
        <f>'6桁'!I146</f>
        <v>0</v>
      </c>
      <c r="J146" s="397"/>
      <c r="O146" s="528">
        <v>18</v>
      </c>
      <c r="P146" s="458" t="s">
        <v>114</v>
      </c>
      <c r="Q146" s="459"/>
      <c r="R146" s="507">
        <v>92</v>
      </c>
      <c r="S146" s="508"/>
      <c r="T146" s="4">
        <f>IF('ユーザー別小売(卸)価格試算(税抜)'!T146="","",
      IF(ISNUMBER('ユーザー別小売(卸)価格試算(税抜)'!T146),
          IF(入力!$C$30=1,ROUNDDOWN('ユーザー別小売(卸)価格試算(税抜)'!T146*(1+入力!$C$31/100),-入力!$C$29),
          IF(入力!$C$30=2,ROUNDUP('ユーザー別小売(卸)価格試算(税抜)'!T146*(1+入力!$C$31/100),-入力!$C$29),
          IF(入力!$C$30=3,ROUND('ユーザー別小売(卸)価格試算(税抜)'!T146*(1+入力!$C$31/100),-入力!$C$29)))),
          'ユーザー別小売(卸)価格試算(税抜)'!T146))</f>
        <v>73480</v>
      </c>
      <c r="U146" s="219" t="str">
        <f>'6桁'!U146</f>
        <v>▽★</v>
      </c>
      <c r="V146" s="397"/>
      <c r="W146" s="60"/>
      <c r="X146" s="2"/>
      <c r="Y146" s="60"/>
      <c r="Z146" s="83"/>
    </row>
    <row r="147" spans="2:26" ht="27.6" customHeight="1">
      <c r="B147" s="452"/>
      <c r="C147" s="371" t="s">
        <v>172</v>
      </c>
      <c r="D147" s="437">
        <v>100</v>
      </c>
      <c r="E147" s="438"/>
      <c r="F147" s="33" t="str">
        <f>IF('ユーザー別小売(卸)価格試算(税抜)'!F147="","",
      IF(ISNUMBER('ユーザー別小売(卸)価格試算(税抜)'!F147),
          IF(入力!$C$30=1,ROUNDDOWN('ユーザー別小売(卸)価格試算(税抜)'!F147*(1+入力!$C$31/100),-入力!$C$29),
          IF(入力!$C$30=2,ROUNDUP('ユーザー別小売(卸)価格試算(税抜)'!F147*(1+入力!$C$31/100),-入力!$C$29),
          IF(入力!$C$30=3,ROUND('ユーザー別小売(卸)価格試算(税抜)'!F147*(1+入力!$C$31/100),-入力!$C$29)))),
          'ユーザー別小売(卸)価格試算(税抜)'!F147))</f>
        <v/>
      </c>
      <c r="G147" s="259">
        <f>'6桁'!G147</f>
        <v>0</v>
      </c>
      <c r="H147" s="33">
        <f>IF('ユーザー別小売(卸)価格試算(税抜)'!H147="","",
      IF(ISNUMBER('ユーザー別小売(卸)価格試算(税抜)'!H147),
          IF(入力!$C$30=1,ROUNDDOWN('ユーザー別小売(卸)価格試算(税抜)'!H147*(1+入力!$C$31/100),-入力!$C$29),
          IF(入力!$C$30=2,ROUNDUP('ユーザー別小売(卸)価格試算(税抜)'!H147*(1+入力!$C$31/100),-入力!$C$29),
          IF(入力!$C$30=3,ROUND('ユーザー別小売(卸)価格試算(税抜)'!H147*(1+入力!$C$31/100),-入力!$C$29)))),
          'ユーザー別小売(卸)価格試算(税抜)'!H147))</f>
        <v>39050</v>
      </c>
      <c r="I147" s="259">
        <f>'6桁'!I147</f>
        <v>0</v>
      </c>
      <c r="J147" s="397"/>
      <c r="O147" s="451"/>
      <c r="P147" s="435" t="s">
        <v>51</v>
      </c>
      <c r="Q147" s="436"/>
      <c r="R147" s="501">
        <v>97</v>
      </c>
      <c r="S147" s="502"/>
      <c r="T147" s="5">
        <f>IF('ユーザー別小売(卸)価格試算(税抜)'!T147="","",
      IF(ISNUMBER('ユーザー別小売(卸)価格試算(税抜)'!T147),
          IF(入力!$C$30=1,ROUNDDOWN('ユーザー別小売(卸)価格試算(税抜)'!T147*(1+入力!$C$31/100),-入力!$C$29),
          IF(入力!$C$30=2,ROUNDUP('ユーザー別小売(卸)価格試算(税抜)'!T147*(1+入力!$C$31/100),-入力!$C$29),
          IF(入力!$C$30=3,ROUND('ユーザー別小売(卸)価格試算(税抜)'!T147*(1+入力!$C$31/100),-入力!$C$29)))),
          'ユーザー別小売(卸)価格試算(税抜)'!T147))</f>
        <v>81950</v>
      </c>
      <c r="U147" s="220" t="str">
        <f>'6桁'!U147</f>
        <v>▽★</v>
      </c>
      <c r="V147" s="397"/>
      <c r="W147" s="60"/>
      <c r="X147" s="2"/>
      <c r="Y147" s="60"/>
    </row>
    <row r="148" spans="2:26" s="3" customFormat="1" ht="27.6" customHeight="1">
      <c r="B148" s="450">
        <v>17</v>
      </c>
      <c r="C148" s="393" t="s">
        <v>118</v>
      </c>
      <c r="D148" s="567">
        <v>95</v>
      </c>
      <c r="E148" s="568"/>
      <c r="F148" s="32">
        <f>IF('ユーザー別小売(卸)価格試算(税抜)'!F148="","",
      IF(ISNUMBER('ユーザー別小売(卸)価格試算(税抜)'!F148),
          IF(入力!$C$30=1,ROUNDDOWN('ユーザー別小売(卸)価格試算(税抜)'!F148*(1+入力!$C$31/100),-入力!$C$29),
          IF(入力!$C$30=2,ROUNDUP('ユーザー別小売(卸)価格試算(税抜)'!F148*(1+入力!$C$31/100),-入力!$C$29),
          IF(入力!$C$30=3,ROUND('ユーザー別小売(卸)価格試算(税抜)'!F148*(1+入力!$C$31/100),-入力!$C$29)))),
          'ユーザー別小売(卸)価格試算(税抜)'!F148))</f>
        <v>55000</v>
      </c>
      <c r="G148" s="260" t="str">
        <f>'6桁'!G148</f>
        <v>▽T★</v>
      </c>
      <c r="H148" s="32" t="str">
        <f>IF('ユーザー別小売(卸)価格試算(税抜)'!H148="","",
      IF(ISNUMBER('ユーザー別小売(卸)価格試算(税抜)'!H148),
          IF(入力!$C$30=1,ROUNDDOWN('ユーザー別小売(卸)価格試算(税抜)'!H148*(1+入力!$C$31/100),-入力!$C$29),
          IF(入力!$C$30=2,ROUNDUP('ユーザー別小売(卸)価格試算(税抜)'!H148*(1+入力!$C$31/100),-入力!$C$29),
          IF(入力!$C$30=3,ROUND('ユーザー別小売(卸)価格試算(税抜)'!H148*(1+入力!$C$31/100),-入力!$C$29)))),
          'ユーザー別小売(卸)価格試算(税抜)'!H148))</f>
        <v/>
      </c>
      <c r="I148" s="260">
        <f>'6桁'!I148</f>
        <v>0</v>
      </c>
      <c r="J148" s="397"/>
      <c r="O148" s="451"/>
      <c r="P148" s="435" t="s">
        <v>93</v>
      </c>
      <c r="Q148" s="436"/>
      <c r="R148" s="501">
        <v>95</v>
      </c>
      <c r="S148" s="502"/>
      <c r="T148" s="5">
        <f>IF('ユーザー別小売(卸)価格試算(税抜)'!T148="","",
      IF(ISNUMBER('ユーザー別小売(卸)価格試算(税抜)'!T148),
          IF(入力!$C$30=1,ROUNDDOWN('ユーザー別小売(卸)価格試算(税抜)'!T148*(1+入力!$C$31/100),-入力!$C$29),
          IF(入力!$C$30=2,ROUNDUP('ユーザー別小売(卸)価格試算(税抜)'!T148*(1+入力!$C$31/100),-入力!$C$29),
          IF(入力!$C$30=3,ROUND('ユーザー別小売(卸)価格試算(税抜)'!T148*(1+入力!$C$31/100),-入力!$C$29)))),
          'ユーザー別小売(卸)価格試算(税抜)'!T148))</f>
        <v>63250</v>
      </c>
      <c r="U148" s="221" t="str">
        <f>'6桁'!U148</f>
        <v>▽★</v>
      </c>
      <c r="V148" s="397"/>
      <c r="W148" s="60"/>
      <c r="X148" s="2"/>
      <c r="Y148" s="60"/>
      <c r="Z148" s="83"/>
    </row>
    <row r="149" spans="2:26" s="3" customFormat="1" ht="27.6" customHeight="1">
      <c r="B149" s="451"/>
      <c r="C149" s="369" t="s">
        <v>173</v>
      </c>
      <c r="D149" s="435">
        <v>99</v>
      </c>
      <c r="E149" s="436"/>
      <c r="F149" s="5">
        <f>IF('ユーザー別小売(卸)価格試算(税抜)'!F149="","",
      IF(ISNUMBER('ユーザー別小売(卸)価格試算(税抜)'!F149),
          IF(入力!$C$30=1,ROUNDDOWN('ユーザー別小売(卸)価格試算(税抜)'!F149*(1+入力!$C$31/100),-入力!$C$29),
          IF(入力!$C$30=2,ROUNDUP('ユーザー別小売(卸)価格試算(税抜)'!F149*(1+入力!$C$31/100),-入力!$C$29),
          IF(入力!$C$30=3,ROUND('ユーザー別小売(卸)価格試算(税抜)'!F149*(1+入力!$C$31/100),-入力!$C$29)))),
          'ユーザー別小売(卸)価格試算(税抜)'!F149))</f>
        <v>45320</v>
      </c>
      <c r="G149" s="126" t="str">
        <f>'6桁'!G149</f>
        <v>▽T</v>
      </c>
      <c r="H149" s="5" t="str">
        <f>IF('ユーザー別小売(卸)価格試算(税抜)'!H149="","",
      IF(ISNUMBER('ユーザー別小売(卸)価格試算(税抜)'!H149),
          IF(入力!$C$30=1,ROUNDDOWN('ユーザー別小売(卸)価格試算(税抜)'!H149*(1+入力!$C$31/100),-入力!$C$29),
          IF(入力!$C$30=2,ROUNDUP('ユーザー別小売(卸)価格試算(税抜)'!H149*(1+入力!$C$31/100),-入力!$C$29),
          IF(入力!$C$30=3,ROUND('ユーザー別小売(卸)価格試算(税抜)'!H149*(1+入力!$C$31/100),-入力!$C$29)))),
          'ユーザー別小売(卸)価格試算(税抜)'!H149))</f>
        <v/>
      </c>
      <c r="I149" s="126">
        <f>'6桁'!I149</f>
        <v>0</v>
      </c>
      <c r="J149" s="397"/>
      <c r="O149" s="452"/>
      <c r="P149" s="437" t="s">
        <v>95</v>
      </c>
      <c r="Q149" s="438"/>
      <c r="R149" s="503">
        <v>100</v>
      </c>
      <c r="S149" s="504"/>
      <c r="T149" s="33">
        <f>IF('ユーザー別小売(卸)価格試算(税抜)'!T149="","",
      IF(ISNUMBER('ユーザー別小売(卸)価格試算(税抜)'!T149),
          IF(入力!$C$30=1,ROUNDDOWN('ユーザー別小売(卸)価格試算(税抜)'!T149*(1+入力!$C$31/100),-入力!$C$29),
          IF(入力!$C$30=2,ROUNDUP('ユーザー別小売(卸)価格試算(税抜)'!T149*(1+入力!$C$31/100),-入力!$C$29),
          IF(入力!$C$30=3,ROUND('ユーザー別小売(卸)価格試算(税抜)'!T149*(1+入力!$C$31/100),-入力!$C$29)))),
          'ユーザー別小売(卸)価格試算(税抜)'!T149))</f>
        <v>71830</v>
      </c>
      <c r="U149" s="222" t="str">
        <f>'6桁'!U149</f>
        <v>▽★</v>
      </c>
      <c r="V149" s="397"/>
      <c r="W149" s="60"/>
      <c r="X149" s="2"/>
      <c r="Y149" s="60"/>
      <c r="Z149" s="83"/>
    </row>
    <row r="150" spans="2:26" s="3" customFormat="1" ht="27.6" customHeight="1">
      <c r="B150" s="452"/>
      <c r="C150" s="371" t="s">
        <v>153</v>
      </c>
      <c r="D150" s="437">
        <v>102</v>
      </c>
      <c r="E150" s="438"/>
      <c r="F150" s="33" t="str">
        <f>IF('ユーザー別小売(卸)価格試算(税抜)'!F150="","",
      IF(ISNUMBER('ユーザー別小売(卸)価格試算(税抜)'!F150),
          IF(入力!$C$30=1,ROUNDDOWN('ユーザー別小売(卸)価格試算(税抜)'!F150*(1+入力!$C$31/100),-入力!$C$29),
          IF(入力!$C$30=2,ROUNDUP('ユーザー別小売(卸)価格試算(税抜)'!F150*(1+入力!$C$31/100),-入力!$C$29),
          IF(入力!$C$30=3,ROUND('ユーザー別小売(卸)価格試算(税抜)'!F150*(1+入力!$C$31/100),-入力!$C$29)))),
          'ユーザー別小売(卸)価格試算(税抜)'!F150))</f>
        <v/>
      </c>
      <c r="G150" s="259">
        <f>'6桁'!G150</f>
        <v>0</v>
      </c>
      <c r="H150" s="33">
        <f>IF('ユーザー別小売(卸)価格試算(税抜)'!H150="","",
      IF(ISNUMBER('ユーザー別小売(卸)価格試算(税抜)'!H150),
          IF(入力!$C$30=1,ROUNDDOWN('ユーザー別小売(卸)価格試算(税抜)'!H150*(1+入力!$C$31/100),-入力!$C$29),
          IF(入力!$C$30=2,ROUNDUP('ユーザー別小売(卸)価格試算(税抜)'!H150*(1+入力!$C$31/100),-入力!$C$29),
          IF(入力!$C$30=3,ROUND('ユーザー別小売(卸)価格試算(税抜)'!H150*(1+入力!$C$31/100),-入力!$C$29)))),
          'ユーザー別小売(卸)価格試算(税抜)'!H150))</f>
        <v>33440</v>
      </c>
      <c r="I150" s="259" t="str">
        <f>'6桁'!I150</f>
        <v>▽</v>
      </c>
      <c r="J150" s="397"/>
      <c r="O150" s="450">
        <v>17</v>
      </c>
      <c r="P150" s="439" t="s">
        <v>88</v>
      </c>
      <c r="Q150" s="440"/>
      <c r="R150" s="507">
        <v>93</v>
      </c>
      <c r="S150" s="508"/>
      <c r="T150" s="6">
        <f>IF('ユーザー別小売(卸)価格試算(税抜)'!T150="","",
      IF(ISNUMBER('ユーザー別小売(卸)価格試算(税抜)'!T150),
          IF(入力!$C$30=1,ROUNDDOWN('ユーザー別小売(卸)価格試算(税抜)'!T150*(1+入力!$C$31/100),-入力!$C$29),
          IF(入力!$C$30=2,ROUNDUP('ユーザー別小売(卸)価格試算(税抜)'!T150*(1+入力!$C$31/100),-入力!$C$29),
          IF(入力!$C$30=3,ROUND('ユーザー別小売(卸)価格試算(税抜)'!T150*(1+入力!$C$31/100),-入力!$C$29)))),
          'ユーザー別小売(卸)価格試算(税抜)'!T150))</f>
        <v>52360</v>
      </c>
      <c r="U150" s="221" t="str">
        <f>'6桁'!U150</f>
        <v>▽★</v>
      </c>
      <c r="V150" s="397"/>
      <c r="W150" s="60"/>
      <c r="X150" s="2"/>
      <c r="Y150" s="60"/>
      <c r="Z150" s="83"/>
    </row>
    <row r="151" spans="2:26" s="3" customFormat="1" ht="27.6" customHeight="1">
      <c r="B151" s="450">
        <v>16</v>
      </c>
      <c r="C151" s="393" t="s">
        <v>29</v>
      </c>
      <c r="D151" s="567">
        <v>94</v>
      </c>
      <c r="E151" s="568"/>
      <c r="F151" s="32">
        <f>IF('ユーザー別小売(卸)価格試算(税抜)'!F151="","",
      IF(ISNUMBER('ユーザー別小売(卸)価格試算(税抜)'!F151),
          IF(入力!$C$30=1,ROUNDDOWN('ユーザー別小売(卸)価格試算(税抜)'!F151*(1+入力!$C$31/100),-入力!$C$29),
          IF(入力!$C$30=2,ROUNDUP('ユーザー別小売(卸)価格試算(税抜)'!F151*(1+入力!$C$31/100),-入力!$C$29),
          IF(入力!$C$30=3,ROUND('ユーザー別小売(卸)価格試算(税抜)'!F151*(1+入力!$C$31/100),-入力!$C$29)))),
          'ユーザー別小売(卸)価格試算(税抜)'!F151))</f>
        <v>50380</v>
      </c>
      <c r="G151" s="260" t="str">
        <f>'6桁'!G151</f>
        <v>▽T★</v>
      </c>
      <c r="H151" s="32" t="str">
        <f>IF('ユーザー別小売(卸)価格試算(税抜)'!H151="","",
      IF(ISNUMBER('ユーザー別小売(卸)価格試算(税抜)'!H151),
          IF(入力!$C$30=1,ROUNDDOWN('ユーザー別小売(卸)価格試算(税抜)'!H151*(1+入力!$C$31/100),-入力!$C$29),
          IF(入力!$C$30=2,ROUNDUP('ユーザー別小売(卸)価格試算(税抜)'!H151*(1+入力!$C$31/100),-入力!$C$29),
          IF(入力!$C$30=3,ROUND('ユーザー別小売(卸)価格試算(税抜)'!H151*(1+入力!$C$31/100),-入力!$C$29)))),
          'ユーザー別小売(卸)価格試算(税抜)'!H151))</f>
        <v/>
      </c>
      <c r="I151" s="260">
        <f>'6桁'!I151</f>
        <v>0</v>
      </c>
      <c r="J151" s="397"/>
      <c r="O151" s="451"/>
      <c r="P151" s="435" t="s">
        <v>24</v>
      </c>
      <c r="Q151" s="436"/>
      <c r="R151" s="501">
        <v>98</v>
      </c>
      <c r="S151" s="502"/>
      <c r="T151" s="5">
        <f>IF('ユーザー別小売(卸)価格試算(税抜)'!T151="","",
      IF(ISNUMBER('ユーザー別小売(卸)価格試算(税抜)'!T151),
          IF(入力!$C$30=1,ROUNDDOWN('ユーザー別小売(卸)価格試算(税抜)'!T151*(1+入力!$C$31/100),-入力!$C$29),
          IF(入力!$C$30=2,ROUNDUP('ユーザー別小売(卸)価格試算(税抜)'!T151*(1+入力!$C$31/100),-入力!$C$29),
          IF(入力!$C$30=3,ROUND('ユーザー別小売(卸)価格試算(税抜)'!T151*(1+入力!$C$31/100),-入力!$C$29)))),
          'ユーザー別小売(卸)価格試算(税抜)'!T151))</f>
        <v>61050</v>
      </c>
      <c r="U151" s="221" t="str">
        <f>'6桁'!U151</f>
        <v>▽★</v>
      </c>
      <c r="V151" s="397"/>
      <c r="W151" s="60"/>
      <c r="X151" s="2"/>
      <c r="Y151" s="60"/>
      <c r="Z151" s="83"/>
    </row>
    <row r="152" spans="2:26" s="3" customFormat="1" ht="27.6" customHeight="1">
      <c r="B152" s="452"/>
      <c r="C152" s="371" t="s">
        <v>48</v>
      </c>
      <c r="D152" s="437">
        <v>96</v>
      </c>
      <c r="E152" s="438"/>
      <c r="F152" s="33">
        <f>IF('ユーザー別小売(卸)価格試算(税抜)'!F152="","",
      IF(ISNUMBER('ユーザー別小売(卸)価格試算(税抜)'!F152),
          IF(入力!$C$30=1,ROUNDDOWN('ユーザー別小売(卸)価格試算(税抜)'!F152*(1+入力!$C$31/100),-入力!$C$29),
          IF(入力!$C$30=2,ROUNDUP('ユーザー別小売(卸)価格試算(税抜)'!F152*(1+入力!$C$31/100),-入力!$C$29),
          IF(入力!$C$30=3,ROUND('ユーザー別小売(卸)価格試算(税抜)'!F152*(1+入力!$C$31/100),-入力!$C$29)))),
          'ユーザー別小売(卸)価格試算(税抜)'!F152))</f>
        <v>42680</v>
      </c>
      <c r="G152" s="259" t="str">
        <f>'6桁'!G152</f>
        <v>▽T★</v>
      </c>
      <c r="H152" s="33" t="str">
        <f>IF('ユーザー別小売(卸)価格試算(税抜)'!H152="","",
      IF(ISNUMBER('ユーザー別小売(卸)価格試算(税抜)'!H152),
          IF(入力!$C$30=1,ROUNDDOWN('ユーザー別小売(卸)価格試算(税抜)'!H152*(1+入力!$C$31/100),-入力!$C$29),
          IF(入力!$C$30=2,ROUNDUP('ユーザー別小売(卸)価格試算(税抜)'!H152*(1+入力!$C$31/100),-入力!$C$29),
          IF(入力!$C$30=3,ROUND('ユーザー別小売(卸)価格試算(税抜)'!H152*(1+入力!$C$31/100),-入力!$C$29)))),
          'ユーザー別小売(卸)価格試算(税抜)'!H152))</f>
        <v/>
      </c>
      <c r="I152" s="259">
        <f>'6桁'!I152</f>
        <v>0</v>
      </c>
      <c r="J152" s="397"/>
      <c r="O152" s="452"/>
      <c r="P152" s="437" t="s">
        <v>91</v>
      </c>
      <c r="Q152" s="438"/>
      <c r="R152" s="503">
        <v>101</v>
      </c>
      <c r="S152" s="504"/>
      <c r="T152" s="33">
        <f>IF('ユーザー別小売(卸)価格試算(税抜)'!T152="","",
      IF(ISNUMBER('ユーザー別小売(卸)価格試算(税抜)'!T152),
          IF(入力!$C$30=1,ROUNDDOWN('ユーザー別小売(卸)価格試算(税抜)'!T152*(1+入力!$C$31/100),-入力!$C$29),
          IF(入力!$C$30=2,ROUNDUP('ユーザー別小売(卸)価格試算(税抜)'!T152*(1+入力!$C$31/100),-入力!$C$29),
          IF(入力!$C$30=3,ROUND('ユーザー別小売(卸)価格試算(税抜)'!T152*(1+入力!$C$31/100),-入力!$C$29)))),
          'ユーザー別小売(卸)価格試算(税抜)'!T152))</f>
        <v>58960</v>
      </c>
      <c r="U152" s="222" t="str">
        <f>'6桁'!U152</f>
        <v>▽★</v>
      </c>
      <c r="V152" s="397"/>
      <c r="W152" s="60"/>
      <c r="X152" s="2"/>
      <c r="Y152" s="60"/>
      <c r="Z152" s="83"/>
    </row>
    <row r="153" spans="2:26" s="3" customFormat="1" ht="27.6" customHeight="1" thickBot="1">
      <c r="B153" s="450">
        <v>15</v>
      </c>
      <c r="C153" s="393" t="s">
        <v>100</v>
      </c>
      <c r="D153" s="567">
        <v>88</v>
      </c>
      <c r="E153" s="568"/>
      <c r="F153" s="32">
        <f>IF('ユーザー別小売(卸)価格試算(税抜)'!F153="","",
      IF(ISNUMBER('ユーザー別小売(卸)価格試算(税抜)'!F153),
          IF(入力!$C$30=1,ROUNDDOWN('ユーザー別小売(卸)価格試算(税抜)'!F153*(1+入力!$C$31/100),-入力!$C$29),
          IF(入力!$C$30=2,ROUNDUP('ユーザー別小売(卸)価格試算(税抜)'!F153*(1+入力!$C$31/100),-入力!$C$29),
          IF(入力!$C$30=3,ROUND('ユーザー別小売(卸)価格試算(税抜)'!F153*(1+入力!$C$31/100),-入力!$C$29)))),
          'ユーザー別小売(卸)価格試算(税抜)'!F153))</f>
        <v>34540</v>
      </c>
      <c r="G153" s="260" t="str">
        <f>'6桁'!G153</f>
        <v>▽T★</v>
      </c>
      <c r="H153" s="32" t="str">
        <f>IF('ユーザー別小売(卸)価格試算(税抜)'!H153="","",
      IF(ISNUMBER('ユーザー別小売(卸)価格試算(税抜)'!H153),
          IF(入力!$C$30=1,ROUNDDOWN('ユーザー別小売(卸)価格試算(税抜)'!H153*(1+入力!$C$31/100),-入力!$C$29),
          IF(入力!$C$30=2,ROUNDUP('ユーザー別小売(卸)価格試算(税抜)'!H153*(1+入力!$C$31/100),-入力!$C$29),
          IF(入力!$C$30=3,ROUND('ユーザー別小売(卸)価格試算(税抜)'!H153*(1+入力!$C$31/100),-入力!$C$29)))),
          'ユーザー別小売(卸)価格試算(税抜)'!H153))</f>
        <v/>
      </c>
      <c r="I153" s="260">
        <f>'6桁'!I153</f>
        <v>0</v>
      </c>
      <c r="J153" s="397"/>
      <c r="O153" s="373">
        <v>16</v>
      </c>
      <c r="P153" s="439" t="s">
        <v>48</v>
      </c>
      <c r="Q153" s="440"/>
      <c r="R153" s="513">
        <v>96</v>
      </c>
      <c r="S153" s="514"/>
      <c r="T153" s="6">
        <f>IF('ユーザー別小売(卸)価格試算(税抜)'!T153="","",
      IF(ISNUMBER('ユーザー別小売(卸)価格試算(税抜)'!T153),
          IF(入力!$C$30=1,ROUNDDOWN('ユーザー別小売(卸)価格試算(税抜)'!T153*(1+入力!$C$31/100),-入力!$C$29),
          IF(入力!$C$30=2,ROUNDUP('ユーザー別小売(卸)価格試算(税抜)'!T153*(1+入力!$C$31/100),-入力!$C$29),
          IF(入力!$C$30=3,ROUND('ユーザー別小売(卸)価格試算(税抜)'!T153*(1+入力!$C$31/100),-入力!$C$29)))),
          'ユーザー別小売(卸)価格試算(税抜)'!T153))</f>
        <v>40260</v>
      </c>
      <c r="U153" s="223" t="str">
        <f>'6桁'!U153</f>
        <v>▽★</v>
      </c>
      <c r="V153" s="397"/>
      <c r="W153" s="60"/>
      <c r="X153" s="2"/>
      <c r="Y153" s="60"/>
      <c r="Z153" s="83"/>
    </row>
    <row r="154" spans="2:26" s="3" customFormat="1" ht="27.6" customHeight="1">
      <c r="B154" s="451"/>
      <c r="C154" s="390" t="s">
        <v>19</v>
      </c>
      <c r="D154" s="435">
        <v>92</v>
      </c>
      <c r="E154" s="436"/>
      <c r="F154" s="139">
        <f>IF('ユーザー別小売(卸)価格試算(税抜)'!F154="","",
      IF(ISNUMBER('ユーザー別小売(卸)価格試算(税抜)'!F154),
          IF(入力!$C$30=1,ROUNDDOWN('ユーザー別小売(卸)価格試算(税抜)'!F154*(1+入力!$C$31/100),-入力!$C$29),
          IF(入力!$C$30=2,ROUNDUP('ユーザー別小売(卸)価格試算(税抜)'!F154*(1+入力!$C$31/100),-入力!$C$29),
          IF(入力!$C$30=3,ROUND('ユーザー別小売(卸)価格試算(税抜)'!F154*(1+入力!$C$31/100),-入力!$C$29)))),
          'ユーザー別小売(卸)価格試算(税抜)'!F154))</f>
        <v>27390</v>
      </c>
      <c r="G154" s="169" t="str">
        <f>'6桁'!G154</f>
        <v>▽T★</v>
      </c>
      <c r="H154" s="5" t="str">
        <f>IF('ユーザー別小売(卸)価格試算(税抜)'!H154="","",
      IF(ISNUMBER('ユーザー別小売(卸)価格試算(税抜)'!H154),
          IF(入力!$C$30=1,ROUNDDOWN('ユーザー別小売(卸)価格試算(税抜)'!H154*(1+入力!$C$31/100),-入力!$C$29),
          IF(入力!$C$30=2,ROUNDUP('ユーザー別小売(卸)価格試算(税抜)'!H154*(1+入力!$C$31/100),-入力!$C$29),
          IF(入力!$C$30=3,ROUND('ユーザー別小売(卸)価格試算(税抜)'!H154*(1+入力!$C$31/100),-入力!$C$29)))),
          'ユーザー別小売(卸)価格試算(税抜)'!H154))</f>
        <v/>
      </c>
      <c r="I154" s="126">
        <f>'6桁'!I154</f>
        <v>0</v>
      </c>
      <c r="J154" s="397"/>
      <c r="O154" s="447" t="s">
        <v>288</v>
      </c>
      <c r="P154" s="447"/>
      <c r="Q154" s="447"/>
      <c r="R154" s="447"/>
      <c r="S154" s="447"/>
      <c r="T154" s="447"/>
      <c r="U154" s="447"/>
      <c r="V154" s="379"/>
      <c r="W154" s="60"/>
      <c r="X154" s="2"/>
      <c r="Y154" s="60"/>
      <c r="Z154" s="83"/>
    </row>
    <row r="155" spans="2:26" s="3" customFormat="1" ht="27.6" customHeight="1">
      <c r="B155" s="452"/>
      <c r="C155" s="391" t="s">
        <v>20</v>
      </c>
      <c r="D155" s="437">
        <v>95</v>
      </c>
      <c r="E155" s="438"/>
      <c r="F155" s="262">
        <f>IF('ユーザー別小売(卸)価格試算(税抜)'!F155="","",
      IF(ISNUMBER('ユーザー別小売(卸)価格試算(税抜)'!F155),
          IF(入力!$C$30=1,ROUNDDOWN('ユーザー別小売(卸)価格試算(税抜)'!F155*(1+入力!$C$31/100),-入力!$C$29),
          IF(入力!$C$30=2,ROUNDUP('ユーザー別小売(卸)価格試算(税抜)'!F155*(1+入力!$C$31/100),-入力!$C$29),
          IF(入力!$C$30=3,ROUND('ユーザー別小売(卸)価格試算(税抜)'!F155*(1+入力!$C$31/100),-入力!$C$29)))),
          'ユーザー別小売(卸)価格試算(税抜)'!F155))</f>
        <v>30360</v>
      </c>
      <c r="G155" s="263" t="str">
        <f>'6桁'!G155</f>
        <v>▽T★</v>
      </c>
      <c r="H155" s="33" t="str">
        <f>IF('ユーザー別小売(卸)価格試算(税抜)'!H155="","",
      IF(ISNUMBER('ユーザー別小売(卸)価格試算(税抜)'!H155),
          IF(入力!$C$30=1,ROUNDDOWN('ユーザー別小売(卸)価格試算(税抜)'!H155*(1+入力!$C$31/100),-入力!$C$29),
          IF(入力!$C$30=2,ROUNDUP('ユーザー別小売(卸)価格試算(税抜)'!H155*(1+入力!$C$31/100),-入力!$C$29),
          IF(入力!$C$30=3,ROUND('ユーザー別小売(卸)価格試算(税抜)'!H155*(1+入力!$C$31/100),-入力!$C$29)))),
          'ユーザー別小売(卸)価格試算(税抜)'!H155))</f>
        <v/>
      </c>
      <c r="I155" s="259">
        <f>'6桁'!I155</f>
        <v>0</v>
      </c>
      <c r="J155" s="397"/>
      <c r="O155" s="545"/>
      <c r="P155" s="545"/>
      <c r="Q155" s="545"/>
      <c r="R155" s="545"/>
      <c r="S155" s="545"/>
      <c r="T155" s="545"/>
      <c r="U155" s="545"/>
      <c r="V155" s="379"/>
      <c r="W155" s="60"/>
      <c r="X155" s="2"/>
      <c r="Y155" s="60"/>
      <c r="Z155" s="83"/>
    </row>
    <row r="156" spans="2:26" s="3" customFormat="1" ht="27.6" customHeight="1">
      <c r="B156" s="451">
        <v>14</v>
      </c>
      <c r="C156" s="404" t="s">
        <v>7</v>
      </c>
      <c r="D156" s="439">
        <v>79</v>
      </c>
      <c r="E156" s="440"/>
      <c r="F156" s="144">
        <f>IF('ユーザー別小売(卸)価格試算(税抜)'!F156="","",
      IF(ISNUMBER('ユーザー別小売(卸)価格試算(税抜)'!F156),
          IF(入力!$C$30=1,ROUNDDOWN('ユーザー別小売(卸)価格試算(税抜)'!F156*(1+入力!$C$31/100),-入力!$C$29),
          IF(入力!$C$30=2,ROUNDUP('ユーザー別小売(卸)価格試算(税抜)'!F156*(1+入力!$C$31/100),-入力!$C$29),
          IF(入力!$C$30=3,ROUND('ユーザー別小売(卸)価格試算(税抜)'!F156*(1+入力!$C$31/100),-入力!$C$29)))),
          'ユーザー別小売(卸)価格試算(税抜)'!F156))</f>
        <v>18150</v>
      </c>
      <c r="G156" s="261" t="str">
        <f>'6桁'!G156</f>
        <v>▽Q</v>
      </c>
      <c r="H156" s="6" t="str">
        <f>IF('ユーザー別小売(卸)価格試算(税抜)'!H156="","",
      IF(ISNUMBER('ユーザー別小売(卸)価格試算(税抜)'!H156),
          IF(入力!$C$30=1,ROUNDDOWN('ユーザー別小売(卸)価格試算(税抜)'!H156*(1+入力!$C$31/100),-入力!$C$29),
          IF(入力!$C$30=2,ROUNDUP('ユーザー別小売(卸)価格試算(税抜)'!H156*(1+入力!$C$31/100),-入力!$C$29),
          IF(入力!$C$30=3,ROUND('ユーザー別小売(卸)価格試算(税抜)'!H156*(1+入力!$C$31/100),-入力!$C$29)))),
          'ユーザー別小売(卸)価格試算(税抜)'!H156))</f>
        <v/>
      </c>
      <c r="I156" s="258">
        <f>'6桁'!I156</f>
        <v>0</v>
      </c>
      <c r="J156" s="397"/>
      <c r="K156" s="397"/>
      <c r="L156" s="397"/>
      <c r="M156" s="397"/>
      <c r="N156" s="397"/>
      <c r="O156" s="2"/>
      <c r="P156" s="168"/>
      <c r="Q156" s="199"/>
      <c r="R156" s="383"/>
      <c r="S156" s="195"/>
      <c r="T156" s="193"/>
      <c r="U156" s="195"/>
      <c r="V156" s="83"/>
      <c r="W156" s="60"/>
      <c r="X156" s="2"/>
      <c r="Y156" s="60"/>
      <c r="Z156" s="83"/>
    </row>
    <row r="157" spans="2:26" s="3" customFormat="1" ht="27.6" customHeight="1" thickBot="1">
      <c r="B157" s="453"/>
      <c r="C157" s="402" t="s">
        <v>37</v>
      </c>
      <c r="D157" s="456">
        <v>84</v>
      </c>
      <c r="E157" s="457"/>
      <c r="F157" s="142">
        <f>IF('ユーザー別小売(卸)価格試算(税抜)'!F157="","",
      IF(ISNUMBER('ユーザー別小売(卸)価格試算(税抜)'!F157),
          IF(入力!$C$30=1,ROUNDDOWN('ユーザー別小売(卸)価格試算(税抜)'!F157*(1+入力!$C$31/100),-入力!$C$29),
          IF(入力!$C$30=2,ROUNDUP('ユーザー別小売(卸)価格試算(税抜)'!F157*(1+入力!$C$31/100),-入力!$C$29),
          IF(入力!$C$30=3,ROUND('ユーザー別小売(卸)価格試算(税抜)'!F157*(1+入力!$C$31/100),-入力!$C$29)))),
          'ユーザー別小売(卸)価格試算(税抜)'!F157))</f>
        <v>20020</v>
      </c>
      <c r="G157" s="170" t="str">
        <f>'6桁'!G157</f>
        <v>▽Q</v>
      </c>
      <c r="H157" s="16" t="str">
        <f>IF('ユーザー別小売(卸)価格試算(税抜)'!H157="","",
      IF(ISNUMBER('ユーザー別小売(卸)価格試算(税抜)'!H157),
          IF(入力!$C$30=1,ROUNDDOWN('ユーザー別小売(卸)価格試算(税抜)'!H157*(1+入力!$C$31/100),-入力!$C$29),
          IF(入力!$C$30=2,ROUNDUP('ユーザー別小売(卸)価格試算(税抜)'!H157*(1+入力!$C$31/100),-入力!$C$29),
          IF(入力!$C$30=3,ROUND('ユーザー別小売(卸)価格試算(税抜)'!H157*(1+入力!$C$31/100),-入力!$C$29)))),
          'ユーザー別小売(卸)価格試算(税抜)'!H157))</f>
        <v/>
      </c>
      <c r="I157" s="171">
        <f>'6桁'!I157</f>
        <v>0</v>
      </c>
      <c r="J157" s="397"/>
      <c r="K157" s="397"/>
      <c r="L157" s="397"/>
      <c r="M157" s="397"/>
      <c r="N157" s="397"/>
      <c r="O157" s="2"/>
      <c r="P157" s="168"/>
      <c r="Q157" s="199"/>
      <c r="R157" s="383"/>
      <c r="S157" s="195"/>
      <c r="T157" s="193"/>
      <c r="U157" s="195"/>
      <c r="V157" s="83"/>
      <c r="W157" s="60"/>
      <c r="X157" s="2"/>
      <c r="Y157" s="60"/>
      <c r="Z157" s="83"/>
    </row>
    <row r="158" spans="2:26" s="120" customFormat="1" ht="50.25" customHeight="1">
      <c r="B158" s="545" t="s">
        <v>288</v>
      </c>
      <c r="C158" s="545"/>
      <c r="D158" s="545"/>
      <c r="E158" s="545"/>
      <c r="F158" s="545"/>
      <c r="G158" s="545"/>
      <c r="H158" s="545"/>
      <c r="I158" s="545"/>
      <c r="J158" s="119"/>
      <c r="Q158" s="224"/>
      <c r="R158" s="224"/>
      <c r="S158" s="224"/>
      <c r="T158" s="225"/>
      <c r="U158" s="224"/>
      <c r="V158" s="121"/>
      <c r="X158" s="121"/>
      <c r="Z158" s="121"/>
    </row>
    <row r="159" spans="2:26" s="3" customFormat="1" ht="15" customHeight="1">
      <c r="F159" s="2"/>
      <c r="H159" s="2"/>
      <c r="J159" s="88"/>
      <c r="L159" s="88"/>
      <c r="M159" s="397"/>
      <c r="N159" s="397"/>
      <c r="O159" s="397"/>
      <c r="P159" s="88"/>
      <c r="Q159" s="383"/>
      <c r="R159" s="383"/>
      <c r="S159" s="383"/>
      <c r="T159" s="193"/>
      <c r="U159" s="195"/>
      <c r="V159" s="83"/>
      <c r="X159" s="83"/>
      <c r="Z159" s="83"/>
    </row>
    <row r="160" spans="2:26" s="3" customFormat="1" ht="16.5" customHeight="1" thickBot="1">
      <c r="B160" s="22"/>
      <c r="C160" s="22"/>
      <c r="D160" s="22"/>
      <c r="E160" s="22"/>
      <c r="F160" s="2"/>
      <c r="G160" s="22"/>
      <c r="H160" s="2"/>
      <c r="I160" s="27"/>
      <c r="J160" s="90"/>
      <c r="K160" s="22"/>
      <c r="L160" s="90"/>
      <c r="M160" s="147"/>
      <c r="N160" s="147"/>
      <c r="O160" s="147"/>
      <c r="P160" s="90"/>
      <c r="Q160" s="209"/>
      <c r="R160" s="209"/>
      <c r="S160" s="209"/>
      <c r="T160" s="193"/>
      <c r="U160" s="195"/>
      <c r="V160" s="83"/>
      <c r="X160" s="83"/>
      <c r="Z160" s="83"/>
    </row>
    <row r="161" spans="2:27" s="3" customFormat="1" ht="25.5" customHeight="1" thickTop="1" thickBot="1">
      <c r="B161" s="461" t="s">
        <v>246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3"/>
    </row>
    <row r="162" spans="2:27" s="3" customFormat="1" ht="14.25" customHeight="1" thickTop="1">
      <c r="B162" s="20"/>
      <c r="C162" s="20"/>
      <c r="D162" s="20"/>
      <c r="E162" s="20"/>
      <c r="F162" s="84"/>
      <c r="G162" s="18"/>
      <c r="H162" s="86"/>
      <c r="I162" s="27"/>
      <c r="J162" s="86"/>
      <c r="K162" s="27"/>
      <c r="L162" s="86"/>
      <c r="M162" s="27"/>
      <c r="N162" s="27"/>
      <c r="O162" s="27"/>
      <c r="P162" s="86"/>
      <c r="Q162" s="191"/>
      <c r="R162" s="191"/>
      <c r="S162" s="191"/>
      <c r="T162" s="197"/>
      <c r="U162" s="191"/>
      <c r="V162" s="83"/>
      <c r="X162" s="83"/>
      <c r="Z162" s="83"/>
    </row>
    <row r="163" spans="2:27" s="3" customFormat="1" ht="17.25" customHeight="1" thickBot="1">
      <c r="B163" s="18" t="s">
        <v>247</v>
      </c>
      <c r="C163" s="18"/>
      <c r="D163" s="18"/>
      <c r="E163" s="18"/>
      <c r="F163" s="84"/>
      <c r="G163" s="18"/>
      <c r="H163" s="86"/>
      <c r="I163" s="27"/>
      <c r="J163" s="86"/>
      <c r="K163" s="27"/>
      <c r="L163" s="86"/>
      <c r="M163" s="27"/>
      <c r="N163" s="27"/>
      <c r="O163" s="27"/>
      <c r="P163" s="86"/>
      <c r="Q163" s="191"/>
      <c r="R163" s="191"/>
      <c r="S163" s="191"/>
      <c r="T163" s="197"/>
      <c r="U163" s="191"/>
      <c r="V163" s="83"/>
      <c r="X163" s="83"/>
      <c r="Z163" s="83"/>
    </row>
    <row r="164" spans="2:27" ht="19.5" customHeight="1" thickBot="1">
      <c r="B164" s="464" t="s">
        <v>223</v>
      </c>
      <c r="C164" s="537" t="s">
        <v>143</v>
      </c>
      <c r="D164" s="550" t="s">
        <v>364</v>
      </c>
      <c r="E164" s="551"/>
      <c r="F164" s="481" t="s">
        <v>112</v>
      </c>
      <c r="G164" s="482"/>
      <c r="H164" s="482"/>
      <c r="I164" s="482"/>
      <c r="J164" s="482"/>
      <c r="K164" s="483"/>
      <c r="L164" s="92"/>
      <c r="M164" s="464" t="s">
        <v>223</v>
      </c>
      <c r="N164" s="539" t="s">
        <v>143</v>
      </c>
      <c r="O164" s="540"/>
      <c r="P164" s="550" t="s">
        <v>364</v>
      </c>
      <c r="Q164" s="551"/>
      <c r="R164" s="481" t="s">
        <v>112</v>
      </c>
      <c r="S164" s="482"/>
      <c r="T164" s="482"/>
      <c r="U164" s="482"/>
      <c r="V164" s="482"/>
      <c r="W164" s="482"/>
      <c r="X164" s="482"/>
      <c r="Y164" s="482"/>
      <c r="Z164" s="482"/>
      <c r="AA164" s="483"/>
    </row>
    <row r="165" spans="2:27" ht="19.5" customHeight="1">
      <c r="B165" s="465"/>
      <c r="C165" s="561"/>
      <c r="D165" s="552"/>
      <c r="E165" s="553"/>
      <c r="F165" s="474" t="s">
        <v>468</v>
      </c>
      <c r="G165" s="546"/>
      <c r="H165" s="474" t="s">
        <v>471</v>
      </c>
      <c r="I165" s="475"/>
      <c r="J165" s="546" t="s">
        <v>289</v>
      </c>
      <c r="K165" s="475"/>
      <c r="L165" s="92"/>
      <c r="M165" s="465"/>
      <c r="N165" s="562"/>
      <c r="O165" s="563"/>
      <c r="P165" s="552"/>
      <c r="Q165" s="553"/>
      <c r="R165" s="490" t="s">
        <v>468</v>
      </c>
      <c r="S165" s="491"/>
      <c r="T165" s="558" t="s">
        <v>471</v>
      </c>
      <c r="U165" s="491"/>
      <c r="V165" s="546" t="s">
        <v>289</v>
      </c>
      <c r="W165" s="475"/>
      <c r="X165" s="546" t="s">
        <v>290</v>
      </c>
      <c r="Y165" s="475"/>
      <c r="Z165" s="546" t="s">
        <v>291</v>
      </c>
      <c r="AA165" s="475"/>
    </row>
    <row r="166" spans="2:27" s="29" customFormat="1" ht="19.5" customHeight="1">
      <c r="B166" s="465"/>
      <c r="C166" s="561"/>
      <c r="D166" s="554" t="s">
        <v>365</v>
      </c>
      <c r="E166" s="565" t="s">
        <v>366</v>
      </c>
      <c r="F166" s="560"/>
      <c r="G166" s="547"/>
      <c r="H166" s="560"/>
      <c r="I166" s="548"/>
      <c r="J166" s="547"/>
      <c r="K166" s="548"/>
      <c r="L166" s="93"/>
      <c r="M166" s="465"/>
      <c r="N166" s="562"/>
      <c r="O166" s="563"/>
      <c r="P166" s="554" t="s">
        <v>365</v>
      </c>
      <c r="Q166" s="556" t="s">
        <v>366</v>
      </c>
      <c r="R166" s="492"/>
      <c r="S166" s="493"/>
      <c r="T166" s="559"/>
      <c r="U166" s="493"/>
      <c r="V166" s="547"/>
      <c r="W166" s="548"/>
      <c r="X166" s="547"/>
      <c r="Y166" s="548"/>
      <c r="Z166" s="547"/>
      <c r="AA166" s="548"/>
    </row>
    <row r="167" spans="2:27" s="3" customFormat="1" ht="19.5" customHeight="1" thickBot="1">
      <c r="B167" s="536"/>
      <c r="C167" s="538"/>
      <c r="D167" s="555"/>
      <c r="E167" s="566"/>
      <c r="F167" s="486" t="s">
        <v>125</v>
      </c>
      <c r="G167" s="487"/>
      <c r="H167" s="486" t="s">
        <v>125</v>
      </c>
      <c r="I167" s="487"/>
      <c r="J167" s="486" t="s">
        <v>125</v>
      </c>
      <c r="K167" s="487"/>
      <c r="L167" s="94"/>
      <c r="M167" s="536"/>
      <c r="N167" s="541"/>
      <c r="O167" s="542"/>
      <c r="P167" s="555"/>
      <c r="Q167" s="557"/>
      <c r="R167" s="513" t="s">
        <v>125</v>
      </c>
      <c r="S167" s="514"/>
      <c r="T167" s="513" t="s">
        <v>125</v>
      </c>
      <c r="U167" s="514"/>
      <c r="V167" s="486" t="s">
        <v>125</v>
      </c>
      <c r="W167" s="487"/>
      <c r="X167" s="486" t="s">
        <v>125</v>
      </c>
      <c r="Y167" s="487"/>
      <c r="Z167" s="486" t="s">
        <v>125</v>
      </c>
      <c r="AA167" s="487"/>
    </row>
    <row r="168" spans="2:27" s="3" customFormat="1" ht="30" customHeight="1">
      <c r="B168" s="39">
        <v>22</v>
      </c>
      <c r="C168" s="39" t="s">
        <v>292</v>
      </c>
      <c r="D168" s="177"/>
      <c r="E168" s="145">
        <v>112</v>
      </c>
      <c r="F168" s="56" t="str">
        <f>IF('ユーザー別小売(卸)価格試算(税抜)'!F168="","",
      IF(ISNUMBER('ユーザー別小売(卸)価格試算(税抜)'!F168),
          IF(入力!$C$30=1,ROUNDDOWN('ユーザー別小売(卸)価格試算(税抜)'!F168*(1+入力!$C$31/100),-入力!$C$29),
          IF(入力!$C$30=2,ROUNDUP('ユーザー別小売(卸)価格試算(税抜)'!F168*(1+入力!$C$31/100),-入力!$C$29),
          IF(入力!$C$30=3,ROUND('ユーザー別小売(卸)価格試算(税抜)'!F168*(1+入力!$C$31/100),-入力!$C$29)))),
          'ユーザー別小売(卸)価格試算(税抜)'!F168))</f>
        <v/>
      </c>
      <c r="G168" s="57">
        <f>'6桁'!G168</f>
        <v>0</v>
      </c>
      <c r="H168" s="56" t="str">
        <f>IF('ユーザー別小売(卸)価格試算(税抜)'!H168="","",
      IF(ISNUMBER('ユーザー別小売(卸)価格試算(税抜)'!H168),
          IF(入力!$C$30=1,ROUNDDOWN('ユーザー別小売(卸)価格試算(税抜)'!H168*(1+入力!$C$31/100),-入力!$C$29),
          IF(入力!$C$30=2,ROUNDUP('ユーザー別小売(卸)価格試算(税抜)'!H168*(1+入力!$C$31/100),-入力!$C$29),
          IF(入力!$C$30=3,ROUND('ユーザー別小売(卸)価格試算(税抜)'!H168*(1+入力!$C$31/100),-入力!$C$29)))),
          'ユーザー別小売(卸)価格試算(税抜)'!H168))</f>
        <v/>
      </c>
      <c r="I168" s="57">
        <f>'6桁'!I168</f>
        <v>0</v>
      </c>
      <c r="J168" s="56">
        <f>IF('ユーザー別小売(卸)価格試算(税抜)'!J168="","",
      IF(ISNUMBER('ユーザー別小売(卸)価格試算(税抜)'!J168),
          IF(入力!$C$30=1,ROUNDDOWN('ユーザー別小売(卸)価格試算(税抜)'!J168*(1+入力!$C$31/100),-入力!$C$29),
          IF(入力!$C$30=2,ROUNDUP('ユーザー別小売(卸)価格試算(税抜)'!J168*(1+入力!$C$31/100),-入力!$C$29),
          IF(入力!$C$30=3,ROUND('ユーザー別小売(卸)価格試算(税抜)'!J168*(1+入力!$C$31/100),-入力!$C$29)))),
          'ユーザー別小売(卸)価格試算(税抜)'!J168))</f>
        <v>79530</v>
      </c>
      <c r="K168" s="57" t="str">
        <f>'6桁'!K168</f>
        <v>★</v>
      </c>
      <c r="L168" s="356"/>
      <c r="M168" s="528">
        <v>17</v>
      </c>
      <c r="N168" s="564" t="s">
        <v>91</v>
      </c>
      <c r="O168" s="459"/>
      <c r="P168" s="150">
        <v>97</v>
      </c>
      <c r="Q168" s="406"/>
      <c r="R168" s="4">
        <f>IF('ユーザー別小売(卸)価格試算(税抜)'!R168="","",
      IF(ISNUMBER('ユーザー別小売(卸)価格試算(税抜)'!R168),
          IF(入力!$C$30=1,ROUNDDOWN('ユーザー別小売(卸)価格試算(税抜)'!R168*(1+入力!$C$31/100),-入力!$C$29),
          IF(入力!$C$30=2,ROUNDUP('ユーザー別小売(卸)価格試算(税抜)'!R168*(1+入力!$C$31/100),-入力!$C$29),
          IF(入力!$C$30=3,ROUND('ユーザー別小売(卸)価格試算(税抜)'!R168*(1+入力!$C$31/100),-入力!$C$29)))),
          'ユーザー別小売(卸)価格試算(税抜)'!R168))</f>
        <v>57420</v>
      </c>
      <c r="S168" s="198">
        <f>'6桁'!S168</f>
        <v>0</v>
      </c>
      <c r="T168" s="4">
        <f>IF('ユーザー別小売(卸)価格試算(税抜)'!T168="","",
      IF(ISNUMBER('ユーザー別小売(卸)価格試算(税抜)'!T168),
          IF(入力!$C$30=1,ROUNDDOWN('ユーザー別小売(卸)価格試算(税抜)'!T168*(1+入力!$C$31/100),-入力!$C$29),
          IF(入力!$C$30=2,ROUNDUP('ユーザー別小売(卸)価格試算(税抜)'!T168*(1+入力!$C$31/100),-入力!$C$29),
          IF(入力!$C$30=3,ROUND('ユーザー別小売(卸)価格試算(税抜)'!T168*(1+入力!$C$31/100),-入力!$C$29)))),
          'ユーザー別小売(卸)価格試算(税抜)'!T168))</f>
        <v>54340</v>
      </c>
      <c r="U168" s="198">
        <f>'6桁'!U168</f>
        <v>0</v>
      </c>
      <c r="V168" s="4" t="str">
        <f>IF('ユーザー別小売(卸)価格試算(税抜)'!V168="","",
      IF(ISNUMBER('ユーザー別小売(卸)価格試算(税抜)'!V168),
          IF(入力!$C$30=1,ROUNDDOWN('ユーザー別小売(卸)価格試算(税抜)'!V168*(1+入力!$C$31/100),-入力!$C$29),
          IF(入力!$C$30=2,ROUNDUP('ユーザー別小売(卸)価格試算(税抜)'!V168*(1+入力!$C$31/100),-入力!$C$29),
          IF(入力!$C$30=3,ROUND('ユーザー別小売(卸)価格試算(税抜)'!V168*(1+入力!$C$31/100),-入力!$C$29)))),
          'ユーザー別小売(卸)価格試算(税抜)'!V168))</f>
        <v/>
      </c>
      <c r="W168" s="61">
        <f>'6桁'!W168</f>
        <v>0</v>
      </c>
      <c r="X168" s="4" t="str">
        <f>IF('ユーザー別小売(卸)価格試算(税抜)'!X168="","",
      IF(ISNUMBER('ユーザー別小売(卸)価格試算(税抜)'!X168),
          IF(入力!$C$30=1,ROUNDDOWN('ユーザー別小売(卸)価格試算(税抜)'!X168*(1+入力!$C$31/100),-入力!$C$29),
          IF(入力!$C$30=2,ROUNDUP('ユーザー別小売(卸)価格試算(税抜)'!X168*(1+入力!$C$31/100),-入力!$C$29),
          IF(入力!$C$30=3,ROUND('ユーザー別小売(卸)価格試算(税抜)'!X168*(1+入力!$C$31/100),-入力!$C$29)))),
          'ユーザー別小売(卸)価格試算(税抜)'!X168))</f>
        <v/>
      </c>
      <c r="Y168" s="61">
        <f>'6桁'!Y168</f>
        <v>0</v>
      </c>
      <c r="Z168" s="4" t="str">
        <f>IF('ユーザー別小売(卸)価格試算(税抜)'!Z168="","",
      IF(ISNUMBER('ユーザー別小売(卸)価格試算(税抜)'!Z168),
          IF(入力!$C$30=1,ROUNDDOWN('ユーザー別小売(卸)価格試算(税抜)'!Z168*(1+入力!$C$31/100),-入力!$C$29),
          IF(入力!$C$30=2,ROUNDUP('ユーザー別小売(卸)価格試算(税抜)'!Z168*(1+入力!$C$31/100),-入力!$C$29),
          IF(入力!$C$30=3,ROUND('ユーザー別小売(卸)価格試算(税抜)'!Z168*(1+入力!$C$31/100),-入力!$C$29)))),
          'ユーザー別小売(卸)価格試算(税抜)'!Z168))</f>
        <v/>
      </c>
      <c r="AA168" s="61">
        <f>'6桁'!AA168</f>
        <v>0</v>
      </c>
    </row>
    <row r="169" spans="2:27" ht="30" customHeight="1">
      <c r="B169" s="450">
        <v>21</v>
      </c>
      <c r="C169" s="31" t="s">
        <v>343</v>
      </c>
      <c r="D169" s="178">
        <v>96</v>
      </c>
      <c r="E169" s="146"/>
      <c r="F169" s="32">
        <f>IF('ユーザー別小売(卸)価格試算(税抜)'!F169="","",
      IF(ISNUMBER('ユーザー別小売(卸)価格試算(税抜)'!F169),
          IF(入力!$C$30=1,ROUNDDOWN('ユーザー別小売(卸)価格試算(税抜)'!F169*(1+入力!$C$31/100),-入力!$C$29),
          IF(入力!$C$30=2,ROUNDUP('ユーザー別小売(卸)価格試算(税抜)'!F169*(1+入力!$C$31/100),-入力!$C$29),
          IF(入力!$C$30=3,ROUND('ユーザー別小売(卸)価格試算(税抜)'!F169*(1+入力!$C$31/100),-入力!$C$29)))),
          'ユーザー別小売(卸)価格試算(税抜)'!F169))</f>
        <v>110440</v>
      </c>
      <c r="G169" s="67">
        <f>'6桁'!G169</f>
        <v>0</v>
      </c>
      <c r="H169" s="32" t="str">
        <f>IF('ユーザー別小売(卸)価格試算(税抜)'!H169="","",
      IF(ISNUMBER('ユーザー別小売(卸)価格試算(税抜)'!H169),
          IF(入力!$C$30=1,ROUNDDOWN('ユーザー別小売(卸)価格試算(税抜)'!H169*(1+入力!$C$31/100),-入力!$C$29),
          IF(入力!$C$30=2,ROUNDUP('ユーザー別小売(卸)価格試算(税抜)'!H169*(1+入力!$C$31/100),-入力!$C$29),
          IF(入力!$C$30=3,ROUND('ユーザー別小売(卸)価格試算(税抜)'!H169*(1+入力!$C$31/100),-入力!$C$29)))),
          'ユーザー別小売(卸)価格試算(税抜)'!H169))</f>
        <v/>
      </c>
      <c r="I169" s="67">
        <f>'6桁'!I169</f>
        <v>0</v>
      </c>
      <c r="J169" s="32" t="str">
        <f>IF('ユーザー別小売(卸)価格試算(税抜)'!J169="","",
      IF(ISNUMBER('ユーザー別小売(卸)価格試算(税抜)'!J169),
          IF(入力!$C$30=1,ROUNDDOWN('ユーザー別小売(卸)価格試算(税抜)'!J169*(1+入力!$C$31/100),-入力!$C$29),
          IF(入力!$C$30=2,ROUNDUP('ユーザー別小売(卸)価格試算(税抜)'!J169*(1+入力!$C$31/100),-入力!$C$29),
          IF(入力!$C$30=3,ROUND('ユーザー別小売(卸)価格試算(税抜)'!J169*(1+入力!$C$31/100),-入力!$C$29)))),
          'ユーザー別小売(卸)価格試算(税抜)'!J169))</f>
        <v/>
      </c>
      <c r="K169" s="67">
        <f>'6桁'!K169</f>
        <v>0</v>
      </c>
      <c r="L169" s="356"/>
      <c r="M169" s="451"/>
      <c r="N169" s="489" t="s">
        <v>221</v>
      </c>
      <c r="O169" s="436"/>
      <c r="P169" s="152">
        <v>99</v>
      </c>
      <c r="Q169" s="386"/>
      <c r="R169" s="5">
        <f>IF('ユーザー別小売(卸)価格試算(税抜)'!R169="","",
      IF(ISNUMBER('ユーザー別小売(卸)価格試算(税抜)'!R169),
          IF(入力!$C$30=1,ROUNDDOWN('ユーザー別小売(卸)価格試算(税抜)'!R169*(1+入力!$C$31/100),-入力!$C$29),
          IF(入力!$C$30=2,ROUNDUP('ユーザー別小売(卸)価格試算(税抜)'!R169*(1+入力!$C$31/100),-入力!$C$29),
          IF(入力!$C$30=3,ROUND('ユーザー別小売(卸)価格試算(税抜)'!R169*(1+入力!$C$31/100),-入力!$C$29)))),
          'ユーザー別小売(卸)価格試算(税抜)'!R169))</f>
        <v>60500</v>
      </c>
      <c r="S169" s="201">
        <f>'6桁'!S169</f>
        <v>0</v>
      </c>
      <c r="T169" s="5" t="str">
        <f>IF('ユーザー別小売(卸)価格試算(税抜)'!T169="","",
      IF(ISNUMBER('ユーザー別小売(卸)価格試算(税抜)'!T169),
          IF(入力!$C$30=1,ROUNDDOWN('ユーザー別小売(卸)価格試算(税抜)'!T169*(1+入力!$C$31/100),-入力!$C$29),
          IF(入力!$C$30=2,ROUNDUP('ユーザー別小売(卸)価格試算(税抜)'!T169*(1+入力!$C$31/100),-入力!$C$29),
          IF(入力!$C$30=3,ROUND('ユーザー別小売(卸)価格試算(税抜)'!T169*(1+入力!$C$31/100),-入力!$C$29)))),
          'ユーザー別小売(卸)価格試算(税抜)'!T169))</f>
        <v/>
      </c>
      <c r="U169" s="201">
        <f>'6桁'!U169</f>
        <v>0</v>
      </c>
      <c r="V169" s="5" t="str">
        <f>IF('ユーザー別小売(卸)価格試算(税抜)'!V169="","",
      IF(ISNUMBER('ユーザー別小売(卸)価格試算(税抜)'!V169),
          IF(入力!$C$30=1,ROUNDDOWN('ユーザー別小売(卸)価格試算(税抜)'!V169*(1+入力!$C$31/100),-入力!$C$29),
          IF(入力!$C$30=2,ROUNDUP('ユーザー別小売(卸)価格試算(税抜)'!V169*(1+入力!$C$31/100),-入力!$C$29),
          IF(入力!$C$30=3,ROUND('ユーザー別小売(卸)価格試算(税抜)'!V169*(1+入力!$C$31/100),-入力!$C$29)))),
          'ユーザー別小売(卸)価格試算(税抜)'!V169))</f>
        <v/>
      </c>
      <c r="W169" s="62">
        <f>'6桁'!W169</f>
        <v>0</v>
      </c>
      <c r="X169" s="5" t="str">
        <f>IF('ユーザー別小売(卸)価格試算(税抜)'!X169="","",
      IF(ISNUMBER('ユーザー別小売(卸)価格試算(税抜)'!X169),
          IF(入力!$C$30=1,ROUNDDOWN('ユーザー別小売(卸)価格試算(税抜)'!X169*(1+入力!$C$31/100),-入力!$C$29),
          IF(入力!$C$30=2,ROUNDUP('ユーザー別小売(卸)価格試算(税抜)'!X169*(1+入力!$C$31/100),-入力!$C$29),
          IF(入力!$C$30=3,ROUND('ユーザー別小売(卸)価格試算(税抜)'!X169*(1+入力!$C$31/100),-入力!$C$29)))),
          'ユーザー別小売(卸)価格試算(税抜)'!X169))</f>
        <v/>
      </c>
      <c r="Y169" s="62">
        <f>'6桁'!Y169</f>
        <v>0</v>
      </c>
      <c r="Z169" s="5" t="str">
        <f>IF('ユーザー別小売(卸)価格試算(税抜)'!Z169="","",
      IF(ISNUMBER('ユーザー別小売(卸)価格試算(税抜)'!Z169),
          IF(入力!$C$30=1,ROUNDDOWN('ユーザー別小売(卸)価格試算(税抜)'!Z169*(1+入力!$C$31/100),-入力!$C$29),
          IF(入力!$C$30=2,ROUNDUP('ユーザー別小売(卸)価格試算(税抜)'!Z169*(1+入力!$C$31/100),-入力!$C$29),
          IF(入力!$C$30=3,ROUND('ユーザー別小売(卸)価格試算(税抜)'!Z169*(1+入力!$C$31/100),-入力!$C$29)))),
          'ユーザー別小売(卸)価格試算(税抜)'!Z169))</f>
        <v/>
      </c>
      <c r="AA169" s="62">
        <f>'6桁'!AA169</f>
        <v>0</v>
      </c>
    </row>
    <row r="170" spans="2:27" s="3" customFormat="1" ht="30" customHeight="1">
      <c r="B170" s="451"/>
      <c r="C170" s="399" t="s">
        <v>346</v>
      </c>
      <c r="D170" s="152"/>
      <c r="E170" s="390">
        <v>101</v>
      </c>
      <c r="F170" s="5" t="str">
        <f>IF('ユーザー別小売(卸)価格試算(税抜)'!F170="","",
      IF(ISNUMBER('ユーザー別小売(卸)価格試算(税抜)'!F170),
          IF(入力!$C$30=1,ROUNDDOWN('ユーザー別小売(卸)価格試算(税抜)'!F170*(1+入力!$C$31/100),-入力!$C$29),
          IF(入力!$C$30=2,ROUNDUP('ユーザー別小売(卸)価格試算(税抜)'!F170*(1+入力!$C$31/100),-入力!$C$29),
          IF(入力!$C$30=3,ROUND('ユーザー別小売(卸)価格試算(税抜)'!F170*(1+入力!$C$31/100),-入力!$C$29)))),
          'ユーザー別小売(卸)価格試算(税抜)'!F170))</f>
        <v/>
      </c>
      <c r="G170" s="62">
        <f>'6桁'!G170</f>
        <v>0</v>
      </c>
      <c r="H170" s="5" t="str">
        <f>IF('ユーザー別小売(卸)価格試算(税抜)'!H170="","",
      IF(ISNUMBER('ユーザー別小売(卸)価格試算(税抜)'!H170),
          IF(入力!$C$30=1,ROUNDDOWN('ユーザー別小売(卸)価格試算(税抜)'!H170*(1+入力!$C$31/100),-入力!$C$29),
          IF(入力!$C$30=2,ROUNDUP('ユーザー別小売(卸)価格試算(税抜)'!H170*(1+入力!$C$31/100),-入力!$C$29),
          IF(入力!$C$30=3,ROUND('ユーザー別小売(卸)価格試算(税抜)'!H170*(1+入力!$C$31/100),-入力!$C$29)))),
          'ユーザー別小売(卸)価格試算(税抜)'!H170))</f>
        <v/>
      </c>
      <c r="I170" s="62">
        <f>'6桁'!I170</f>
        <v>0</v>
      </c>
      <c r="J170" s="5">
        <f>IF('ユーザー別小売(卸)価格試算(税抜)'!J170="","",
      IF(ISNUMBER('ユーザー別小売(卸)価格試算(税抜)'!J170),
          IF(入力!$C$30=1,ROUNDDOWN('ユーザー別小売(卸)価格試算(税抜)'!J170*(1+入力!$C$31/100),-入力!$C$29),
          IF(入力!$C$30=2,ROUNDUP('ユーザー別小売(卸)価格試算(税抜)'!J170*(1+入力!$C$31/100),-入力!$C$29),
          IF(入力!$C$30=3,ROUND('ユーザー別小売(卸)価格試算(税抜)'!J170*(1+入力!$C$31/100),-入力!$C$29)))),
          'ユーザー別小売(卸)価格試算(税抜)'!J170))</f>
        <v>60060</v>
      </c>
      <c r="K170" s="62" t="str">
        <f>'6桁'!K170</f>
        <v>★</v>
      </c>
      <c r="L170" s="356"/>
      <c r="M170" s="451"/>
      <c r="N170" s="489" t="s">
        <v>224</v>
      </c>
      <c r="O170" s="436"/>
      <c r="P170" s="152">
        <v>90</v>
      </c>
      <c r="Q170" s="386"/>
      <c r="R170" s="5">
        <f>IF('ユーザー別小売(卸)価格試算(税抜)'!R170="","",
      IF(ISNUMBER('ユーザー別小売(卸)価格試算(税抜)'!R170),
          IF(入力!$C$30=1,ROUNDDOWN('ユーザー別小売(卸)価格試算(税抜)'!R170*(1+入力!$C$31/100),-入力!$C$29),
          IF(入力!$C$30=2,ROUNDUP('ユーザー別小売(卸)価格試算(税抜)'!R170*(1+入力!$C$31/100),-入力!$C$29),
          IF(入力!$C$30=3,ROUND('ユーザー別小売(卸)価格試算(税抜)'!R170*(1+入力!$C$31/100),-入力!$C$29)))),
          'ユーザー別小売(卸)価格試算(税抜)'!R170))</f>
        <v>43120</v>
      </c>
      <c r="S170" s="201">
        <f>'6桁'!S170</f>
        <v>0</v>
      </c>
      <c r="T170" s="5">
        <f>IF('ユーザー別小売(卸)価格試算(税抜)'!T170="","",
      IF(ISNUMBER('ユーザー別小売(卸)価格試算(税抜)'!T170),
          IF(入力!$C$30=1,ROUNDDOWN('ユーザー別小売(卸)価格試算(税抜)'!T170*(1+入力!$C$31/100),-入力!$C$29),
          IF(入力!$C$30=2,ROUNDUP('ユーザー別小売(卸)価格試算(税抜)'!T170*(1+入力!$C$31/100),-入力!$C$29),
          IF(入力!$C$30=3,ROUND('ユーザー別小売(卸)価格試算(税抜)'!T170*(1+入力!$C$31/100),-入力!$C$29)))),
          'ユーザー別小売(卸)価格試算(税抜)'!T170))</f>
        <v>40480</v>
      </c>
      <c r="U170" s="201">
        <f>'6桁'!U170</f>
        <v>0</v>
      </c>
      <c r="V170" s="5" t="str">
        <f>IF('ユーザー別小売(卸)価格試算(税抜)'!V170="","",
      IF(ISNUMBER('ユーザー別小売(卸)価格試算(税抜)'!V170),
          IF(入力!$C$30=1,ROUNDDOWN('ユーザー別小売(卸)価格試算(税抜)'!V170*(1+入力!$C$31/100),-入力!$C$29),
          IF(入力!$C$30=2,ROUNDUP('ユーザー別小売(卸)価格試算(税抜)'!V170*(1+入力!$C$31/100),-入力!$C$29),
          IF(入力!$C$30=3,ROUND('ユーザー別小売(卸)価格試算(税抜)'!V170*(1+入力!$C$31/100),-入力!$C$29)))),
          'ユーザー別小売(卸)価格試算(税抜)'!V170))</f>
        <v/>
      </c>
      <c r="W170" s="62">
        <f>'6桁'!W170</f>
        <v>0</v>
      </c>
      <c r="X170" s="5" t="str">
        <f>IF('ユーザー別小売(卸)価格試算(税抜)'!X170="","",
      IF(ISNUMBER('ユーザー別小売(卸)価格試算(税抜)'!X170),
          IF(入力!$C$30=1,ROUNDDOWN('ユーザー別小売(卸)価格試算(税抜)'!X170*(1+入力!$C$31/100),-入力!$C$29),
          IF(入力!$C$30=2,ROUNDUP('ユーザー別小売(卸)価格試算(税抜)'!X170*(1+入力!$C$31/100),-入力!$C$29),
          IF(入力!$C$30=3,ROUND('ユーザー別小売(卸)価格試算(税抜)'!X170*(1+入力!$C$31/100),-入力!$C$29)))),
          'ユーザー別小売(卸)価格試算(税抜)'!X170))</f>
        <v/>
      </c>
      <c r="Y170" s="62">
        <f>'6桁'!Y170</f>
        <v>0</v>
      </c>
      <c r="Z170" s="5" t="str">
        <f>IF('ユーザー別小売(卸)価格試算(税抜)'!Z170="","",
      IF(ISNUMBER('ユーザー別小売(卸)価格試算(税抜)'!Z170),
          IF(入力!$C$30=1,ROUNDDOWN('ユーザー別小売(卸)価格試算(税抜)'!Z170*(1+入力!$C$31/100),-入力!$C$29),
          IF(入力!$C$30=2,ROUNDUP('ユーザー別小売(卸)価格試算(税抜)'!Z170*(1+入力!$C$31/100),-入力!$C$29),
          IF(入力!$C$30=3,ROUND('ユーザー別小売(卸)価格試算(税抜)'!Z170*(1+入力!$C$31/100),-入力!$C$29)))),
          'ユーザー別小売(卸)価格試算(税抜)'!Z170))</f>
        <v/>
      </c>
      <c r="AA170" s="62">
        <f>'6桁'!AA170</f>
        <v>0</v>
      </c>
    </row>
    <row r="171" spans="2:27" s="3" customFormat="1" ht="30" customHeight="1">
      <c r="B171" s="451"/>
      <c r="C171" s="399" t="s">
        <v>331</v>
      </c>
      <c r="D171" s="152">
        <v>101</v>
      </c>
      <c r="E171" s="390"/>
      <c r="F171" s="5">
        <f>IF('ユーザー別小売(卸)価格試算(税抜)'!F171="","",
      IF(ISNUMBER('ユーザー別小売(卸)価格試算(税抜)'!F171),
          IF(入力!$C$30=1,ROUNDDOWN('ユーザー別小売(卸)価格試算(税抜)'!F171*(1+入力!$C$31/100),-入力!$C$29),
          IF(入力!$C$30=2,ROUNDUP('ユーザー別小売(卸)価格試算(税抜)'!F171*(1+入力!$C$31/100),-入力!$C$29),
          IF(入力!$C$30=3,ROUND('ユーザー別小売(卸)価格試算(税抜)'!F171*(1+入力!$C$31/100),-入力!$C$29)))),
          'ユーザー別小売(卸)価格試算(税抜)'!F171))</f>
        <v>80630</v>
      </c>
      <c r="G171" s="62">
        <f>'6桁'!G171</f>
        <v>0</v>
      </c>
      <c r="H171" s="5" t="str">
        <f>IF('ユーザー別小売(卸)価格試算(税抜)'!H171="","",
      IF(ISNUMBER('ユーザー別小売(卸)価格試算(税抜)'!H171),
          IF(入力!$C$30=1,ROUNDDOWN('ユーザー別小売(卸)価格試算(税抜)'!H171*(1+入力!$C$31/100),-入力!$C$29),
          IF(入力!$C$30=2,ROUNDUP('ユーザー別小売(卸)価格試算(税抜)'!H171*(1+入力!$C$31/100),-入力!$C$29),
          IF(入力!$C$30=3,ROUND('ユーザー別小売(卸)価格試算(税抜)'!H171*(1+入力!$C$31/100),-入力!$C$29)))),
          'ユーザー別小売(卸)価格試算(税抜)'!H171))</f>
        <v/>
      </c>
      <c r="I171" s="62">
        <f>'6桁'!I171</f>
        <v>0</v>
      </c>
      <c r="J171" s="5" t="str">
        <f>IF('ユーザー別小売(卸)価格試算(税抜)'!J171="","",
      IF(ISNUMBER('ユーザー別小売(卸)価格試算(税抜)'!J171),
          IF(入力!$C$30=1,ROUNDDOWN('ユーザー別小売(卸)価格試算(税抜)'!J171*(1+入力!$C$31/100),-入力!$C$29),
          IF(入力!$C$30=2,ROUNDUP('ユーザー別小売(卸)価格試算(税抜)'!J171*(1+入力!$C$31/100),-入力!$C$29),
          IF(入力!$C$30=3,ROUND('ユーザー別小売(卸)価格試算(税抜)'!J171*(1+入力!$C$31/100),-入力!$C$29)))),
          'ユーザー別小売(卸)価格試算(税抜)'!J171))</f>
        <v/>
      </c>
      <c r="K171" s="62">
        <f>'6桁'!K171</f>
        <v>0</v>
      </c>
      <c r="L171" s="356"/>
      <c r="M171" s="451"/>
      <c r="N171" s="489" t="s">
        <v>103</v>
      </c>
      <c r="O171" s="436"/>
      <c r="P171" s="152">
        <v>96</v>
      </c>
      <c r="Q171" s="386"/>
      <c r="R171" s="5">
        <f>IF('ユーザー別小売(卸)価格試算(税抜)'!R171="","",
      IF(ISNUMBER('ユーザー別小売(卸)価格試算(税抜)'!R171),
          IF(入力!$C$30=1,ROUNDDOWN('ユーザー別小売(卸)価格試算(税抜)'!R171*(1+入力!$C$31/100),-入力!$C$29),
          IF(入力!$C$30=2,ROUNDUP('ユーザー別小売(卸)価格試算(税抜)'!R171*(1+入力!$C$31/100),-入力!$C$29),
          IF(入力!$C$30=3,ROUND('ユーザー別小売(卸)価格試算(税抜)'!R171*(1+入力!$C$31/100),-入力!$C$29)))),
          'ユーザー別小売(卸)価格試算(税抜)'!R171))</f>
        <v>43010</v>
      </c>
      <c r="S171" s="201">
        <f>'6桁'!S171</f>
        <v>0</v>
      </c>
      <c r="T171" s="5">
        <f>IF('ユーザー別小売(卸)価格試算(税抜)'!T171="","",
      IF(ISNUMBER('ユーザー別小売(卸)価格試算(税抜)'!T171),
          IF(入力!$C$30=1,ROUNDDOWN('ユーザー別小売(卸)価格試算(税抜)'!T171*(1+入力!$C$31/100),-入力!$C$29),
          IF(入力!$C$30=2,ROUNDUP('ユーザー別小売(卸)価格試算(税抜)'!T171*(1+入力!$C$31/100),-入力!$C$29),
          IF(入力!$C$30=3,ROUND('ユーザー別小売(卸)価格試算(税抜)'!T171*(1+入力!$C$31/100),-入力!$C$29)))),
          'ユーザー別小売(卸)価格試算(税抜)'!T171))</f>
        <v>41030</v>
      </c>
      <c r="U171" s="201">
        <f>'6桁'!U171</f>
        <v>0</v>
      </c>
      <c r="V171" s="5">
        <f>IF('ユーザー別小売(卸)価格試算(税抜)'!V171="","",
      IF(ISNUMBER('ユーザー別小売(卸)価格試算(税抜)'!V171),
          IF(入力!$C$30=1,ROUNDDOWN('ユーザー別小売(卸)価格試算(税抜)'!V171*(1+入力!$C$31/100),-入力!$C$29),
          IF(入力!$C$30=2,ROUNDUP('ユーザー別小売(卸)価格試算(税抜)'!V171*(1+入力!$C$31/100),-入力!$C$29),
          IF(入力!$C$30=3,ROUND('ユーザー別小売(卸)価格試算(税抜)'!V171*(1+入力!$C$31/100),-入力!$C$29)))),
          'ユーザー別小売(卸)価格試算(税抜)'!V171))</f>
        <v>33770</v>
      </c>
      <c r="W171" s="62">
        <f>'6桁'!W171</f>
        <v>0</v>
      </c>
      <c r="X171" s="5" t="str">
        <f>IF('ユーザー別小売(卸)価格試算(税抜)'!X171="","",
      IF(ISNUMBER('ユーザー別小売(卸)価格試算(税抜)'!X171),
          IF(入力!$C$30=1,ROUNDDOWN('ユーザー別小売(卸)価格試算(税抜)'!X171*(1+入力!$C$31/100),-入力!$C$29),
          IF(入力!$C$30=2,ROUNDUP('ユーザー別小売(卸)価格試算(税抜)'!X171*(1+入力!$C$31/100),-入力!$C$29),
          IF(入力!$C$30=3,ROUND('ユーザー別小売(卸)価格試算(税抜)'!X171*(1+入力!$C$31/100),-入力!$C$29)))),
          'ユーザー別小売(卸)価格試算(税抜)'!X171))</f>
        <v/>
      </c>
      <c r="Y171" s="62">
        <f>'6桁'!Y171</f>
        <v>0</v>
      </c>
      <c r="Z171" s="5" t="str">
        <f>IF('ユーザー別小売(卸)価格試算(税抜)'!Z171="","",
      IF(ISNUMBER('ユーザー別小売(卸)価格試算(税抜)'!Z171),
          IF(入力!$C$30=1,ROUNDDOWN('ユーザー別小売(卸)価格試算(税抜)'!Z171*(1+入力!$C$31/100),-入力!$C$29),
          IF(入力!$C$30=2,ROUNDUP('ユーザー別小売(卸)価格試算(税抜)'!Z171*(1+入力!$C$31/100),-入力!$C$29),
          IF(入力!$C$30=3,ROUND('ユーザー別小売(卸)価格試算(税抜)'!Z171*(1+入力!$C$31/100),-入力!$C$29)))),
          'ユーザー別小売(卸)価格試算(税抜)'!Z171))</f>
        <v/>
      </c>
      <c r="AA171" s="62">
        <f>'6桁'!AA171</f>
        <v>0</v>
      </c>
    </row>
    <row r="172" spans="2:27" s="3" customFormat="1" ht="30" customHeight="1">
      <c r="B172" s="452"/>
      <c r="C172" s="400" t="s">
        <v>248</v>
      </c>
      <c r="D172" s="157">
        <v>110</v>
      </c>
      <c r="E172" s="391"/>
      <c r="F172" s="33" t="str">
        <f>IF('ユーザー別小売(卸)価格試算(税抜)'!F172="","",
      IF(ISNUMBER('ユーザー別小売(卸)価格試算(税抜)'!F172),
          IF(入力!$C$30=1,ROUNDDOWN('ユーザー別小売(卸)価格試算(税抜)'!F172*(1+入力!$C$31/100),-入力!$C$29),
          IF(入力!$C$30=2,ROUNDUP('ユーザー別小売(卸)価格試算(税抜)'!F172*(1+入力!$C$31/100),-入力!$C$29),
          IF(入力!$C$30=3,ROUND('ユーザー別小売(卸)価格試算(税抜)'!F172*(1+入力!$C$31/100),-入力!$C$29)))),
          'ユーザー別小売(卸)価格試算(税抜)'!F172))</f>
        <v/>
      </c>
      <c r="G172" s="58">
        <f>'6桁'!G172</f>
        <v>0</v>
      </c>
      <c r="H172" s="33" t="str">
        <f>IF('ユーザー別小売(卸)価格試算(税抜)'!H172="","",
      IF(ISNUMBER('ユーザー別小売(卸)価格試算(税抜)'!H172),
          IF(入力!$C$30=1,ROUNDDOWN('ユーザー別小売(卸)価格試算(税抜)'!H172*(1+入力!$C$31/100),-入力!$C$29),
          IF(入力!$C$30=2,ROUNDUP('ユーザー別小売(卸)価格試算(税抜)'!H172*(1+入力!$C$31/100),-入力!$C$29),
          IF(入力!$C$30=3,ROUND('ユーザー別小売(卸)価格試算(税抜)'!H172*(1+入力!$C$31/100),-入力!$C$29)))),
          'ユーザー別小売(卸)価格試算(税抜)'!H172))</f>
        <v/>
      </c>
      <c r="I172" s="58">
        <f>'6桁'!I172</f>
        <v>0</v>
      </c>
      <c r="J172" s="33">
        <f>IF('ユーザー別小売(卸)価格試算(税抜)'!J172="","",
      IF(ISNUMBER('ユーザー別小売(卸)価格試算(税抜)'!J172),
          IF(入力!$C$30=1,ROUNDDOWN('ユーザー別小売(卸)価格試算(税抜)'!J172*(1+入力!$C$31/100),-入力!$C$29),
          IF(入力!$C$30=2,ROUNDUP('ユーザー別小売(卸)価格試算(税抜)'!J172*(1+入力!$C$31/100),-入力!$C$29),
          IF(入力!$C$30=3,ROUND('ユーザー別小売(卸)価格試算(税抜)'!J172*(1+入力!$C$31/100),-入力!$C$29)))),
          'ユーザー別小売(卸)価格試算(税抜)'!J172))</f>
        <v>76560</v>
      </c>
      <c r="K172" s="58">
        <f>'6桁'!K172</f>
        <v>0</v>
      </c>
      <c r="L172" s="356"/>
      <c r="M172" s="451"/>
      <c r="N172" s="489" t="s">
        <v>173</v>
      </c>
      <c r="O172" s="436"/>
      <c r="P172" s="152">
        <v>99</v>
      </c>
      <c r="Q172" s="386"/>
      <c r="R172" s="5">
        <f>IF('ユーザー別小売(卸)価格試算(税抜)'!R172="","",
      IF(ISNUMBER('ユーザー別小売(卸)価格試算(税抜)'!R172),
          IF(入力!$C$30=1,ROUNDDOWN('ユーザー別小売(卸)価格試算(税抜)'!R172*(1+入力!$C$31/100),-入力!$C$29),
          IF(入力!$C$30=2,ROUNDUP('ユーザー別小売(卸)価格試算(税抜)'!R172*(1+入力!$C$31/100),-入力!$C$29),
          IF(入力!$C$30=3,ROUND('ユーザー別小売(卸)価格試算(税抜)'!R172*(1+入力!$C$31/100),-入力!$C$29)))),
          'ユーザー別小売(卸)価格試算(税抜)'!R172))</f>
        <v>45320</v>
      </c>
      <c r="S172" s="201">
        <f>'6桁'!S172</f>
        <v>0</v>
      </c>
      <c r="T172" s="5">
        <f>IF('ユーザー別小売(卸)価格試算(税抜)'!T172="","",
      IF(ISNUMBER('ユーザー別小売(卸)価格試算(税抜)'!T172),
          IF(入力!$C$30=1,ROUNDDOWN('ユーザー別小売(卸)価格試算(税抜)'!T172*(1+入力!$C$31/100),-入力!$C$29),
          IF(入力!$C$30=2,ROUNDUP('ユーザー別小売(卸)価格試算(税抜)'!T172*(1+入力!$C$31/100),-入力!$C$29),
          IF(入力!$C$30=3,ROUND('ユーザー別小売(卸)価格試算(税抜)'!T172*(1+入力!$C$31/100),-入力!$C$29)))),
          'ユーザー別小売(卸)価格試算(税抜)'!T172))</f>
        <v>43230</v>
      </c>
      <c r="U172" s="201">
        <f>'6桁'!U172</f>
        <v>0</v>
      </c>
      <c r="V172" s="5">
        <f>IF('ユーザー別小売(卸)価格試算(税抜)'!V172="","",
      IF(ISNUMBER('ユーザー別小売(卸)価格試算(税抜)'!V172),
          IF(入力!$C$30=1,ROUNDDOWN('ユーザー別小売(卸)価格試算(税抜)'!V172*(1+入力!$C$31/100),-入力!$C$29),
          IF(入力!$C$30=2,ROUNDUP('ユーザー別小売(卸)価格試算(税抜)'!V172*(1+入力!$C$31/100),-入力!$C$29),
          IF(入力!$C$30=3,ROUND('ユーザー別小売(卸)価格試算(税抜)'!V172*(1+入力!$C$31/100),-入力!$C$29)))),
          'ユーザー別小売(卸)価格試算(税抜)'!V172))</f>
        <v>35750</v>
      </c>
      <c r="W172" s="62">
        <f>'6桁'!W172</f>
        <v>0</v>
      </c>
      <c r="X172" s="5" t="str">
        <f>IF('ユーザー別小売(卸)価格試算(税抜)'!X172="","",
      IF(ISNUMBER('ユーザー別小売(卸)価格試算(税抜)'!X172),
          IF(入力!$C$30=1,ROUNDDOWN('ユーザー別小売(卸)価格試算(税抜)'!X172*(1+入力!$C$31/100),-入力!$C$29),
          IF(入力!$C$30=2,ROUNDUP('ユーザー別小売(卸)価格試算(税抜)'!X172*(1+入力!$C$31/100),-入力!$C$29),
          IF(入力!$C$30=3,ROUND('ユーザー別小売(卸)価格試算(税抜)'!X172*(1+入力!$C$31/100),-入力!$C$29)))),
          'ユーザー別小売(卸)価格試算(税抜)'!X172))</f>
        <v/>
      </c>
      <c r="Y172" s="62">
        <f>'6桁'!Y172</f>
        <v>0</v>
      </c>
      <c r="Z172" s="5" t="str">
        <f>IF('ユーザー別小売(卸)価格試算(税抜)'!Z172="","",
      IF(ISNUMBER('ユーザー別小売(卸)価格試算(税抜)'!Z172),
          IF(入力!$C$30=1,ROUNDDOWN('ユーザー別小売(卸)価格試算(税抜)'!Z172*(1+入力!$C$31/100),-入力!$C$29),
          IF(入力!$C$30=2,ROUNDUP('ユーザー別小売(卸)価格試算(税抜)'!Z172*(1+入力!$C$31/100),-入力!$C$29),
          IF(入力!$C$30=3,ROUND('ユーザー別小売(卸)価格試算(税抜)'!Z172*(1+入力!$C$31/100),-入力!$C$29)))),
          'ユーザー別小売(卸)価格試算(税抜)'!Z172))</f>
        <v/>
      </c>
      <c r="AA172" s="62">
        <f>'6桁'!AA172</f>
        <v>0</v>
      </c>
    </row>
    <row r="173" spans="2:27" s="3" customFormat="1" ht="30" customHeight="1">
      <c r="B173" s="450">
        <v>20</v>
      </c>
      <c r="C173" s="31" t="s">
        <v>293</v>
      </c>
      <c r="D173" s="178"/>
      <c r="E173" s="146">
        <v>106</v>
      </c>
      <c r="F173" s="32" t="str">
        <f>IF('ユーザー別小売(卸)価格試算(税抜)'!F173="","",
      IF(ISNUMBER('ユーザー別小売(卸)価格試算(税抜)'!F173),
          IF(入力!$C$30=1,ROUNDDOWN('ユーザー別小売(卸)価格試算(税抜)'!F173*(1+入力!$C$31/100),-入力!$C$29),
          IF(入力!$C$30=2,ROUNDUP('ユーザー別小売(卸)価格試算(税抜)'!F173*(1+入力!$C$31/100),-入力!$C$29),
          IF(入力!$C$30=3,ROUND('ユーザー別小売(卸)価格試算(税抜)'!F173*(1+入力!$C$31/100),-入力!$C$29)))),
          'ユーザー別小売(卸)価格試算(税抜)'!F173))</f>
        <v/>
      </c>
      <c r="G173" s="67">
        <f>'6桁'!G173</f>
        <v>0</v>
      </c>
      <c r="H173" s="32" t="str">
        <f>IF('ユーザー別小売(卸)価格試算(税抜)'!H173="","",
      IF(ISNUMBER('ユーザー別小売(卸)価格試算(税抜)'!H173),
          IF(入力!$C$30=1,ROUNDDOWN('ユーザー別小売(卸)価格試算(税抜)'!H173*(1+入力!$C$31/100),-入力!$C$29),
          IF(入力!$C$30=2,ROUNDUP('ユーザー別小売(卸)価格試算(税抜)'!H173*(1+入力!$C$31/100),-入力!$C$29),
          IF(入力!$C$30=3,ROUND('ユーザー別小売(卸)価格試算(税抜)'!H173*(1+入力!$C$31/100),-入力!$C$29)))),
          'ユーザー別小売(卸)価格試算(税抜)'!H173))</f>
        <v/>
      </c>
      <c r="I173" s="67">
        <f>'6桁'!I173</f>
        <v>0</v>
      </c>
      <c r="J173" s="32">
        <f>IF('ユーザー別小売(卸)価格試算(税抜)'!J173="","",
      IF(ISNUMBER('ユーザー別小売(卸)価格試算(税抜)'!J173),
          IF(入力!$C$30=1,ROUNDDOWN('ユーザー別小売(卸)価格試算(税抜)'!J173*(1+入力!$C$31/100),-入力!$C$29),
          IF(入力!$C$30=2,ROUNDUP('ユーザー別小売(卸)価格試算(税抜)'!J173*(1+入力!$C$31/100),-入力!$C$29),
          IF(入力!$C$30=3,ROUND('ユーザー別小売(卸)価格試算(税抜)'!J173*(1+入力!$C$31/100),-入力!$C$29)))),
          'ユーザー別小売(卸)価格試算(税抜)'!J173))</f>
        <v>71170</v>
      </c>
      <c r="K173" s="67" t="str">
        <f>'6桁'!K173</f>
        <v>★</v>
      </c>
      <c r="L173" s="356"/>
      <c r="M173" s="451"/>
      <c r="N173" s="489" t="s">
        <v>202</v>
      </c>
      <c r="O173" s="436"/>
      <c r="P173" s="152">
        <v>102</v>
      </c>
      <c r="Q173" s="386"/>
      <c r="R173" s="5" t="str">
        <f>IF('ユーザー別小売(卸)価格試算(税抜)'!R173="","",
      IF(ISNUMBER('ユーザー別小売(卸)価格試算(税抜)'!R173),
          IF(入力!$C$30=1,ROUNDDOWN('ユーザー別小売(卸)価格試算(税抜)'!R173*(1+入力!$C$31/100),-入力!$C$29),
          IF(入力!$C$30=2,ROUNDUP('ユーザー別小売(卸)価格試算(税抜)'!R173*(1+入力!$C$31/100),-入力!$C$29),
          IF(入力!$C$30=3,ROUND('ユーザー別小売(卸)価格試算(税抜)'!R173*(1+入力!$C$31/100),-入力!$C$29)))),
          'ユーザー別小売(卸)価格試算(税抜)'!R173))</f>
        <v/>
      </c>
      <c r="S173" s="201">
        <f>'6桁'!S173</f>
        <v>0</v>
      </c>
      <c r="T173" s="5" t="str">
        <f>IF('ユーザー別小売(卸)価格試算(税抜)'!T173="","",
      IF(ISNUMBER('ユーザー別小売(卸)価格試算(税抜)'!T173),
          IF(入力!$C$30=1,ROUNDDOWN('ユーザー別小売(卸)価格試算(税抜)'!T173*(1+入力!$C$31/100),-入力!$C$29),
          IF(入力!$C$30=2,ROUNDUP('ユーザー別小売(卸)価格試算(税抜)'!T173*(1+入力!$C$31/100),-入力!$C$29),
          IF(入力!$C$30=3,ROUND('ユーザー別小売(卸)価格試算(税抜)'!T173*(1+入力!$C$31/100),-入力!$C$29)))),
          'ユーザー別小売(卸)価格試算(税抜)'!T173))</f>
        <v/>
      </c>
      <c r="U173" s="201">
        <f>'6桁'!U173</f>
        <v>0</v>
      </c>
      <c r="V173" s="5">
        <f>IF('ユーザー別小売(卸)価格試算(税抜)'!V173="","",
      IF(ISNUMBER('ユーザー別小売(卸)価格試算(税抜)'!V173),
          IF(入力!$C$30=1,ROUNDDOWN('ユーザー別小売(卸)価格試算(税抜)'!V173*(1+入力!$C$31/100),-入力!$C$29),
          IF(入力!$C$30=2,ROUNDUP('ユーザー別小売(卸)価格試算(税抜)'!V173*(1+入力!$C$31/100),-入力!$C$29),
          IF(入力!$C$30=3,ROUND('ユーザー別小売(卸)価格試算(税抜)'!V173*(1+入力!$C$31/100),-入力!$C$29)))),
          'ユーザー別小売(卸)価格試算(税抜)'!V173))</f>
        <v>38720</v>
      </c>
      <c r="W173" s="62">
        <f>'6桁'!W173</f>
        <v>0</v>
      </c>
      <c r="X173" s="5" t="str">
        <f>IF('ユーザー別小売(卸)価格試算(税抜)'!X173="","",
      IF(ISNUMBER('ユーザー別小売(卸)価格試算(税抜)'!X173),
          IF(入力!$C$30=1,ROUNDDOWN('ユーザー別小売(卸)価格試算(税抜)'!X173*(1+入力!$C$31/100),-入力!$C$29),
          IF(入力!$C$30=2,ROUNDUP('ユーザー別小売(卸)価格試算(税抜)'!X173*(1+入力!$C$31/100),-入力!$C$29),
          IF(入力!$C$30=3,ROUND('ユーザー別小売(卸)価格試算(税抜)'!X173*(1+入力!$C$31/100),-入力!$C$29)))),
          'ユーザー別小売(卸)価格試算(税抜)'!X173))</f>
        <v/>
      </c>
      <c r="Y173" s="62">
        <f>'6桁'!Y173</f>
        <v>0</v>
      </c>
      <c r="Z173" s="5" t="str">
        <f>IF('ユーザー別小売(卸)価格試算(税抜)'!Z173="","",
      IF(ISNUMBER('ユーザー別小売(卸)価格試算(税抜)'!Z173),
          IF(入力!$C$30=1,ROUNDDOWN('ユーザー別小売(卸)価格試算(税抜)'!Z173*(1+入力!$C$31/100),-入力!$C$29),
          IF(入力!$C$30=2,ROUNDUP('ユーザー別小売(卸)価格試算(税抜)'!Z173*(1+入力!$C$31/100),-入力!$C$29),
          IF(入力!$C$30=3,ROUND('ユーザー別小売(卸)価格試算(税抜)'!Z173*(1+入力!$C$31/100),-入力!$C$29)))),
          'ユーザー別小売(卸)価格試算(税抜)'!Z173))</f>
        <v/>
      </c>
      <c r="AA173" s="62">
        <f>'6桁'!AA173</f>
        <v>0</v>
      </c>
    </row>
    <row r="174" spans="2:27" s="3" customFormat="1" ht="30" customHeight="1">
      <c r="B174" s="451"/>
      <c r="C174" s="399" t="s">
        <v>294</v>
      </c>
      <c r="D174" s="152"/>
      <c r="E174" s="390">
        <v>103</v>
      </c>
      <c r="F174" s="5">
        <f>IF('ユーザー別小売(卸)価格試算(税抜)'!F174="","",
      IF(ISNUMBER('ユーザー別小売(卸)価格試算(税抜)'!F174),
          IF(入力!$C$30=1,ROUNDDOWN('ユーザー別小売(卸)価格試算(税抜)'!F174*(1+入力!$C$31/100),-入力!$C$29),
          IF(入力!$C$30=2,ROUNDUP('ユーザー別小売(卸)価格試算(税抜)'!F174*(1+入力!$C$31/100),-入力!$C$29),
          IF(入力!$C$30=3,ROUND('ユーザー別小売(卸)価格試算(税抜)'!F174*(1+入力!$C$31/100),-入力!$C$29)))),
          'ユーザー別小売(卸)価格試算(税抜)'!F174))</f>
        <v>79530</v>
      </c>
      <c r="G174" s="62" t="str">
        <f>'6桁'!G174</f>
        <v>★</v>
      </c>
      <c r="H174" s="5" t="str">
        <f>IF('ユーザー別小売(卸)価格試算(税抜)'!H174="","",
      IF(ISNUMBER('ユーザー別小売(卸)価格試算(税抜)'!H174),
          IF(入力!$C$30=1,ROUNDDOWN('ユーザー別小売(卸)価格試算(税抜)'!H174*(1+入力!$C$31/100),-入力!$C$29),
          IF(入力!$C$30=2,ROUNDUP('ユーザー別小売(卸)価格試算(税抜)'!H174*(1+入力!$C$31/100),-入力!$C$29),
          IF(入力!$C$30=3,ROUND('ユーザー別小売(卸)価格試算(税抜)'!H174*(1+入力!$C$31/100),-入力!$C$29)))),
          'ユーザー別小売(卸)価格試算(税抜)'!H174))</f>
        <v/>
      </c>
      <c r="I174" s="62">
        <f>'6桁'!I174</f>
        <v>0</v>
      </c>
      <c r="J174" s="5">
        <f>IF('ユーザー別小売(卸)価格試算(税抜)'!J174="","",
      IF(ISNUMBER('ユーザー別小売(卸)価格試算(税抜)'!J174),
          IF(入力!$C$30=1,ROUNDDOWN('ユーザー別小売(卸)価格試算(税抜)'!J174*(1+入力!$C$31/100),-入力!$C$29),
          IF(入力!$C$30=2,ROUNDUP('ユーザー別小売(卸)価格試算(税抜)'!J174*(1+入力!$C$31/100),-入力!$C$29),
          IF(入力!$C$30=3,ROUND('ユーザー別小売(卸)価格試算(税抜)'!J174*(1+入力!$C$31/100),-入力!$C$29)))),
          'ユーザー別小売(卸)価格試算(税抜)'!J174))</f>
        <v>59840</v>
      </c>
      <c r="K174" s="62" t="str">
        <f>'6桁'!K174</f>
        <v>★</v>
      </c>
      <c r="L174" s="356"/>
      <c r="M174" s="451"/>
      <c r="N174" s="489" t="s">
        <v>198</v>
      </c>
      <c r="O174" s="436"/>
      <c r="P174" s="152">
        <v>99</v>
      </c>
      <c r="Q174" s="386"/>
      <c r="R174" s="5" t="str">
        <f>IF('ユーザー別小売(卸)価格試算(税抜)'!R174="","",
      IF(ISNUMBER('ユーザー別小売(卸)価格試算(税抜)'!R174),
          IF(入力!$C$30=1,ROUNDDOWN('ユーザー別小売(卸)価格試算(税抜)'!R174*(1+入力!$C$31/100),-入力!$C$29),
          IF(入力!$C$30=2,ROUNDUP('ユーザー別小売(卸)価格試算(税抜)'!R174*(1+入力!$C$31/100),-入力!$C$29),
          IF(入力!$C$30=3,ROUND('ユーザー別小売(卸)価格試算(税抜)'!R174*(1+入力!$C$31/100),-入力!$C$29)))),
          'ユーザー別小売(卸)価格試算(税抜)'!R174))</f>
        <v/>
      </c>
      <c r="S174" s="201">
        <f>'6桁'!S174</f>
        <v>0</v>
      </c>
      <c r="T174" s="5" t="str">
        <f>IF('ユーザー別小売(卸)価格試算(税抜)'!T174="","",
      IF(ISNUMBER('ユーザー別小売(卸)価格試算(税抜)'!T174),
          IF(入力!$C$30=1,ROUNDDOWN('ユーザー別小売(卸)価格試算(税抜)'!T174*(1+入力!$C$31/100),-入力!$C$29),
          IF(入力!$C$30=2,ROUNDUP('ユーザー別小売(卸)価格試算(税抜)'!T174*(1+入力!$C$31/100),-入力!$C$29),
          IF(入力!$C$30=3,ROUND('ユーザー別小売(卸)価格試算(税抜)'!T174*(1+入力!$C$31/100),-入力!$C$29)))),
          'ユーザー別小売(卸)価格試算(税抜)'!T174))</f>
        <v/>
      </c>
      <c r="U174" s="201">
        <f>'6桁'!U174</f>
        <v>0</v>
      </c>
      <c r="V174" s="5">
        <f>IF('ユーザー別小売(卸)価格試算(税抜)'!V174="","",
      IF(ISNUMBER('ユーザー別小売(卸)価格試算(税抜)'!V174),
          IF(入力!$C$30=1,ROUNDDOWN('ユーザー別小売(卸)価格試算(税抜)'!V174*(1+入力!$C$31/100),-入力!$C$29),
          IF(入力!$C$30=2,ROUNDUP('ユーザー別小売(卸)価格試算(税抜)'!V174*(1+入力!$C$31/100),-入力!$C$29),
          IF(入力!$C$30=3,ROUND('ユーザー別小売(卸)価格試算(税抜)'!V174*(1+入力!$C$31/100),-入力!$C$29)))),
          'ユーザー別小売(卸)価格試算(税抜)'!V174))</f>
        <v>34650</v>
      </c>
      <c r="W174" s="62">
        <f>'6桁'!W174</f>
        <v>0</v>
      </c>
      <c r="X174" s="5" t="str">
        <f>IF('ユーザー別小売(卸)価格試算(税抜)'!X174="","",
      IF(ISNUMBER('ユーザー別小売(卸)価格試算(税抜)'!X174),
          IF(入力!$C$30=1,ROUNDDOWN('ユーザー別小売(卸)価格試算(税抜)'!X174*(1+入力!$C$31/100),-入力!$C$29),
          IF(入力!$C$30=2,ROUNDUP('ユーザー別小売(卸)価格試算(税抜)'!X174*(1+入力!$C$31/100),-入力!$C$29),
          IF(入力!$C$30=3,ROUND('ユーザー別小売(卸)価格試算(税抜)'!X174*(1+入力!$C$31/100),-入力!$C$29)))),
          'ユーザー別小売(卸)価格試算(税抜)'!X174))</f>
        <v/>
      </c>
      <c r="Y174" s="62">
        <f>'6桁'!Y174</f>
        <v>0</v>
      </c>
      <c r="Z174" s="5" t="str">
        <f>IF('ユーザー別小売(卸)価格試算(税抜)'!Z174="","",
      IF(ISNUMBER('ユーザー別小売(卸)価格試算(税抜)'!Z174),
          IF(入力!$C$30=1,ROUNDDOWN('ユーザー別小売(卸)価格試算(税抜)'!Z174*(1+入力!$C$31/100),-入力!$C$29),
          IF(入力!$C$30=2,ROUNDUP('ユーザー別小売(卸)価格試算(税抜)'!Z174*(1+入力!$C$31/100),-入力!$C$29),
          IF(入力!$C$30=3,ROUND('ユーザー別小売(卸)価格試算(税抜)'!Z174*(1+入力!$C$31/100),-入力!$C$29)))),
          'ユーザー別小売(卸)価格試算(税抜)'!Z174))</f>
        <v/>
      </c>
      <c r="AA174" s="62">
        <f>'6桁'!AA174</f>
        <v>0</v>
      </c>
    </row>
    <row r="175" spans="2:27" s="3" customFormat="1" ht="30" customHeight="1">
      <c r="B175" s="451"/>
      <c r="C175" s="399" t="s">
        <v>332</v>
      </c>
      <c r="D175" s="152"/>
      <c r="E175" s="390">
        <v>105</v>
      </c>
      <c r="F175" s="5">
        <f>IF('ユーザー別小売(卸)価格試算(税抜)'!F175="","",
      IF(ISNUMBER('ユーザー別小売(卸)価格試算(税抜)'!F175),
          IF(入力!$C$30=1,ROUNDDOWN('ユーザー別小売(卸)価格試算(税抜)'!F175*(1+入力!$C$31/100),-入力!$C$29),
          IF(入力!$C$30=2,ROUNDUP('ユーザー別小売(卸)価格試算(税抜)'!F175*(1+入力!$C$31/100),-入力!$C$29),
          IF(入力!$C$30=3,ROUND('ユーザー別小売(卸)価格試算(税抜)'!F175*(1+入力!$C$31/100),-入力!$C$29)))),
          'ユーザー別小売(卸)価格試算(税抜)'!F175))</f>
        <v>95590</v>
      </c>
      <c r="G175" s="62" t="str">
        <f>'6桁'!G175</f>
        <v>★</v>
      </c>
      <c r="H175" s="5" t="str">
        <f>IF('ユーザー別小売(卸)価格試算(税抜)'!H175="","",
      IF(ISNUMBER('ユーザー別小売(卸)価格試算(税抜)'!H175),
          IF(入力!$C$30=1,ROUNDDOWN('ユーザー別小売(卸)価格試算(税抜)'!H175*(1+入力!$C$31/100),-入力!$C$29),
          IF(入力!$C$30=2,ROUNDUP('ユーザー別小売(卸)価格試算(税抜)'!H175*(1+入力!$C$31/100),-入力!$C$29),
          IF(入力!$C$30=3,ROUND('ユーザー別小売(卸)価格試算(税抜)'!H175*(1+入力!$C$31/100),-入力!$C$29)))),
          'ユーザー別小売(卸)価格試算(税抜)'!H175))</f>
        <v/>
      </c>
      <c r="I175" s="62">
        <f>'6桁'!I175</f>
        <v>0</v>
      </c>
      <c r="J175" s="5" t="str">
        <f>IF('ユーザー別小売(卸)価格試算(税抜)'!J175="","",
      IF(ISNUMBER('ユーザー別小売(卸)価格試算(税抜)'!J175),
          IF(入力!$C$30=1,ROUNDDOWN('ユーザー別小売(卸)価格試算(税抜)'!J175*(1+入力!$C$31/100),-入力!$C$29),
          IF(入力!$C$30=2,ROUNDUP('ユーザー別小売(卸)価格試算(税抜)'!J175*(1+入力!$C$31/100),-入力!$C$29),
          IF(入力!$C$30=3,ROUND('ユーザー別小売(卸)価格試算(税抜)'!J175*(1+入力!$C$31/100),-入力!$C$29)))),
          'ユーザー別小売(卸)価格試算(税抜)'!J175))</f>
        <v/>
      </c>
      <c r="K175" s="62">
        <f>'6桁'!K175</f>
        <v>0</v>
      </c>
      <c r="L175" s="356"/>
      <c r="M175" s="451"/>
      <c r="N175" s="489" t="s">
        <v>153</v>
      </c>
      <c r="O175" s="436"/>
      <c r="P175" s="152">
        <v>102</v>
      </c>
      <c r="Q175" s="386"/>
      <c r="R175" s="5">
        <f>IF('ユーザー別小売(卸)価格試算(税抜)'!R175="","",
      IF(ISNUMBER('ユーザー別小売(卸)価格試算(税抜)'!R175),
          IF(入力!$C$30=1,ROUNDDOWN('ユーザー別小売(卸)価格試算(税抜)'!R175*(1+入力!$C$31/100),-入力!$C$29),
          IF(入力!$C$30=2,ROUNDUP('ユーザー別小売(卸)価格試算(税抜)'!R175*(1+入力!$C$31/100),-入力!$C$29),
          IF(入力!$C$30=3,ROUND('ユーザー別小売(卸)価格試算(税抜)'!R175*(1+入力!$C$31/100),-入力!$C$29)))),
          'ユーザー別小売(卸)価格試算(税抜)'!R175))</f>
        <v>42460</v>
      </c>
      <c r="S175" s="201">
        <f>'6桁'!S175</f>
        <v>0</v>
      </c>
      <c r="T175" s="5" t="str">
        <f>IF('ユーザー別小売(卸)価格試算(税抜)'!T175="","",
      IF(ISNUMBER('ユーザー別小売(卸)価格試算(税抜)'!T175),
          IF(入力!$C$30=1,ROUNDDOWN('ユーザー別小売(卸)価格試算(税抜)'!T175*(1+入力!$C$31/100),-入力!$C$29),
          IF(入力!$C$30=2,ROUNDUP('ユーザー別小売(卸)価格試算(税抜)'!T175*(1+入力!$C$31/100),-入力!$C$29),
          IF(入力!$C$30=3,ROUND('ユーザー別小売(卸)価格試算(税抜)'!T175*(1+入力!$C$31/100),-入力!$C$29)))),
          'ユーザー別小売(卸)価格試算(税抜)'!T175))</f>
        <v/>
      </c>
      <c r="U175" s="201">
        <f>'6桁'!U175</f>
        <v>0</v>
      </c>
      <c r="V175" s="5">
        <f>IF('ユーザー別小売(卸)価格試算(税抜)'!V175="","",
      IF(ISNUMBER('ユーザー別小売(卸)価格試算(税抜)'!V175),
          IF(入力!$C$30=1,ROUNDDOWN('ユーザー別小売(卸)価格試算(税抜)'!V175*(1+入力!$C$31/100),-入力!$C$29),
          IF(入力!$C$30=2,ROUNDUP('ユーザー別小売(卸)価格試算(税抜)'!V175*(1+入力!$C$31/100),-入力!$C$29),
          IF(入力!$C$30=3,ROUND('ユーザー別小売(卸)価格試算(税抜)'!V175*(1+入力!$C$31/100),-入力!$C$29)))),
          'ユーザー別小売(卸)価格試算(税抜)'!V175))</f>
        <v>33440</v>
      </c>
      <c r="W175" s="62">
        <f>'6桁'!W175</f>
        <v>0</v>
      </c>
      <c r="X175" s="5" t="str">
        <f>IF('ユーザー別小売(卸)価格試算(税抜)'!X175="","",
      IF(ISNUMBER('ユーザー別小売(卸)価格試算(税抜)'!X175),
          IF(入力!$C$30=1,ROUNDDOWN('ユーザー別小売(卸)価格試算(税抜)'!X175*(1+入力!$C$31/100),-入力!$C$29),
          IF(入力!$C$30=2,ROUNDUP('ユーザー別小売(卸)価格試算(税抜)'!X175*(1+入力!$C$31/100),-入力!$C$29),
          IF(入力!$C$30=3,ROUND('ユーザー別小売(卸)価格試算(税抜)'!X175*(1+入力!$C$31/100),-入力!$C$29)))),
          'ユーザー別小売(卸)価格試算(税抜)'!X175))</f>
        <v/>
      </c>
      <c r="Y175" s="62">
        <f>'6桁'!Y175</f>
        <v>0</v>
      </c>
      <c r="Z175" s="5" t="str">
        <f>IF('ユーザー別小売(卸)価格試算(税抜)'!Z175="","",
      IF(ISNUMBER('ユーザー別小売(卸)価格試算(税抜)'!Z175),
          IF(入力!$C$30=1,ROUNDDOWN('ユーザー別小売(卸)価格試算(税抜)'!Z175*(1+入力!$C$31/100),-入力!$C$29),
          IF(入力!$C$30=2,ROUNDUP('ユーザー別小売(卸)価格試算(税抜)'!Z175*(1+入力!$C$31/100),-入力!$C$29),
          IF(入力!$C$30=3,ROUND('ユーザー別小売(卸)価格試算(税抜)'!Z175*(1+入力!$C$31/100),-入力!$C$29)))),
          'ユーザー別小売(卸)価格試算(税抜)'!Z175))</f>
        <v/>
      </c>
      <c r="AA175" s="62">
        <f>'6桁'!AA175</f>
        <v>0</v>
      </c>
    </row>
    <row r="176" spans="2:27" s="3" customFormat="1" ht="30" customHeight="1">
      <c r="B176" s="451"/>
      <c r="C176" s="399" t="s">
        <v>295</v>
      </c>
      <c r="D176" s="152"/>
      <c r="E176" s="390">
        <v>110</v>
      </c>
      <c r="F176" s="5" t="str">
        <f>IF('ユーザー別小売(卸)価格試算(税抜)'!F176="","",
      IF(ISNUMBER('ユーザー別小売(卸)価格試算(税抜)'!F176),
          IF(入力!$C$30=1,ROUNDDOWN('ユーザー別小売(卸)価格試算(税抜)'!F176*(1+入力!$C$31/100),-入力!$C$29),
          IF(入力!$C$30=2,ROUNDUP('ユーザー別小売(卸)価格試算(税抜)'!F176*(1+入力!$C$31/100),-入力!$C$29),
          IF(入力!$C$30=3,ROUND('ユーザー別小売(卸)価格試算(税抜)'!F176*(1+入力!$C$31/100),-入力!$C$29)))),
          'ユーザー別小売(卸)価格試算(税抜)'!F176))</f>
        <v/>
      </c>
      <c r="G176" s="62">
        <f>'6桁'!G176</f>
        <v>0</v>
      </c>
      <c r="H176" s="5" t="str">
        <f>IF('ユーザー別小売(卸)価格試算(税抜)'!H176="","",
      IF(ISNUMBER('ユーザー別小売(卸)価格試算(税抜)'!H176),
          IF(入力!$C$30=1,ROUNDDOWN('ユーザー別小売(卸)価格試算(税抜)'!H176*(1+入力!$C$31/100),-入力!$C$29),
          IF(入力!$C$30=2,ROUNDUP('ユーザー別小売(卸)価格試算(税抜)'!H176*(1+入力!$C$31/100),-入力!$C$29),
          IF(入力!$C$30=3,ROUND('ユーザー別小売(卸)価格試算(税抜)'!H176*(1+入力!$C$31/100),-入力!$C$29)))),
          'ユーザー別小売(卸)価格試算(税抜)'!H176))</f>
        <v/>
      </c>
      <c r="I176" s="62">
        <f>'6桁'!I176</f>
        <v>0</v>
      </c>
      <c r="J176" s="5">
        <f>IF('ユーザー別小売(卸)価格試算(税抜)'!J176="","",
      IF(ISNUMBER('ユーザー別小売(卸)価格試算(税抜)'!J176),
          IF(入力!$C$30=1,ROUNDDOWN('ユーザー別小売(卸)価格試算(税抜)'!J176*(1+入力!$C$31/100),-入力!$C$29),
          IF(入力!$C$30=2,ROUNDUP('ユーザー別小売(卸)価格試算(税抜)'!J176*(1+入力!$C$31/100),-入力!$C$29),
          IF(入力!$C$30=3,ROUND('ユーザー別小売(卸)価格試算(税抜)'!J176*(1+入力!$C$31/100),-入力!$C$29)))),
          'ユーザー別小売(卸)価格試算(税抜)'!J176))</f>
        <v>65670</v>
      </c>
      <c r="K176" s="62" t="str">
        <f>'6桁'!K176</f>
        <v>★</v>
      </c>
      <c r="L176" s="356"/>
      <c r="M176" s="451"/>
      <c r="N176" s="489" t="s">
        <v>226</v>
      </c>
      <c r="O176" s="436"/>
      <c r="P176" s="152"/>
      <c r="Q176" s="386">
        <v>108</v>
      </c>
      <c r="R176" s="5" t="str">
        <f>IF('ユーザー別小売(卸)価格試算(税抜)'!R176="","",
      IF(ISNUMBER('ユーザー別小売(卸)価格試算(税抜)'!R176),
          IF(入力!$C$30=1,ROUNDDOWN('ユーザー別小売(卸)価格試算(税抜)'!R176*(1+入力!$C$31/100),-入力!$C$29),
          IF(入力!$C$30=2,ROUNDUP('ユーザー別小売(卸)価格試算(税抜)'!R176*(1+入力!$C$31/100),-入力!$C$29),
          IF(入力!$C$30=3,ROUND('ユーザー別小売(卸)価格試算(税抜)'!R176*(1+入力!$C$31/100),-入力!$C$29)))),
          'ユーザー別小売(卸)価格試算(税抜)'!R176))</f>
        <v/>
      </c>
      <c r="S176" s="201">
        <f>'6桁'!S176</f>
        <v>0</v>
      </c>
      <c r="T176" s="5" t="str">
        <f>IF('ユーザー別小売(卸)価格試算(税抜)'!T176="","",
      IF(ISNUMBER('ユーザー別小売(卸)価格試算(税抜)'!T176),
          IF(入力!$C$30=1,ROUNDDOWN('ユーザー別小売(卸)価格試算(税抜)'!T176*(1+入力!$C$31/100),-入力!$C$29),
          IF(入力!$C$30=2,ROUNDUP('ユーザー別小売(卸)価格試算(税抜)'!T176*(1+入力!$C$31/100),-入力!$C$29),
          IF(入力!$C$30=3,ROUND('ユーザー別小売(卸)価格試算(税抜)'!T176*(1+入力!$C$31/100),-入力!$C$29)))),
          'ユーザー別小売(卸)価格試算(税抜)'!T176))</f>
        <v/>
      </c>
      <c r="U176" s="201">
        <f>'6桁'!U176</f>
        <v>0</v>
      </c>
      <c r="V176" s="5">
        <f>IF('ユーザー別小売(卸)価格試算(税抜)'!V176="","",
      IF(ISNUMBER('ユーザー別小売(卸)価格試算(税抜)'!V176),
          IF(入力!$C$30=1,ROUNDDOWN('ユーザー別小売(卸)価格試算(税抜)'!V176*(1+入力!$C$31/100),-入力!$C$29),
          IF(入力!$C$30=2,ROUNDUP('ユーザー別小売(卸)価格試算(税抜)'!V176*(1+入力!$C$31/100),-入力!$C$29),
          IF(入力!$C$30=3,ROUND('ユーザー別小売(卸)価格試算(税抜)'!V176*(1+入力!$C$31/100),-入力!$C$29)))),
          'ユーザー別小売(卸)価格試算(税抜)'!V176))</f>
        <v>36300</v>
      </c>
      <c r="W176" s="62" t="str">
        <f>'6桁'!W176</f>
        <v>★</v>
      </c>
      <c r="X176" s="5" t="str">
        <f>IF('ユーザー別小売(卸)価格試算(税抜)'!X176="","",
      IF(ISNUMBER('ユーザー別小売(卸)価格試算(税抜)'!X176),
          IF(入力!$C$30=1,ROUNDDOWN('ユーザー別小売(卸)価格試算(税抜)'!X176*(1+入力!$C$31/100),-入力!$C$29),
          IF(入力!$C$30=2,ROUNDUP('ユーザー別小売(卸)価格試算(税抜)'!X176*(1+入力!$C$31/100),-入力!$C$29),
          IF(入力!$C$30=3,ROUND('ユーザー別小売(卸)価格試算(税抜)'!X176*(1+入力!$C$31/100),-入力!$C$29)))),
          'ユーザー別小売(卸)価格試算(税抜)'!X176))</f>
        <v/>
      </c>
      <c r="Y176" s="62">
        <f>'6桁'!Y176</f>
        <v>0</v>
      </c>
      <c r="Z176" s="5" t="str">
        <f>IF('ユーザー別小売(卸)価格試算(税抜)'!Z176="","",
      IF(ISNUMBER('ユーザー別小売(卸)価格試算(税抜)'!Z176),
          IF(入力!$C$30=1,ROUNDDOWN('ユーザー別小売(卸)価格試算(税抜)'!Z176*(1+入力!$C$31/100),-入力!$C$29),
          IF(入力!$C$30=2,ROUNDUP('ユーザー別小売(卸)価格試算(税抜)'!Z176*(1+入力!$C$31/100),-入力!$C$29),
          IF(入力!$C$30=3,ROUND('ユーザー別小売(卸)価格試算(税抜)'!Z176*(1+入力!$C$31/100),-入力!$C$29)))),
          'ユーザー別小売(卸)価格試算(税抜)'!Z176))</f>
        <v/>
      </c>
      <c r="AA176" s="62">
        <f>'6桁'!AA176</f>
        <v>0</v>
      </c>
    </row>
    <row r="177" spans="2:27" s="3" customFormat="1" ht="30" customHeight="1">
      <c r="B177" s="451"/>
      <c r="C177" s="399" t="s">
        <v>333</v>
      </c>
      <c r="D177" s="152"/>
      <c r="E177" s="390">
        <v>104</v>
      </c>
      <c r="F177" s="5">
        <f>IF('ユーザー別小売(卸)価格試算(税抜)'!F177="","",
      IF(ISNUMBER('ユーザー別小売(卸)価格試算(税抜)'!F177),
          IF(入力!$C$30=1,ROUNDDOWN('ユーザー別小売(卸)価格試算(税抜)'!F177*(1+入力!$C$31/100),-入力!$C$29),
          IF(入力!$C$30=2,ROUNDUP('ユーザー別小売(卸)価格試算(税抜)'!F177*(1+入力!$C$31/100),-入力!$C$29),
          IF(入力!$C$30=3,ROUND('ユーザー別小売(卸)価格試算(税抜)'!F177*(1+入力!$C$31/100),-入力!$C$29)))),
          'ユーザー別小売(卸)価格試算(税抜)'!F177))</f>
        <v>74250</v>
      </c>
      <c r="G177" s="62" t="str">
        <f>'6桁'!G177</f>
        <v>★</v>
      </c>
      <c r="H177" s="5" t="str">
        <f>IF('ユーザー別小売(卸)価格試算(税抜)'!H177="","",
      IF(ISNUMBER('ユーザー別小売(卸)価格試算(税抜)'!H177),
          IF(入力!$C$30=1,ROUNDDOWN('ユーザー別小売(卸)価格試算(税抜)'!H177*(1+入力!$C$31/100),-入力!$C$29),
          IF(入力!$C$30=2,ROUNDUP('ユーザー別小売(卸)価格試算(税抜)'!H177*(1+入力!$C$31/100),-入力!$C$29),
          IF(入力!$C$30=3,ROUND('ユーザー別小売(卸)価格試算(税抜)'!H177*(1+入力!$C$31/100),-入力!$C$29)))),
          'ユーザー別小売(卸)価格試算(税抜)'!H177))</f>
        <v/>
      </c>
      <c r="I177" s="62">
        <f>'6桁'!I177</f>
        <v>0</v>
      </c>
      <c r="J177" s="5">
        <f>IF('ユーザー別小売(卸)価格試算(税抜)'!J177="","",
      IF(ISNUMBER('ユーザー別小売(卸)価格試算(税抜)'!J177),
          IF(入力!$C$30=1,ROUNDDOWN('ユーザー別小売(卸)価格試算(税抜)'!J177*(1+入力!$C$31/100),-入力!$C$29),
          IF(入力!$C$30=2,ROUNDUP('ユーザー別小売(卸)価格試算(税抜)'!J177*(1+入力!$C$31/100),-入力!$C$29),
          IF(入力!$C$30=3,ROUND('ユーザー別小売(卸)価格試算(税抜)'!J177*(1+入力!$C$31/100),-入力!$C$29)))),
          'ユーザー別小売(卸)価格試算(税抜)'!J177))</f>
        <v>53350</v>
      </c>
      <c r="K177" s="62" t="str">
        <f>'6桁'!K177</f>
        <v>★</v>
      </c>
      <c r="L177" s="356"/>
      <c r="M177" s="451"/>
      <c r="N177" s="489" t="s">
        <v>304</v>
      </c>
      <c r="O177" s="436"/>
      <c r="P177" s="152">
        <v>107</v>
      </c>
      <c r="Q177" s="386"/>
      <c r="R177" s="5" t="str">
        <f>IF('ユーザー別小売(卸)価格試算(税抜)'!R177="","",
      IF(ISNUMBER('ユーザー別小売(卸)価格試算(税抜)'!R177),
          IF(入力!$C$30=1,ROUNDDOWN('ユーザー別小売(卸)価格試算(税抜)'!R177*(1+入力!$C$31/100),-入力!$C$29),
          IF(入力!$C$30=2,ROUNDUP('ユーザー別小売(卸)価格試算(税抜)'!R177*(1+入力!$C$31/100),-入力!$C$29),
          IF(入力!$C$30=3,ROUND('ユーザー別小売(卸)価格試算(税抜)'!R177*(1+入力!$C$31/100),-入力!$C$29)))),
          'ユーザー別小売(卸)価格試算(税抜)'!R177))</f>
        <v/>
      </c>
      <c r="S177" s="201">
        <f>'6桁'!S177</f>
        <v>0</v>
      </c>
      <c r="T177" s="5" t="str">
        <f>IF('ユーザー別小売(卸)価格試算(税抜)'!T177="","",
      IF(ISNUMBER('ユーザー別小売(卸)価格試算(税抜)'!T177),
          IF(入力!$C$30=1,ROUNDDOWN('ユーザー別小売(卸)価格試算(税抜)'!T177*(1+入力!$C$31/100),-入力!$C$29),
          IF(入力!$C$30=2,ROUNDUP('ユーザー別小売(卸)価格試算(税抜)'!T177*(1+入力!$C$31/100),-入力!$C$29),
          IF(入力!$C$30=3,ROUND('ユーザー別小売(卸)価格試算(税抜)'!T177*(1+入力!$C$31/100),-入力!$C$29)))),
          'ユーザー別小売(卸)価格試算(税抜)'!T177))</f>
        <v/>
      </c>
      <c r="U177" s="201">
        <f>'6桁'!U177</f>
        <v>0</v>
      </c>
      <c r="V177" s="5">
        <f>IF('ユーザー別小売(卸)価格試算(税抜)'!V177="","",
      IF(ISNUMBER('ユーザー別小売(卸)価格試算(税抜)'!V177),
          IF(入力!$C$30=1,ROUNDDOWN('ユーザー別小売(卸)価格試算(税抜)'!V177*(1+入力!$C$31/100),-入力!$C$29),
          IF(入力!$C$30=2,ROUNDUP('ユーザー別小売(卸)価格試算(税抜)'!V177*(1+入力!$C$31/100),-入力!$C$29),
          IF(入力!$C$30=3,ROUND('ユーザー別小売(卸)価格試算(税抜)'!V177*(1+入力!$C$31/100),-入力!$C$29)))),
          'ユーザー別小売(卸)価格試算(税抜)'!V177))</f>
        <v>38500</v>
      </c>
      <c r="W177" s="62">
        <f>'6桁'!W177</f>
        <v>0</v>
      </c>
      <c r="X177" s="5" t="str">
        <f>IF('ユーザー別小売(卸)価格試算(税抜)'!X177="","",
      IF(ISNUMBER('ユーザー別小売(卸)価格試算(税抜)'!X177),
          IF(入力!$C$30=1,ROUNDDOWN('ユーザー別小売(卸)価格試算(税抜)'!X177*(1+入力!$C$31/100),-入力!$C$29),
          IF(入力!$C$30=2,ROUNDUP('ユーザー別小売(卸)価格試算(税抜)'!X177*(1+入力!$C$31/100),-入力!$C$29),
          IF(入力!$C$30=3,ROUND('ユーザー別小売(卸)価格試算(税抜)'!X177*(1+入力!$C$31/100),-入力!$C$29)))),
          'ユーザー別小売(卸)価格試算(税抜)'!X177))</f>
        <v/>
      </c>
      <c r="Y177" s="62">
        <f>'6桁'!Y177</f>
        <v>0</v>
      </c>
      <c r="Z177" s="5" t="str">
        <f>IF('ユーザー別小売(卸)価格試算(税抜)'!Z177="","",
      IF(ISNUMBER('ユーザー別小売(卸)価格試算(税抜)'!Z177),
          IF(入力!$C$30=1,ROUNDDOWN('ユーザー別小売(卸)価格試算(税抜)'!Z177*(1+入力!$C$31/100),-入力!$C$29),
          IF(入力!$C$30=2,ROUNDUP('ユーザー別小売(卸)価格試算(税抜)'!Z177*(1+入力!$C$31/100),-入力!$C$29),
          IF(入力!$C$30=3,ROUND('ユーザー別小売(卸)価格試算(税抜)'!Z177*(1+入力!$C$31/100),-入力!$C$29)))),
          'ユーザー別小売(卸)価格試算(税抜)'!Z177))</f>
        <v/>
      </c>
      <c r="AA177" s="62">
        <f>'6桁'!AA177</f>
        <v>0</v>
      </c>
    </row>
    <row r="178" spans="2:27" s="3" customFormat="1" ht="30" customHeight="1">
      <c r="B178" s="451"/>
      <c r="C178" s="399" t="s">
        <v>296</v>
      </c>
      <c r="D178" s="152"/>
      <c r="E178" s="390">
        <v>113</v>
      </c>
      <c r="F178" s="5" t="str">
        <f>IF('ユーザー別小売(卸)価格試算(税抜)'!F178="","",
      IF(ISNUMBER('ユーザー別小売(卸)価格試算(税抜)'!F178),
          IF(入力!$C$30=1,ROUNDDOWN('ユーザー別小売(卸)価格試算(税抜)'!F178*(1+入力!$C$31/100),-入力!$C$29),
          IF(入力!$C$30=2,ROUNDUP('ユーザー別小売(卸)価格試算(税抜)'!F178*(1+入力!$C$31/100),-入力!$C$29),
          IF(入力!$C$30=3,ROUND('ユーザー別小売(卸)価格試算(税抜)'!F178*(1+入力!$C$31/100),-入力!$C$29)))),
          'ユーザー別小売(卸)価格試算(税抜)'!F178))</f>
        <v/>
      </c>
      <c r="G178" s="62">
        <f>'6桁'!G178</f>
        <v>0</v>
      </c>
      <c r="H178" s="5" t="str">
        <f>IF('ユーザー別小売(卸)価格試算(税抜)'!H178="","",
      IF(ISNUMBER('ユーザー別小売(卸)価格試算(税抜)'!H178),
          IF(入力!$C$30=1,ROUNDDOWN('ユーザー別小売(卸)価格試算(税抜)'!H178*(1+入力!$C$31/100),-入力!$C$29),
          IF(入力!$C$30=2,ROUNDUP('ユーザー別小売(卸)価格試算(税抜)'!H178*(1+入力!$C$31/100),-入力!$C$29),
          IF(入力!$C$30=3,ROUND('ユーザー別小売(卸)価格試算(税抜)'!H178*(1+入力!$C$31/100),-入力!$C$29)))),
          'ユーザー別小売(卸)価格試算(税抜)'!H178))</f>
        <v/>
      </c>
      <c r="I178" s="62">
        <f>'6桁'!I178</f>
        <v>0</v>
      </c>
      <c r="J178" s="5">
        <f>IF('ユーザー別小売(卸)価格試算(税抜)'!J178="","",
      IF(ISNUMBER('ユーザー別小売(卸)価格試算(税抜)'!J178),
          IF(入力!$C$30=1,ROUNDDOWN('ユーザー別小売(卸)価格試算(税抜)'!J178*(1+入力!$C$31/100),-入力!$C$29),
          IF(入力!$C$30=2,ROUNDUP('ユーザー別小売(卸)価格試算(税抜)'!J178*(1+入力!$C$31/100),-入力!$C$29),
          IF(入力!$C$30=3,ROUND('ユーザー別小売(卸)価格試算(税抜)'!J178*(1+入力!$C$31/100),-入力!$C$29)))),
          'ユーザー別小売(卸)価格試算(税抜)'!J178))</f>
        <v>62150</v>
      </c>
      <c r="K178" s="62" t="str">
        <f>'6桁'!K178</f>
        <v>★</v>
      </c>
      <c r="L178" s="356"/>
      <c r="M178" s="451"/>
      <c r="N178" s="489" t="s">
        <v>151</v>
      </c>
      <c r="O178" s="436"/>
      <c r="P178" s="152">
        <v>112</v>
      </c>
      <c r="Q178" s="386"/>
      <c r="R178" s="5" t="str">
        <f>IF('ユーザー別小売(卸)価格試算(税抜)'!R178="","",
      IF(ISNUMBER('ユーザー別小売(卸)価格試算(税抜)'!R178),
          IF(入力!$C$30=1,ROUNDDOWN('ユーザー別小売(卸)価格試算(税抜)'!R178*(1+入力!$C$31/100),-入力!$C$29),
          IF(入力!$C$30=2,ROUNDUP('ユーザー別小売(卸)価格試算(税抜)'!R178*(1+入力!$C$31/100),-入力!$C$29),
          IF(入力!$C$30=3,ROUND('ユーザー別小売(卸)価格試算(税抜)'!R178*(1+入力!$C$31/100),-入力!$C$29)))),
          'ユーザー別小売(卸)価格試算(税抜)'!R178))</f>
        <v/>
      </c>
      <c r="S178" s="201">
        <f>'6桁'!S178</f>
        <v>0</v>
      </c>
      <c r="T178" s="5" t="str">
        <f>IF('ユーザー別小売(卸)価格試算(税抜)'!T178="","",
      IF(ISNUMBER('ユーザー別小売(卸)価格試算(税抜)'!T178),
          IF(入力!$C$30=1,ROUNDDOWN('ユーザー別小売(卸)価格試算(税抜)'!T178*(1+入力!$C$31/100),-入力!$C$29),
          IF(入力!$C$30=2,ROUNDUP('ユーザー別小売(卸)価格試算(税抜)'!T178*(1+入力!$C$31/100),-入力!$C$29),
          IF(入力!$C$30=3,ROUND('ユーザー別小売(卸)価格試算(税抜)'!T178*(1+入力!$C$31/100),-入力!$C$29)))),
          'ユーザー別小売(卸)価格試算(税抜)'!T178))</f>
        <v/>
      </c>
      <c r="U178" s="201">
        <f>'6桁'!U178</f>
        <v>0</v>
      </c>
      <c r="V178" s="5">
        <f>IF('ユーザー別小売(卸)価格試算(税抜)'!V178="","",
      IF(ISNUMBER('ユーザー別小売(卸)価格試算(税抜)'!V178),
          IF(入力!$C$30=1,ROUNDDOWN('ユーザー別小売(卸)価格試算(税抜)'!V178*(1+入力!$C$31/100),-入力!$C$29),
          IF(入力!$C$30=2,ROUNDUP('ユーザー別小売(卸)価格試算(税抜)'!V178*(1+入力!$C$31/100),-入力!$C$29),
          IF(入力!$C$30=3,ROUND('ユーザー別小売(卸)価格試算(税抜)'!V178*(1+入力!$C$31/100),-入力!$C$29)))),
          'ユーザー別小売(卸)価格試算(税抜)'!V178))</f>
        <v>40150</v>
      </c>
      <c r="W178" s="62">
        <f>'6桁'!W178</f>
        <v>0</v>
      </c>
      <c r="X178" s="5" t="str">
        <f>IF('ユーザー別小売(卸)価格試算(税抜)'!X178="","",
      IF(ISNUMBER('ユーザー別小売(卸)価格試算(税抜)'!X178),
          IF(入力!$C$30=1,ROUNDDOWN('ユーザー別小売(卸)価格試算(税抜)'!X178*(1+入力!$C$31/100),-入力!$C$29),
          IF(入力!$C$30=2,ROUNDUP('ユーザー別小売(卸)価格試算(税抜)'!X178*(1+入力!$C$31/100),-入力!$C$29),
          IF(入力!$C$30=3,ROUND('ユーザー別小売(卸)価格試算(税抜)'!X178*(1+入力!$C$31/100),-入力!$C$29)))),
          'ユーザー別小売(卸)価格試算(税抜)'!X178))</f>
        <v/>
      </c>
      <c r="Y178" s="62">
        <f>'6桁'!Y178</f>
        <v>0</v>
      </c>
      <c r="Z178" s="5" t="str">
        <f>IF('ユーザー別小売(卸)価格試算(税抜)'!Z178="","",
      IF(ISNUMBER('ユーザー別小売(卸)価格試算(税抜)'!Z178),
          IF(入力!$C$30=1,ROUNDDOWN('ユーザー別小売(卸)価格試算(税抜)'!Z178*(1+入力!$C$31/100),-入力!$C$29),
          IF(入力!$C$30=2,ROUNDUP('ユーザー別小売(卸)価格試算(税抜)'!Z178*(1+入力!$C$31/100),-入力!$C$29),
          IF(入力!$C$30=3,ROUND('ユーザー別小売(卸)価格試算(税抜)'!Z178*(1+入力!$C$31/100),-入力!$C$29)))),
          'ユーザー別小売(卸)価格試算(税抜)'!Z178))</f>
        <v/>
      </c>
      <c r="AA178" s="62">
        <f>'6桁'!AA178</f>
        <v>0</v>
      </c>
    </row>
    <row r="179" spans="2:27" ht="30" customHeight="1">
      <c r="B179" s="451"/>
      <c r="C179" s="399" t="s">
        <v>249</v>
      </c>
      <c r="D179" s="152">
        <v>112</v>
      </c>
      <c r="E179" s="390"/>
      <c r="F179" s="5" t="str">
        <f>IF('ユーザー別小売(卸)価格試算(税抜)'!F179="","",
      IF(ISNUMBER('ユーザー別小売(卸)価格試算(税抜)'!F179),
          IF(入力!$C$30=1,ROUNDDOWN('ユーザー別小売(卸)価格試算(税抜)'!F179*(1+入力!$C$31/100),-入力!$C$29),
          IF(入力!$C$30=2,ROUNDUP('ユーザー別小売(卸)価格試算(税抜)'!F179*(1+入力!$C$31/100),-入力!$C$29),
          IF(入力!$C$30=3,ROUND('ユーザー別小売(卸)価格試算(税抜)'!F179*(1+入力!$C$31/100),-入力!$C$29)))),
          'ユーザー別小売(卸)価格試算(税抜)'!F179))</f>
        <v/>
      </c>
      <c r="G179" s="62">
        <f>'6桁'!G179</f>
        <v>0</v>
      </c>
      <c r="H179" s="5" t="str">
        <f>IF('ユーザー別小売(卸)価格試算(税抜)'!H179="","",
      IF(ISNUMBER('ユーザー別小売(卸)価格試算(税抜)'!H179),
          IF(入力!$C$30=1,ROUNDDOWN('ユーザー別小売(卸)価格試算(税抜)'!H179*(1+入力!$C$31/100),-入力!$C$29),
          IF(入力!$C$30=2,ROUNDUP('ユーザー別小売(卸)価格試算(税抜)'!H179*(1+入力!$C$31/100),-入力!$C$29),
          IF(入力!$C$30=3,ROUND('ユーザー別小売(卸)価格試算(税抜)'!H179*(1+入力!$C$31/100),-入力!$C$29)))),
          'ユーザー別小売(卸)価格試算(税抜)'!H179))</f>
        <v/>
      </c>
      <c r="I179" s="62">
        <f>'6桁'!I179</f>
        <v>0</v>
      </c>
      <c r="J179" s="5">
        <f>IF('ユーザー別小売(卸)価格試算(税抜)'!J179="","",
      IF(ISNUMBER('ユーザー別小売(卸)価格試算(税抜)'!J179),
          IF(入力!$C$30=1,ROUNDDOWN('ユーザー別小売(卸)価格試算(税抜)'!J179*(1+入力!$C$31/100),-入力!$C$29),
          IF(入力!$C$30=2,ROUNDUP('ユーザー別小売(卸)価格試算(税抜)'!J179*(1+入力!$C$31/100),-入力!$C$29),
          IF(入力!$C$30=3,ROUND('ユーザー別小売(卸)価格試算(税抜)'!J179*(1+入力!$C$31/100),-入力!$C$29)))),
          'ユーザー別小売(卸)価格試算(税抜)'!J179))</f>
        <v>64460</v>
      </c>
      <c r="K179" s="62">
        <f>'6桁'!K179</f>
        <v>0</v>
      </c>
      <c r="L179" s="356"/>
      <c r="M179" s="451"/>
      <c r="N179" s="489" t="s">
        <v>167</v>
      </c>
      <c r="O179" s="436"/>
      <c r="P179" s="152">
        <v>115</v>
      </c>
      <c r="Q179" s="386"/>
      <c r="R179" s="5" t="str">
        <f>IF('ユーザー別小売(卸)価格試算(税抜)'!R179="","",
      IF(ISNUMBER('ユーザー別小売(卸)価格試算(税抜)'!R179),
          IF(入力!$C$30=1,ROUNDDOWN('ユーザー別小売(卸)価格試算(税抜)'!R179*(1+入力!$C$31/100),-入力!$C$29),
          IF(入力!$C$30=2,ROUNDUP('ユーザー別小売(卸)価格試算(税抜)'!R179*(1+入力!$C$31/100),-入力!$C$29),
          IF(入力!$C$30=3,ROUND('ユーザー別小売(卸)価格試算(税抜)'!R179*(1+入力!$C$31/100),-入力!$C$29)))),
          'ユーザー別小売(卸)価格試算(税抜)'!R179))</f>
        <v/>
      </c>
      <c r="S179" s="201">
        <f>'6桁'!S179</f>
        <v>0</v>
      </c>
      <c r="T179" s="5" t="str">
        <f>IF('ユーザー別小売(卸)価格試算(税抜)'!T179="","",
      IF(ISNUMBER('ユーザー別小売(卸)価格試算(税抜)'!T179),
          IF(入力!$C$30=1,ROUNDDOWN('ユーザー別小売(卸)価格試算(税抜)'!T179*(1+入力!$C$31/100),-入力!$C$29),
          IF(入力!$C$30=2,ROUNDUP('ユーザー別小売(卸)価格試算(税抜)'!T179*(1+入力!$C$31/100),-入力!$C$29),
          IF(入力!$C$30=3,ROUND('ユーザー別小売(卸)価格試算(税抜)'!T179*(1+入力!$C$31/100),-入力!$C$29)))),
          'ユーザー別小売(卸)価格試算(税抜)'!T179))</f>
        <v/>
      </c>
      <c r="U179" s="201">
        <f>'6桁'!U179</f>
        <v>0</v>
      </c>
      <c r="V179" s="5">
        <f>IF('ユーザー別小売(卸)価格試算(税抜)'!V179="","",
      IF(ISNUMBER('ユーザー別小売(卸)価格試算(税抜)'!V179),
          IF(入力!$C$30=1,ROUNDDOWN('ユーザー別小売(卸)価格試算(税抜)'!V179*(1+入力!$C$31/100),-入力!$C$29),
          IF(入力!$C$30=2,ROUNDUP('ユーザー別小売(卸)価格試算(税抜)'!V179*(1+入力!$C$31/100),-入力!$C$29),
          IF(入力!$C$30=3,ROUND('ユーザー別小売(卸)価格試算(税抜)'!V179*(1+入力!$C$31/100),-入力!$C$29)))),
          'ユーザー別小売(卸)価格試算(税抜)'!V179))</f>
        <v>41470</v>
      </c>
      <c r="W179" s="62">
        <f>'6桁'!W179</f>
        <v>0</v>
      </c>
      <c r="X179" s="5" t="str">
        <f>IF('ユーザー別小売(卸)価格試算(税抜)'!X179="","",
      IF(ISNUMBER('ユーザー別小売(卸)価格試算(税抜)'!X179),
          IF(入力!$C$30=1,ROUNDDOWN('ユーザー別小売(卸)価格試算(税抜)'!X179*(1+入力!$C$31/100),-入力!$C$29),
          IF(入力!$C$30=2,ROUNDUP('ユーザー別小売(卸)価格試算(税抜)'!X179*(1+入力!$C$31/100),-入力!$C$29),
          IF(入力!$C$30=3,ROUND('ユーザー別小売(卸)価格試算(税抜)'!X179*(1+入力!$C$31/100),-入力!$C$29)))),
          'ユーザー別小売(卸)価格試算(税抜)'!X179))</f>
        <v/>
      </c>
      <c r="Y179" s="62">
        <f>'6桁'!Y179</f>
        <v>0</v>
      </c>
      <c r="Z179" s="5" t="str">
        <f>IF('ユーザー別小売(卸)価格試算(税抜)'!Z179="","",
      IF(ISNUMBER('ユーザー別小売(卸)価格試算(税抜)'!Z179),
          IF(入力!$C$30=1,ROUNDDOWN('ユーザー別小売(卸)価格試算(税抜)'!Z179*(1+入力!$C$31/100),-入力!$C$29),
          IF(入力!$C$30=2,ROUNDUP('ユーザー別小売(卸)価格試算(税抜)'!Z179*(1+入力!$C$31/100),-入力!$C$29),
          IF(入力!$C$30=3,ROUND('ユーザー別小売(卸)価格試算(税抜)'!Z179*(1+入力!$C$31/100),-入力!$C$29)))),
          'ユーザー別小売(卸)価格試算(税抜)'!Z179))</f>
        <v/>
      </c>
      <c r="AA179" s="62">
        <f>'6桁'!AA179</f>
        <v>0</v>
      </c>
    </row>
    <row r="180" spans="2:27" ht="30" customHeight="1">
      <c r="B180" s="451"/>
      <c r="C180" s="399" t="s">
        <v>205</v>
      </c>
      <c r="D180" s="152">
        <v>102</v>
      </c>
      <c r="E180" s="390"/>
      <c r="F180" s="5">
        <f>IF('ユーザー別小売(卸)価格試算(税抜)'!F180="","",
      IF(ISNUMBER('ユーザー別小売(卸)価格試算(税抜)'!F180),
          IF(入力!$C$30=1,ROUNDDOWN('ユーザー別小売(卸)価格試算(税抜)'!F180*(1+入力!$C$31/100),-入力!$C$29),
          IF(入力!$C$30=2,ROUNDUP('ユーザー別小売(卸)価格試算(税抜)'!F180*(1+入力!$C$31/100),-入力!$C$29),
          IF(入力!$C$30=3,ROUND('ユーザー別小売(卸)価格試算(税抜)'!F180*(1+入力!$C$31/100),-入力!$C$29)))),
          'ユーザー別小売(卸)価格試算(税抜)'!F180))</f>
        <v>68750</v>
      </c>
      <c r="G180" s="62">
        <f>'6桁'!G180</f>
        <v>0</v>
      </c>
      <c r="H180" s="5" t="str">
        <f>IF('ユーザー別小売(卸)価格試算(税抜)'!H180="","",
      IF(ISNUMBER('ユーザー別小売(卸)価格試算(税抜)'!H180),
          IF(入力!$C$30=1,ROUNDDOWN('ユーザー別小売(卸)価格試算(税抜)'!H180*(1+入力!$C$31/100),-入力!$C$29),
          IF(入力!$C$30=2,ROUNDUP('ユーザー別小売(卸)価格試算(税抜)'!H180*(1+入力!$C$31/100),-入力!$C$29),
          IF(入力!$C$30=3,ROUND('ユーザー別小売(卸)価格試算(税抜)'!H180*(1+入力!$C$31/100),-入力!$C$29)))),
          'ユーザー別小売(卸)価格試算(税抜)'!H180))</f>
        <v/>
      </c>
      <c r="I180" s="62">
        <f>'6桁'!I180</f>
        <v>0</v>
      </c>
      <c r="J180" s="5">
        <f>IF('ユーザー別小売(卸)価格試算(税抜)'!J180="","",
      IF(ISNUMBER('ユーザー別小売(卸)価格試算(税抜)'!J180),
          IF(入力!$C$30=1,ROUNDDOWN('ユーザー別小売(卸)価格試算(税抜)'!J180*(1+入力!$C$31/100),-入力!$C$29),
          IF(入力!$C$30=2,ROUNDUP('ユーザー別小売(卸)価格試算(税抜)'!J180*(1+入力!$C$31/100),-入力!$C$29),
          IF(入力!$C$30=3,ROUND('ユーザー別小売(卸)価格試算(税抜)'!J180*(1+入力!$C$31/100),-入力!$C$29)))),
          'ユーザー別小売(卸)価格試算(税抜)'!J180))</f>
        <v>53680</v>
      </c>
      <c r="K180" s="62">
        <f>'6桁'!K180</f>
        <v>0</v>
      </c>
      <c r="L180" s="356"/>
      <c r="M180" s="452"/>
      <c r="N180" s="549" t="s">
        <v>154</v>
      </c>
      <c r="O180" s="438"/>
      <c r="P180" s="157">
        <v>115</v>
      </c>
      <c r="Q180" s="387"/>
      <c r="R180" s="33" t="str">
        <f>IF('ユーザー別小売(卸)価格試算(税抜)'!R180="","",
      IF(ISNUMBER('ユーザー別小売(卸)価格試算(税抜)'!R180),
          IF(入力!$C$30=1,ROUNDDOWN('ユーザー別小売(卸)価格試算(税抜)'!R180*(1+入力!$C$31/100),-入力!$C$29),
          IF(入力!$C$30=2,ROUNDUP('ユーザー別小売(卸)価格試算(税抜)'!R180*(1+入力!$C$31/100),-入力!$C$29),
          IF(入力!$C$30=3,ROUND('ユーザー別小売(卸)価格試算(税抜)'!R180*(1+入力!$C$31/100),-入力!$C$29)))),
          'ユーザー別小売(卸)価格試算(税抜)'!R180))</f>
        <v/>
      </c>
      <c r="S180" s="226">
        <f>'6桁'!S180</f>
        <v>0</v>
      </c>
      <c r="T180" s="33" t="str">
        <f>IF('ユーザー別小売(卸)価格試算(税抜)'!T180="","",
      IF(ISNUMBER('ユーザー別小売(卸)価格試算(税抜)'!T180),
          IF(入力!$C$30=1,ROUNDDOWN('ユーザー別小売(卸)価格試算(税抜)'!T180*(1+入力!$C$31/100),-入力!$C$29),
          IF(入力!$C$30=2,ROUNDUP('ユーザー別小売(卸)価格試算(税抜)'!T180*(1+入力!$C$31/100),-入力!$C$29),
          IF(入力!$C$30=3,ROUND('ユーザー別小売(卸)価格試算(税抜)'!T180*(1+入力!$C$31/100),-入力!$C$29)))),
          'ユーザー別小売(卸)価格試算(税抜)'!T180))</f>
        <v/>
      </c>
      <c r="U180" s="226">
        <f>'6桁'!U180</f>
        <v>0</v>
      </c>
      <c r="V180" s="33">
        <f>IF('ユーザー別小売(卸)価格試算(税抜)'!V180="","",
      IF(ISNUMBER('ユーザー別小売(卸)価格試算(税抜)'!V180),
          IF(入力!$C$30=1,ROUNDDOWN('ユーザー別小売(卸)価格試算(税抜)'!V180*(1+入力!$C$31/100),-入力!$C$29),
          IF(入力!$C$30=2,ROUNDUP('ユーザー別小売(卸)価格試算(税抜)'!V180*(1+入力!$C$31/100),-入力!$C$29),
          IF(入力!$C$30=3,ROUND('ユーザー別小売(卸)価格試算(税抜)'!V180*(1+入力!$C$31/100),-入力!$C$29)))),
          'ユーザー別小売(卸)価格試算(税抜)'!V180))</f>
        <v>36630</v>
      </c>
      <c r="W180" s="129">
        <f>'6桁'!W180</f>
        <v>0</v>
      </c>
      <c r="X180" s="33" t="str">
        <f>IF('ユーザー別小売(卸)価格試算(税抜)'!X180="","",
      IF(ISNUMBER('ユーザー別小売(卸)価格試算(税抜)'!X180),
          IF(入力!$C$30=1,ROUNDDOWN('ユーザー別小売(卸)価格試算(税抜)'!X180*(1+入力!$C$31/100),-入力!$C$29),
          IF(入力!$C$30=2,ROUNDUP('ユーザー別小売(卸)価格試算(税抜)'!X180*(1+入力!$C$31/100),-入力!$C$29),
          IF(入力!$C$30=3,ROUND('ユーザー別小売(卸)価格試算(税抜)'!X180*(1+入力!$C$31/100),-入力!$C$29)))),
          'ユーザー別小売(卸)価格試算(税抜)'!X180))</f>
        <v/>
      </c>
      <c r="Y180" s="129">
        <f>'6桁'!Y180</f>
        <v>0</v>
      </c>
      <c r="Z180" s="33" t="str">
        <f>IF('ユーザー別小売(卸)価格試算(税抜)'!Z180="","",
      IF(ISNUMBER('ユーザー別小売(卸)価格試算(税抜)'!Z180),
          IF(入力!$C$30=1,ROUNDDOWN('ユーザー別小売(卸)価格試算(税抜)'!Z180*(1+入力!$C$31/100),-入力!$C$29),
          IF(入力!$C$30=2,ROUNDUP('ユーザー別小売(卸)価格試算(税抜)'!Z180*(1+入力!$C$31/100),-入力!$C$29),
          IF(入力!$C$30=3,ROUND('ユーザー別小売(卸)価格試算(税抜)'!Z180*(1+入力!$C$31/100),-入力!$C$29)))),
          'ユーザー別小売(卸)価格試算(税抜)'!Z180))</f>
        <v/>
      </c>
      <c r="AA180" s="132">
        <f>'6桁'!AA180</f>
        <v>0</v>
      </c>
    </row>
    <row r="181" spans="2:27" s="3" customFormat="1" ht="30" customHeight="1">
      <c r="B181" s="451"/>
      <c r="C181" s="336" t="s">
        <v>297</v>
      </c>
      <c r="D181" s="179"/>
      <c r="E181" s="172">
        <v>113</v>
      </c>
      <c r="F181" s="5" t="str">
        <f>IF('ユーザー別小売(卸)価格試算(税抜)'!F181="","",
      IF(ISNUMBER('ユーザー別小売(卸)価格試算(税抜)'!F181),
          IF(入力!$C$30=1,ROUNDDOWN('ユーザー別小売(卸)価格試算(税抜)'!F181*(1+入力!$C$31/100),-入力!$C$29),
          IF(入力!$C$30=2,ROUNDUP('ユーザー別小売(卸)価格試算(税抜)'!F181*(1+入力!$C$31/100),-入力!$C$29),
          IF(入力!$C$30=3,ROUND('ユーザー別小売(卸)価格試算(税抜)'!F181*(1+入力!$C$31/100),-入力!$C$29)))),
          'ユーザー別小売(卸)価格試算(税抜)'!F181))</f>
        <v/>
      </c>
      <c r="G181" s="62">
        <f>'6桁'!G181</f>
        <v>0</v>
      </c>
      <c r="H181" s="5" t="str">
        <f>IF('ユーザー別小売(卸)価格試算(税抜)'!H181="","",
      IF(ISNUMBER('ユーザー別小売(卸)価格試算(税抜)'!H181),
          IF(入力!$C$30=1,ROUNDDOWN('ユーザー別小売(卸)価格試算(税抜)'!H181*(1+入力!$C$31/100),-入力!$C$29),
          IF(入力!$C$30=2,ROUNDUP('ユーザー別小売(卸)価格試算(税抜)'!H181*(1+入力!$C$31/100),-入力!$C$29),
          IF(入力!$C$30=3,ROUND('ユーザー別小売(卸)価格試算(税抜)'!H181*(1+入力!$C$31/100),-入力!$C$29)))),
          'ユーザー別小売(卸)価格試算(税抜)'!H181))</f>
        <v/>
      </c>
      <c r="I181" s="62">
        <f>'6桁'!I181</f>
        <v>0</v>
      </c>
      <c r="J181" s="5">
        <f>IF('ユーザー別小売(卸)価格試算(税抜)'!J181="","",
      IF(ISNUMBER('ユーザー別小売(卸)価格試算(税抜)'!J181),
          IF(入力!$C$30=1,ROUNDDOWN('ユーザー別小売(卸)価格試算(税抜)'!J181*(1+入力!$C$31/100),-入力!$C$29),
          IF(入力!$C$30=2,ROUNDUP('ユーザー別小売(卸)価格試算(税抜)'!J181*(1+入力!$C$31/100),-入力!$C$29),
          IF(入力!$C$30=3,ROUND('ユーザー別小売(卸)価格試算(税抜)'!J181*(1+入力!$C$31/100),-入力!$C$29)))),
          'ユーザー別小売(卸)価格試算(税抜)'!J181))</f>
        <v>60500</v>
      </c>
      <c r="K181" s="62" t="str">
        <f>'6桁'!K181</f>
        <v>★</v>
      </c>
      <c r="L181" s="356"/>
      <c r="M181" s="451">
        <v>16</v>
      </c>
      <c r="N181" s="439" t="s">
        <v>252</v>
      </c>
      <c r="O181" s="440"/>
      <c r="P181" s="182">
        <v>100</v>
      </c>
      <c r="Q181" s="265"/>
      <c r="R181" s="6" t="str">
        <f>IF('ユーザー別小売(卸)価格試算(税抜)'!R181="","",
      IF(ISNUMBER('ユーザー別小売(卸)価格試算(税抜)'!R181),
          IF(入力!$C$30=1,ROUNDDOWN('ユーザー別小売(卸)価格試算(税抜)'!R181*(1+入力!$C$31/100),-入力!$C$29),
          IF(入力!$C$30=2,ROUNDUP('ユーザー別小売(卸)価格試算(税抜)'!R181*(1+入力!$C$31/100),-入力!$C$29),
          IF(入力!$C$30=3,ROUND('ユーザー別小売(卸)価格試算(税抜)'!R181*(1+入力!$C$31/100),-入力!$C$29)))),
          'ユーザー別小売(卸)価格試算(税抜)'!R181))</f>
        <v/>
      </c>
      <c r="S181" s="212">
        <f>'6桁'!S181</f>
        <v>0</v>
      </c>
      <c r="T181" s="6" t="str">
        <f>IF('ユーザー別小売(卸)価格試算(税抜)'!T181="","",
      IF(ISNUMBER('ユーザー別小売(卸)価格試算(税抜)'!T181),
          IF(入力!$C$30=1,ROUNDDOWN('ユーザー別小売(卸)価格試算(税抜)'!T181*(1+入力!$C$31/100),-入力!$C$29),
          IF(入力!$C$30=2,ROUNDUP('ユーザー別小売(卸)価格試算(税抜)'!T181*(1+入力!$C$31/100),-入力!$C$29),
          IF(入力!$C$30=3,ROUND('ユーザー別小売(卸)価格試算(税抜)'!T181*(1+入力!$C$31/100),-入力!$C$29)))),
          'ユーザー別小売(卸)価格試算(税抜)'!T181))</f>
        <v/>
      </c>
      <c r="U181" s="212">
        <f>'6桁'!U181</f>
        <v>0</v>
      </c>
      <c r="V181" s="6">
        <f>IF('ユーザー別小売(卸)価格試算(税抜)'!V181="","",
      IF(ISNUMBER('ユーザー別小売(卸)価格試算(税抜)'!V181),
          IF(入力!$C$30=1,ROUNDDOWN('ユーザー別小売(卸)価格試算(税抜)'!V181*(1+入力!$C$31/100),-入力!$C$29),
          IF(入力!$C$30=2,ROUNDUP('ユーザー別小売(卸)価格試算(税抜)'!V181*(1+入力!$C$31/100),-入力!$C$29),
          IF(入力!$C$30=3,ROUND('ユーザー別小売(卸)価格試算(税抜)'!V181*(1+入力!$C$31/100),-入力!$C$29)))),
          'ユーザー別小売(卸)価格試算(税抜)'!V181))</f>
        <v>34430</v>
      </c>
      <c r="W181" s="70">
        <f>'6桁'!W181</f>
        <v>0</v>
      </c>
      <c r="X181" s="6" t="str">
        <f>IF('ユーザー別小売(卸)価格試算(税抜)'!X181="","",
      IF(ISNUMBER('ユーザー別小売(卸)価格試算(税抜)'!X181),
          IF(入力!$C$30=1,ROUNDDOWN('ユーザー別小売(卸)価格試算(税抜)'!X181*(1+入力!$C$31/100),-入力!$C$29),
          IF(入力!$C$30=2,ROUNDUP('ユーザー別小売(卸)価格試算(税抜)'!X181*(1+入力!$C$31/100),-入力!$C$29),
          IF(入力!$C$30=3,ROUND('ユーザー別小売(卸)価格試算(税抜)'!X181*(1+入力!$C$31/100),-入力!$C$29)))),
          'ユーザー別小売(卸)価格試算(税抜)'!X181))</f>
        <v/>
      </c>
      <c r="Y181" s="70">
        <f>'6桁'!Y181</f>
        <v>0</v>
      </c>
      <c r="Z181" s="6" t="str">
        <f>IF('ユーザー別小売(卸)価格試算(税抜)'!Z181="","",
      IF(ISNUMBER('ユーザー別小売(卸)価格試算(税抜)'!Z181),
          IF(入力!$C$30=1,ROUNDDOWN('ユーザー別小売(卸)価格試算(税抜)'!Z181*(1+入力!$C$31/100),-入力!$C$29),
          IF(入力!$C$30=2,ROUNDUP('ユーザー別小売(卸)価格試算(税抜)'!Z181*(1+入力!$C$31/100),-入力!$C$29),
          IF(入力!$C$30=3,ROUND('ユーザー別小売(卸)価格試算(税抜)'!Z181*(1+入力!$C$31/100),-入力!$C$29)))),
          'ユーザー別小売(卸)価格試算(税抜)'!Z181))</f>
        <v/>
      </c>
      <c r="AA181" s="70">
        <f>'6桁'!AA181</f>
        <v>0</v>
      </c>
    </row>
    <row r="182" spans="2:27" s="3" customFormat="1" ht="30" customHeight="1">
      <c r="B182" s="452"/>
      <c r="C182" s="65" t="s">
        <v>347</v>
      </c>
      <c r="D182" s="180">
        <v>112</v>
      </c>
      <c r="E182" s="173"/>
      <c r="F182" s="33" t="str">
        <f>IF('ユーザー別小売(卸)価格試算(税抜)'!F182="","",
      IF(ISNUMBER('ユーザー別小売(卸)価格試算(税抜)'!F182),
          IF(入力!$C$30=1,ROUNDDOWN('ユーザー別小売(卸)価格試算(税抜)'!F182*(1+入力!$C$31/100),-入力!$C$29),
          IF(入力!$C$30=2,ROUNDUP('ユーザー別小売(卸)価格試算(税抜)'!F182*(1+入力!$C$31/100),-入力!$C$29),
          IF(入力!$C$30=3,ROUND('ユーザー別小売(卸)価格試算(税抜)'!F182*(1+入力!$C$31/100),-入力!$C$29)))),
          'ユーザー別小売(卸)価格試算(税抜)'!F182))</f>
        <v/>
      </c>
      <c r="G182" s="58">
        <f>'6桁'!G182</f>
        <v>0</v>
      </c>
      <c r="H182" s="33" t="str">
        <f>IF('ユーザー別小売(卸)価格試算(税抜)'!H182="","",
      IF(ISNUMBER('ユーザー別小売(卸)価格試算(税抜)'!H182),
          IF(入力!$C$30=1,ROUNDDOWN('ユーザー別小売(卸)価格試算(税抜)'!H182*(1+入力!$C$31/100),-入力!$C$29),
          IF(入力!$C$30=2,ROUNDUP('ユーザー別小売(卸)価格試算(税抜)'!H182*(1+入力!$C$31/100),-入力!$C$29),
          IF(入力!$C$30=3,ROUND('ユーザー別小売(卸)価格試算(税抜)'!H182*(1+入力!$C$31/100),-入力!$C$29)))),
          'ユーザー別小売(卸)価格試算(税抜)'!H182))</f>
        <v/>
      </c>
      <c r="I182" s="58">
        <f>'6桁'!I182</f>
        <v>0</v>
      </c>
      <c r="J182" s="33">
        <f>IF('ユーザー別小売(卸)価格試算(税抜)'!J182="","",
      IF(ISNUMBER('ユーザー別小売(卸)価格試算(税抜)'!J182),
          IF(入力!$C$30=1,ROUNDDOWN('ユーザー別小売(卸)価格試算(税抜)'!J182*(1+入力!$C$31/100),-入力!$C$29),
          IF(入力!$C$30=2,ROUNDUP('ユーザー別小売(卸)価格試算(税抜)'!J182*(1+入力!$C$31/100),-入力!$C$29),
          IF(入力!$C$30=3,ROUND('ユーザー別小売(卸)価格試算(税抜)'!J182*(1+入力!$C$31/100),-入力!$C$29)))),
          'ユーザー別小売(卸)価格試算(税抜)'!J182))</f>
        <v>53020</v>
      </c>
      <c r="K182" s="58">
        <f>'6桁'!K182</f>
        <v>0</v>
      </c>
      <c r="L182" s="356"/>
      <c r="M182" s="451"/>
      <c r="N182" s="435" t="s">
        <v>122</v>
      </c>
      <c r="O182" s="436"/>
      <c r="P182" s="179">
        <v>92</v>
      </c>
      <c r="Q182" s="264"/>
      <c r="R182" s="5">
        <f>IF('ユーザー別小売(卸)価格試算(税抜)'!R182="","",
      IF(ISNUMBER('ユーザー別小売(卸)価格試算(税抜)'!R182),
          IF(入力!$C$30=1,ROUNDDOWN('ユーザー別小売(卸)価格試算(税抜)'!R182*(1+入力!$C$31/100),-入力!$C$29),
          IF(入力!$C$30=2,ROUNDUP('ユーザー別小売(卸)価格試算(税抜)'!R182*(1+入力!$C$31/100),-入力!$C$29),
          IF(入力!$C$30=3,ROUND('ユーザー別小売(卸)価格試算(税抜)'!R182*(1+入力!$C$31/100),-入力!$C$29)))),
          'ユーザー別小売(卸)価格試算(税抜)'!R182))</f>
        <v>34320</v>
      </c>
      <c r="S182" s="201">
        <f>'6桁'!S182</f>
        <v>0</v>
      </c>
      <c r="T182" s="5">
        <f>IF('ユーザー別小売(卸)価格試算(税抜)'!T182="","",
      IF(ISNUMBER('ユーザー別小売(卸)価格試算(税抜)'!T182),
          IF(入力!$C$30=1,ROUNDDOWN('ユーザー別小売(卸)価格試算(税抜)'!T182*(1+入力!$C$31/100),-入力!$C$29),
          IF(入力!$C$30=2,ROUNDUP('ユーザー別小売(卸)価格試算(税抜)'!T182*(1+入力!$C$31/100),-入力!$C$29),
          IF(入力!$C$30=3,ROUND('ユーザー別小売(卸)価格試算(税抜)'!T182*(1+入力!$C$31/100),-入力!$C$29)))),
          'ユーザー別小売(卸)価格試算(税抜)'!T182))</f>
        <v>32560</v>
      </c>
      <c r="U182" s="201">
        <f>'6桁'!U182</f>
        <v>0</v>
      </c>
      <c r="V182" s="5" t="str">
        <f>IF('ユーザー別小売(卸)価格試算(税抜)'!V182="","",
      IF(ISNUMBER('ユーザー別小売(卸)価格試算(税抜)'!V182),
          IF(入力!$C$30=1,ROUNDDOWN('ユーザー別小売(卸)価格試算(税抜)'!V182*(1+入力!$C$31/100),-入力!$C$29),
          IF(入力!$C$30=2,ROUNDUP('ユーザー別小売(卸)価格試算(税抜)'!V182*(1+入力!$C$31/100),-入力!$C$29),
          IF(入力!$C$30=3,ROUND('ユーザー別小売(卸)価格試算(税抜)'!V182*(1+入力!$C$31/100),-入力!$C$29)))),
          'ユーザー別小売(卸)価格試算(税抜)'!V182))</f>
        <v/>
      </c>
      <c r="W182" s="62">
        <f>'6桁'!W182</f>
        <v>0</v>
      </c>
      <c r="X182" s="5" t="str">
        <f>IF('ユーザー別小売(卸)価格試算(税抜)'!X182="","",
      IF(ISNUMBER('ユーザー別小売(卸)価格試算(税抜)'!X182),
          IF(入力!$C$30=1,ROUNDDOWN('ユーザー別小売(卸)価格試算(税抜)'!X182*(1+入力!$C$31/100),-入力!$C$29),
          IF(入力!$C$30=2,ROUNDUP('ユーザー別小売(卸)価格試算(税抜)'!X182*(1+入力!$C$31/100),-入力!$C$29),
          IF(入力!$C$30=3,ROUND('ユーザー別小売(卸)価格試算(税抜)'!X182*(1+入力!$C$31/100),-入力!$C$29)))),
          'ユーザー別小売(卸)価格試算(税抜)'!X182))</f>
        <v/>
      </c>
      <c r="Y182" s="62">
        <f>'6桁'!Y182</f>
        <v>0</v>
      </c>
      <c r="Z182" s="5" t="str">
        <f>IF('ユーザー別小売(卸)価格試算(税抜)'!Z182="","",
      IF(ISNUMBER('ユーザー別小売(卸)価格試算(税抜)'!Z182),
          IF(入力!$C$30=1,ROUNDDOWN('ユーザー別小売(卸)価格試算(税抜)'!Z182*(1+入力!$C$31/100),-入力!$C$29),
          IF(入力!$C$30=2,ROUNDUP('ユーザー別小売(卸)価格試算(税抜)'!Z182*(1+入力!$C$31/100),-入力!$C$29),
          IF(入力!$C$30=3,ROUND('ユーザー別小売(卸)価格試算(税抜)'!Z182*(1+入力!$C$31/100),-入力!$C$29)))),
          'ユーザー別小売(卸)価格試算(税抜)'!Z182))</f>
        <v/>
      </c>
      <c r="AA182" s="62">
        <f>'6桁'!AA182</f>
        <v>0</v>
      </c>
    </row>
    <row r="183" spans="2:27" s="3" customFormat="1" ht="30" customHeight="1">
      <c r="B183" s="450">
        <v>19</v>
      </c>
      <c r="C183" s="140" t="s">
        <v>298</v>
      </c>
      <c r="D183" s="181"/>
      <c r="E183" s="174">
        <v>107</v>
      </c>
      <c r="F183" s="32" t="str">
        <f>IF('ユーザー別小売(卸)価格試算(税抜)'!F183="","",
      IF(ISNUMBER('ユーザー別小売(卸)価格試算(税抜)'!F183),
          IF(入力!$C$30=1,ROUNDDOWN('ユーザー別小売(卸)価格試算(税抜)'!F183*(1+入力!$C$31/100),-入力!$C$29),
          IF(入力!$C$30=2,ROUNDUP('ユーザー別小売(卸)価格試算(税抜)'!F183*(1+入力!$C$31/100),-入力!$C$29),
          IF(入力!$C$30=3,ROUND('ユーザー別小売(卸)価格試算(税抜)'!F183*(1+入力!$C$31/100),-入力!$C$29)))),
          'ユーザー別小売(卸)価格試算(税抜)'!F183))</f>
        <v/>
      </c>
      <c r="G183" s="67">
        <f>'6桁'!G183</f>
        <v>0</v>
      </c>
      <c r="H183" s="32" t="str">
        <f>IF('ユーザー別小売(卸)価格試算(税抜)'!H183="","",
      IF(ISNUMBER('ユーザー別小売(卸)価格試算(税抜)'!H183),
          IF(入力!$C$30=1,ROUNDDOWN('ユーザー別小売(卸)価格試算(税抜)'!H183*(1+入力!$C$31/100),-入力!$C$29),
          IF(入力!$C$30=2,ROUNDUP('ユーザー別小売(卸)価格試算(税抜)'!H183*(1+入力!$C$31/100),-入力!$C$29),
          IF(入力!$C$30=3,ROUND('ユーザー別小売(卸)価格試算(税抜)'!H183*(1+入力!$C$31/100),-入力!$C$29)))),
          'ユーザー別小売(卸)価格試算(税抜)'!H183))</f>
        <v/>
      </c>
      <c r="I183" s="67">
        <f>'6桁'!I183</f>
        <v>0</v>
      </c>
      <c r="J183" s="32">
        <f>IF('ユーザー別小売(卸)価格試算(税抜)'!J183="","",
      IF(ISNUMBER('ユーザー別小売(卸)価格試算(税抜)'!J183),
          IF(入力!$C$30=1,ROUNDDOWN('ユーザー別小売(卸)価格試算(税抜)'!J183*(1+入力!$C$31/100),-入力!$C$29),
          IF(入力!$C$30=2,ROUNDUP('ユーザー別小売(卸)価格試算(税抜)'!J183*(1+入力!$C$31/100),-入力!$C$29),
          IF(入力!$C$30=3,ROUND('ユーザー別小売(卸)価格試算(税抜)'!J183*(1+入力!$C$31/100),-入力!$C$29)))),
          'ユーザー別小売(卸)価格試算(税抜)'!J183))</f>
        <v>53350</v>
      </c>
      <c r="K183" s="67" t="str">
        <f>'6桁'!K183</f>
        <v>★</v>
      </c>
      <c r="L183" s="356"/>
      <c r="M183" s="451"/>
      <c r="N183" s="435" t="s">
        <v>86</v>
      </c>
      <c r="O183" s="436"/>
      <c r="P183" s="179">
        <v>98</v>
      </c>
      <c r="Q183" s="264"/>
      <c r="R183" s="5">
        <f>IF('ユーザー別小売(卸)価格試算(税抜)'!R183="","",
      IF(ISNUMBER('ユーザー別小売(卸)価格試算(税抜)'!R183),
          IF(入力!$C$30=1,ROUNDDOWN('ユーザー別小売(卸)価格試算(税抜)'!R183*(1+入力!$C$31/100),-入力!$C$29),
          IF(入力!$C$30=2,ROUNDUP('ユーザー別小売(卸)価格試算(税抜)'!R183*(1+入力!$C$31/100),-入力!$C$29),
          IF(入力!$C$30=3,ROUND('ユーザー別小売(卸)価格試算(税抜)'!R183*(1+入力!$C$31/100),-入力!$C$29)))),
          'ユーザー別小売(卸)価格試算(税抜)'!R183))</f>
        <v>36410</v>
      </c>
      <c r="S183" s="201">
        <f>'6桁'!S183</f>
        <v>0</v>
      </c>
      <c r="T183" s="5">
        <f>IF('ユーザー別小売(卸)価格試算(税抜)'!T183="","",
      IF(ISNUMBER('ユーザー別小売(卸)価格試算(税抜)'!T183),
          IF(入力!$C$30=1,ROUNDDOWN('ユーザー別小売(卸)価格試算(税抜)'!T183*(1+入力!$C$31/100),-入力!$C$29),
          IF(入力!$C$30=2,ROUNDUP('ユーザー別小売(卸)価格試算(税抜)'!T183*(1+入力!$C$31/100),-入力!$C$29),
          IF(入力!$C$30=3,ROUND('ユーザー別小売(卸)価格試算(税抜)'!T183*(1+入力!$C$31/100),-入力!$C$29)))),
          'ユーザー別小売(卸)価格試算(税抜)'!T183))</f>
        <v>35860</v>
      </c>
      <c r="U183" s="201">
        <f>'6桁'!U183</f>
        <v>0</v>
      </c>
      <c r="V183" s="5">
        <f>IF('ユーザー別小売(卸)価格試算(税抜)'!V183="","",
      IF(ISNUMBER('ユーザー別小売(卸)価格試算(税抜)'!V183),
          IF(入力!$C$30=1,ROUNDDOWN('ユーザー別小売(卸)価格試算(税抜)'!V183*(1+入力!$C$31/100),-入力!$C$29),
          IF(入力!$C$30=2,ROUNDUP('ユーザー別小売(卸)価格試算(税抜)'!V183*(1+入力!$C$31/100),-入力!$C$29),
          IF(入力!$C$30=3,ROUND('ユーザー別小売(卸)価格試算(税抜)'!V183*(1+入力!$C$31/100),-入力!$C$29)))),
          'ユーザー別小売(卸)価格試算(税抜)'!V183))</f>
        <v>27940</v>
      </c>
      <c r="W183" s="62">
        <f>'6桁'!W183</f>
        <v>0</v>
      </c>
      <c r="X183" s="5" t="str">
        <f>IF('ユーザー別小売(卸)価格試算(税抜)'!X183="","",
      IF(ISNUMBER('ユーザー別小売(卸)価格試算(税抜)'!X183),
          IF(入力!$C$30=1,ROUNDDOWN('ユーザー別小売(卸)価格試算(税抜)'!X183*(1+入力!$C$31/100),-入力!$C$29),
          IF(入力!$C$30=2,ROUNDUP('ユーザー別小売(卸)価格試算(税抜)'!X183*(1+入力!$C$31/100),-入力!$C$29),
          IF(入力!$C$30=3,ROUND('ユーザー別小売(卸)価格試算(税抜)'!X183*(1+入力!$C$31/100),-入力!$C$29)))),
          'ユーザー別小売(卸)価格試算(税抜)'!X183))</f>
        <v/>
      </c>
      <c r="Y183" s="62">
        <f>'6桁'!Y183</f>
        <v>0</v>
      </c>
      <c r="Z183" s="5" t="str">
        <f>IF('ユーザー別小売(卸)価格試算(税抜)'!Z183="","",
      IF(ISNUMBER('ユーザー別小売(卸)価格試算(税抜)'!Z183),
          IF(入力!$C$30=1,ROUNDDOWN('ユーザー別小売(卸)価格試算(税抜)'!Z183*(1+入力!$C$31/100),-入力!$C$29),
          IF(入力!$C$30=2,ROUNDUP('ユーザー別小売(卸)価格試算(税抜)'!Z183*(1+入力!$C$31/100),-入力!$C$29),
          IF(入力!$C$30=3,ROUND('ユーザー別小売(卸)価格試算(税抜)'!Z183*(1+入力!$C$31/100),-入力!$C$29)))),
          'ユーザー別小売(卸)価格試算(税抜)'!Z183))</f>
        <v/>
      </c>
      <c r="AA183" s="62">
        <f>'6桁'!AA183</f>
        <v>0</v>
      </c>
    </row>
    <row r="184" spans="2:27" s="3" customFormat="1" ht="30" customHeight="1">
      <c r="B184" s="451"/>
      <c r="C184" s="336" t="s">
        <v>299</v>
      </c>
      <c r="D184" s="179"/>
      <c r="E184" s="172">
        <v>110</v>
      </c>
      <c r="F184" s="5" t="str">
        <f>IF('ユーザー別小売(卸)価格試算(税抜)'!F184="","",
      IF(ISNUMBER('ユーザー別小売(卸)価格試算(税抜)'!F184),
          IF(入力!$C$30=1,ROUNDDOWN('ユーザー別小売(卸)価格試算(税抜)'!F184*(1+入力!$C$31/100),-入力!$C$29),
          IF(入力!$C$30=2,ROUNDUP('ユーザー別小売(卸)価格試算(税抜)'!F184*(1+入力!$C$31/100),-入力!$C$29),
          IF(入力!$C$30=3,ROUND('ユーザー別小売(卸)価格試算(税抜)'!F184*(1+入力!$C$31/100),-入力!$C$29)))),
          'ユーザー別小売(卸)価格試算(税抜)'!F184))</f>
        <v/>
      </c>
      <c r="G184" s="62">
        <f>'6桁'!G184</f>
        <v>0</v>
      </c>
      <c r="H184" s="5" t="str">
        <f>IF('ユーザー別小売(卸)価格試算(税抜)'!H184="","",
      IF(ISNUMBER('ユーザー別小売(卸)価格試算(税抜)'!H184),
          IF(入力!$C$30=1,ROUNDDOWN('ユーザー別小売(卸)価格試算(税抜)'!H184*(1+入力!$C$31/100),-入力!$C$29),
          IF(入力!$C$30=2,ROUNDUP('ユーザー別小売(卸)価格試算(税抜)'!H184*(1+入力!$C$31/100),-入力!$C$29),
          IF(入力!$C$30=3,ROUND('ユーザー別小売(卸)価格試算(税抜)'!H184*(1+入力!$C$31/100),-入力!$C$29)))),
          'ユーザー別小売(卸)価格試算(税抜)'!H184))</f>
        <v/>
      </c>
      <c r="I184" s="62">
        <f>'6桁'!I184</f>
        <v>0</v>
      </c>
      <c r="J184" s="5">
        <f>IF('ユーザー別小売(卸)価格試算(税抜)'!J184="","",
      IF(ISNUMBER('ユーザー別小売(卸)価格試算(税抜)'!J184),
          IF(入力!$C$30=1,ROUNDDOWN('ユーザー別小売(卸)価格試算(税抜)'!J184*(1+入力!$C$31/100),-入力!$C$29),
          IF(入力!$C$30=2,ROUNDUP('ユーザー別小売(卸)価格試算(税抜)'!J184*(1+入力!$C$31/100),-入力!$C$29),
          IF(入力!$C$30=3,ROUND('ユーザー別小売(卸)価格試算(税抜)'!J184*(1+入力!$C$31/100),-入力!$C$29)))),
          'ユーザー別小売(卸)価格試算(税抜)'!J184))</f>
        <v>54120</v>
      </c>
      <c r="K184" s="62" t="str">
        <f>'6桁'!K184</f>
        <v>★</v>
      </c>
      <c r="L184" s="356"/>
      <c r="M184" s="451"/>
      <c r="N184" s="435" t="s">
        <v>166</v>
      </c>
      <c r="O184" s="436"/>
      <c r="P184" s="179">
        <v>100</v>
      </c>
      <c r="Q184" s="264"/>
      <c r="R184" s="5">
        <f>IF('ユーザー別小売(卸)価格試算(税抜)'!R184="","",
      IF(ISNUMBER('ユーザー別小売(卸)価格試算(税抜)'!R184),
          IF(入力!$C$30=1,ROUNDDOWN('ユーザー別小売(卸)価格試算(税抜)'!R184*(1+入力!$C$31/100),-入力!$C$29),
          IF(入力!$C$30=2,ROUNDUP('ユーザー別小売(卸)価格試算(税抜)'!R184*(1+入力!$C$31/100),-入力!$C$29),
          IF(入力!$C$30=3,ROUND('ユーザー別小売(卸)価格試算(税抜)'!R184*(1+入力!$C$31/100),-入力!$C$29)))),
          'ユーザー別小売(卸)価格試算(税抜)'!R184))</f>
        <v>34540</v>
      </c>
      <c r="S184" s="201">
        <f>'6桁'!S184</f>
        <v>0</v>
      </c>
      <c r="T184" s="5" t="str">
        <f>IF('ユーザー別小売(卸)価格試算(税抜)'!T184="","",
      IF(ISNUMBER('ユーザー別小売(卸)価格試算(税抜)'!T184),
          IF(入力!$C$30=1,ROUNDDOWN('ユーザー別小売(卸)価格試算(税抜)'!T184*(1+入力!$C$31/100),-入力!$C$29),
          IF(入力!$C$30=2,ROUNDUP('ユーザー別小売(卸)価格試算(税抜)'!T184*(1+入力!$C$31/100),-入力!$C$29),
          IF(入力!$C$30=3,ROUND('ユーザー別小売(卸)価格試算(税抜)'!T184*(1+入力!$C$31/100),-入力!$C$29)))),
          'ユーザー別小売(卸)価格試算(税抜)'!T184))</f>
        <v/>
      </c>
      <c r="U184" s="201">
        <f>'6桁'!U184</f>
        <v>0</v>
      </c>
      <c r="V184" s="5">
        <f>IF('ユーザー別小売(卸)価格試算(税抜)'!V184="","",
      IF(ISNUMBER('ユーザー別小売(卸)価格試算(税抜)'!V184),
          IF(入力!$C$30=1,ROUNDDOWN('ユーザー別小売(卸)価格試算(税抜)'!V184*(1+入力!$C$31/100),-入力!$C$29),
          IF(入力!$C$30=2,ROUNDUP('ユーザー別小売(卸)価格試算(税抜)'!V184*(1+入力!$C$31/100),-入力!$C$29),
          IF(入力!$C$30=3,ROUND('ユーザー別小売(卸)価格試算(税抜)'!V184*(1+入力!$C$31/100),-入力!$C$29)))),
          'ユーザー別小売(卸)価格試算(税抜)'!V184))</f>
        <v>27940</v>
      </c>
      <c r="W184" s="62">
        <f>'6桁'!W184</f>
        <v>0</v>
      </c>
      <c r="X184" s="5" t="str">
        <f>IF('ユーザー別小売(卸)価格試算(税抜)'!X184="","",
      IF(ISNUMBER('ユーザー別小売(卸)価格試算(税抜)'!X184),
          IF(入力!$C$30=1,ROUNDDOWN('ユーザー別小売(卸)価格試算(税抜)'!X184*(1+入力!$C$31/100),-入力!$C$29),
          IF(入力!$C$30=2,ROUNDUP('ユーザー別小売(卸)価格試算(税抜)'!X184*(1+入力!$C$31/100),-入力!$C$29),
          IF(入力!$C$30=3,ROUND('ユーザー別小売(卸)価格試算(税抜)'!X184*(1+入力!$C$31/100),-入力!$C$29)))),
          'ユーザー別小売(卸)価格試算(税抜)'!X184))</f>
        <v/>
      </c>
      <c r="Y184" s="62">
        <f>'6桁'!Y184</f>
        <v>0</v>
      </c>
      <c r="Z184" s="5" t="str">
        <f>IF('ユーザー別小売(卸)価格試算(税抜)'!Z184="","",
      IF(ISNUMBER('ユーザー別小売(卸)価格試算(税抜)'!Z184),
          IF(入力!$C$30=1,ROUNDDOWN('ユーザー別小売(卸)価格試算(税抜)'!Z184*(1+入力!$C$31/100),-入力!$C$29),
          IF(入力!$C$30=2,ROUNDUP('ユーザー別小売(卸)価格試算(税抜)'!Z184*(1+入力!$C$31/100),-入力!$C$29),
          IF(入力!$C$30=3,ROUND('ユーザー別小売(卸)価格試算(税抜)'!Z184*(1+入力!$C$31/100),-入力!$C$29)))),
          'ユーザー別小売(卸)価格試算(税抜)'!Z184))</f>
        <v/>
      </c>
      <c r="AA184" s="62">
        <f>'6桁'!AA184</f>
        <v>0</v>
      </c>
    </row>
    <row r="185" spans="2:27" s="3" customFormat="1" ht="30" customHeight="1">
      <c r="B185" s="451"/>
      <c r="C185" s="336" t="s">
        <v>176</v>
      </c>
      <c r="D185" s="179"/>
      <c r="E185" s="172">
        <v>103</v>
      </c>
      <c r="F185" s="5">
        <f>IF('ユーザー別小売(卸)価格試算(税抜)'!F185="","",
      IF(ISNUMBER('ユーザー別小売(卸)価格試算(税抜)'!F185),
          IF(入力!$C$30=1,ROUNDDOWN('ユーザー別小売(卸)価格試算(税抜)'!F185*(1+入力!$C$31/100),-入力!$C$29),
          IF(入力!$C$30=2,ROUNDUP('ユーザー別小売(卸)価格試算(税抜)'!F185*(1+入力!$C$31/100),-入力!$C$29),
          IF(入力!$C$30=3,ROUND('ユーザー別小売(卸)価格試算(税抜)'!F185*(1+入力!$C$31/100),-入力!$C$29)))),
          'ユーザー別小売(卸)価格試算(税抜)'!F185))</f>
        <v>68640</v>
      </c>
      <c r="G185" s="62" t="str">
        <f>'6桁'!G185</f>
        <v>★</v>
      </c>
      <c r="H185" s="5" t="str">
        <f>IF('ユーザー別小売(卸)価格試算(税抜)'!H185="","",
      IF(ISNUMBER('ユーザー別小売(卸)価格試算(税抜)'!H185),
          IF(入力!$C$30=1,ROUNDDOWN('ユーザー別小売(卸)価格試算(税抜)'!H185*(1+入力!$C$31/100),-入力!$C$29),
          IF(入力!$C$30=2,ROUNDUP('ユーザー別小売(卸)価格試算(税抜)'!H185*(1+入力!$C$31/100),-入力!$C$29),
          IF(入力!$C$30=3,ROUND('ユーザー別小売(卸)価格試算(税抜)'!H185*(1+入力!$C$31/100),-入力!$C$29)))),
          'ユーザー別小売(卸)価格試算(税抜)'!H185))</f>
        <v/>
      </c>
      <c r="I185" s="62">
        <f>'6桁'!I185</f>
        <v>0</v>
      </c>
      <c r="J185" s="5">
        <f>IF('ユーザー別小売(卸)価格試算(税抜)'!J185="","",
      IF(ISNUMBER('ユーザー別小売(卸)価格試算(税抜)'!J185),
          IF(入力!$C$30=1,ROUNDDOWN('ユーザー別小売(卸)価格試算(税抜)'!J185*(1+入力!$C$31/100),-入力!$C$29),
          IF(入力!$C$30=2,ROUNDUP('ユーザー別小売(卸)価格試算(税抜)'!J185*(1+入力!$C$31/100),-入力!$C$29),
          IF(入力!$C$30=3,ROUND('ユーザー別小売(卸)価格試算(税抜)'!J185*(1+入力!$C$31/100),-入力!$C$29)))),
          'ユーザー別小売(卸)価格試算(税抜)'!J185))</f>
        <v>48510</v>
      </c>
      <c r="K185" s="62" t="str">
        <f>'6桁'!K185</f>
        <v>★</v>
      </c>
      <c r="L185" s="356"/>
      <c r="M185" s="451"/>
      <c r="N185" s="435" t="s">
        <v>157</v>
      </c>
      <c r="O185" s="436"/>
      <c r="P185" s="179">
        <v>103</v>
      </c>
      <c r="Q185" s="264"/>
      <c r="R185" s="5" t="str">
        <f>IF('ユーザー別小売(卸)価格試算(税抜)'!R185="","",
      IF(ISNUMBER('ユーザー別小売(卸)価格試算(税抜)'!R185),
          IF(入力!$C$30=1,ROUNDDOWN('ユーザー別小売(卸)価格試算(税抜)'!R185*(1+入力!$C$31/100),-入力!$C$29),
          IF(入力!$C$30=2,ROUNDUP('ユーザー別小売(卸)価格試算(税抜)'!R185*(1+入力!$C$31/100),-入力!$C$29),
          IF(入力!$C$30=3,ROUND('ユーザー別小売(卸)価格試算(税抜)'!R185*(1+入力!$C$31/100),-入力!$C$29)))),
          'ユーザー別小売(卸)価格試算(税抜)'!R185))</f>
        <v/>
      </c>
      <c r="S185" s="201">
        <f>'6桁'!S185</f>
        <v>0</v>
      </c>
      <c r="T185" s="5" t="str">
        <f>IF('ユーザー別小売(卸)価格試算(税抜)'!T185="","",
      IF(ISNUMBER('ユーザー別小売(卸)価格試算(税抜)'!T185),
          IF(入力!$C$30=1,ROUNDDOWN('ユーザー別小売(卸)価格試算(税抜)'!T185*(1+入力!$C$31/100),-入力!$C$29),
          IF(入力!$C$30=2,ROUNDUP('ユーザー別小売(卸)価格試算(税抜)'!T185*(1+入力!$C$31/100),-入力!$C$29),
          IF(入力!$C$30=3,ROUND('ユーザー別小売(卸)価格試算(税抜)'!T185*(1+入力!$C$31/100),-入力!$C$29)))),
          'ユーザー別小売(卸)価格試算(税抜)'!T185))</f>
        <v/>
      </c>
      <c r="U185" s="201">
        <f>'6桁'!U185</f>
        <v>0</v>
      </c>
      <c r="V185" s="5">
        <f>IF('ユーザー別小売(卸)価格試算(税抜)'!V185="","",
      IF(ISNUMBER('ユーザー別小売(卸)価格試算(税抜)'!V185),
          IF(入力!$C$30=1,ROUNDDOWN('ユーザー別小売(卸)価格試算(税抜)'!V185*(1+入力!$C$31/100),-入力!$C$29),
          IF(入力!$C$30=2,ROUNDUP('ユーザー別小売(卸)価格試算(税抜)'!V185*(1+入力!$C$31/100),-入力!$C$29),
          IF(入力!$C$30=3,ROUND('ユーザー別小売(卸)価格試算(税抜)'!V185*(1+入力!$C$31/100),-入力!$C$29)))),
          'ユーザー別小売(卸)価格試算(税抜)'!V185))</f>
        <v>28930</v>
      </c>
      <c r="W185" s="62">
        <f>'6桁'!W185</f>
        <v>0</v>
      </c>
      <c r="X185" s="5" t="str">
        <f>IF('ユーザー別小売(卸)価格試算(税抜)'!X185="","",
      IF(ISNUMBER('ユーザー別小売(卸)価格試算(税抜)'!X185),
          IF(入力!$C$30=1,ROUNDDOWN('ユーザー別小売(卸)価格試算(税抜)'!X185*(1+入力!$C$31/100),-入力!$C$29),
          IF(入力!$C$30=2,ROUNDUP('ユーザー別小売(卸)価格試算(税抜)'!X185*(1+入力!$C$31/100),-入力!$C$29),
          IF(入力!$C$30=3,ROUND('ユーザー別小売(卸)価格試算(税抜)'!X185*(1+入力!$C$31/100),-入力!$C$29)))),
          'ユーザー別小売(卸)価格試算(税抜)'!X185))</f>
        <v/>
      </c>
      <c r="Y185" s="62">
        <f>'6桁'!Y185</f>
        <v>0</v>
      </c>
      <c r="Z185" s="5" t="str">
        <f>IF('ユーザー別小売(卸)価格試算(税抜)'!Z185="","",
      IF(ISNUMBER('ユーザー別小売(卸)価格試算(税抜)'!Z185),
          IF(入力!$C$30=1,ROUNDDOWN('ユーザー別小売(卸)価格試算(税抜)'!Z185*(1+入力!$C$31/100),-入力!$C$29),
          IF(入力!$C$30=2,ROUNDUP('ユーザー別小売(卸)価格試算(税抜)'!Z185*(1+入力!$C$31/100),-入力!$C$29),
          IF(入力!$C$30=3,ROUND('ユーザー別小売(卸)価格試算(税抜)'!Z185*(1+入力!$C$31/100),-入力!$C$29)))),
          'ユーザー別小売(卸)価格試算(税抜)'!Z185))</f>
        <v/>
      </c>
      <c r="AA185" s="62">
        <f>'6桁'!AA185</f>
        <v>0</v>
      </c>
    </row>
    <row r="186" spans="2:27" s="3" customFormat="1" ht="30" customHeight="1">
      <c r="B186" s="451"/>
      <c r="C186" s="336" t="s">
        <v>201</v>
      </c>
      <c r="D186" s="179">
        <v>101</v>
      </c>
      <c r="E186" s="172"/>
      <c r="F186" s="5">
        <f>IF('ユーザー別小売(卸)価格試算(税抜)'!F186="","",
      IF(ISNUMBER('ユーザー別小売(卸)価格試算(税抜)'!F186),
          IF(入力!$C$30=1,ROUNDDOWN('ユーザー別小売(卸)価格試算(税抜)'!F186*(1+入力!$C$31/100),-入力!$C$29),
          IF(入力!$C$30=2,ROUNDUP('ユーザー別小売(卸)価格試算(税抜)'!F186*(1+入力!$C$31/100),-入力!$C$29),
          IF(入力!$C$30=3,ROUND('ユーザー別小売(卸)価格試算(税抜)'!F186*(1+入力!$C$31/100),-入力!$C$29)))),
          'ユーザー別小売(卸)価格試算(税抜)'!F186))</f>
        <v>64460</v>
      </c>
      <c r="G186" s="62">
        <f>'6桁'!G186</f>
        <v>0</v>
      </c>
      <c r="H186" s="5" t="str">
        <f>IF('ユーザー別小売(卸)価格試算(税抜)'!H186="","",
      IF(ISNUMBER('ユーザー別小売(卸)価格試算(税抜)'!H186),
          IF(入力!$C$30=1,ROUNDDOWN('ユーザー別小売(卸)価格試算(税抜)'!H186*(1+入力!$C$31/100),-入力!$C$29),
          IF(入力!$C$30=2,ROUNDUP('ユーザー別小売(卸)価格試算(税抜)'!H186*(1+入力!$C$31/100),-入力!$C$29),
          IF(入力!$C$30=3,ROUND('ユーザー別小売(卸)価格試算(税抜)'!H186*(1+入力!$C$31/100),-入力!$C$29)))),
          'ユーザー別小売(卸)価格試算(税抜)'!H186))</f>
        <v/>
      </c>
      <c r="I186" s="62">
        <f>'6桁'!I186</f>
        <v>0</v>
      </c>
      <c r="J186" s="5">
        <f>IF('ユーザー別小売(卸)価格試算(税抜)'!J186="","",
      IF(ISNUMBER('ユーザー別小売(卸)価格試算(税抜)'!J186),
          IF(入力!$C$30=1,ROUNDDOWN('ユーザー別小売(卸)価格試算(税抜)'!J186*(1+入力!$C$31/100),-入力!$C$29),
          IF(入力!$C$30=2,ROUNDUP('ユーザー別小売(卸)価格試算(税抜)'!J186*(1+入力!$C$31/100),-入力!$C$29),
          IF(入力!$C$30=3,ROUND('ユーザー別小売(卸)価格試算(税抜)'!J186*(1+入力!$C$31/100),-入力!$C$29)))),
          'ユーザー別小売(卸)価格試算(税抜)'!J186))</f>
        <v>50490</v>
      </c>
      <c r="K186" s="62">
        <f>'6桁'!K186</f>
        <v>0</v>
      </c>
      <c r="L186" s="356"/>
      <c r="M186" s="451"/>
      <c r="N186" s="435" t="s">
        <v>253</v>
      </c>
      <c r="O186" s="436"/>
      <c r="P186" s="179">
        <v>106</v>
      </c>
      <c r="Q186" s="264"/>
      <c r="R186" s="5" t="str">
        <f>IF('ユーザー別小売(卸)価格試算(税抜)'!R186="","",
      IF(ISNUMBER('ユーザー別小売(卸)価格試算(税抜)'!R186),
          IF(入力!$C$30=1,ROUNDDOWN('ユーザー別小売(卸)価格試算(税抜)'!R186*(1+入力!$C$31/100),-入力!$C$29),
          IF(入力!$C$30=2,ROUNDUP('ユーザー別小売(卸)価格試算(税抜)'!R186*(1+入力!$C$31/100),-入力!$C$29),
          IF(入力!$C$30=3,ROUND('ユーザー別小売(卸)価格試算(税抜)'!R186*(1+入力!$C$31/100),-入力!$C$29)))),
          'ユーザー別小売(卸)価格試算(税抜)'!R186))</f>
        <v/>
      </c>
      <c r="S186" s="201">
        <f>'6桁'!S186</f>
        <v>0</v>
      </c>
      <c r="T186" s="5" t="str">
        <f>IF('ユーザー別小売(卸)価格試算(税抜)'!T186="","",
      IF(ISNUMBER('ユーザー別小売(卸)価格試算(税抜)'!T186),
          IF(入力!$C$30=1,ROUNDDOWN('ユーザー別小売(卸)価格試算(税抜)'!T186*(1+入力!$C$31/100),-入力!$C$29),
          IF(入力!$C$30=2,ROUNDUP('ユーザー別小売(卸)価格試算(税抜)'!T186*(1+入力!$C$31/100),-入力!$C$29),
          IF(入力!$C$30=3,ROUND('ユーザー別小売(卸)価格試算(税抜)'!T186*(1+入力!$C$31/100),-入力!$C$29)))),
          'ユーザー別小売(卸)価格試算(税抜)'!T186))</f>
        <v/>
      </c>
      <c r="U186" s="201">
        <f>'6桁'!U186</f>
        <v>0</v>
      </c>
      <c r="V186" s="5">
        <f>IF('ユーザー別小売(卸)価格試算(税抜)'!V186="","",
      IF(ISNUMBER('ユーザー別小売(卸)価格試算(税抜)'!V186),
          IF(入力!$C$30=1,ROUNDDOWN('ユーザー別小売(卸)価格試算(税抜)'!V186*(1+入力!$C$31/100),-入力!$C$29),
          IF(入力!$C$30=2,ROUNDUP('ユーザー別小売(卸)価格試算(税抜)'!V186*(1+入力!$C$31/100),-入力!$C$29),
          IF(入力!$C$30=3,ROUND('ユーザー別小売(卸)価格試算(税抜)'!V186*(1+入力!$C$31/100),-入力!$C$29)))),
          'ユーザー別小売(卸)価格試算(税抜)'!V186))</f>
        <v>30250</v>
      </c>
      <c r="W186" s="62">
        <f>'6桁'!W186</f>
        <v>0</v>
      </c>
      <c r="X186" s="5" t="str">
        <f>IF('ユーザー別小売(卸)価格試算(税抜)'!X186="","",
      IF(ISNUMBER('ユーザー別小売(卸)価格試算(税抜)'!X186),
          IF(入力!$C$30=1,ROUNDDOWN('ユーザー別小売(卸)価格試算(税抜)'!X186*(1+入力!$C$31/100),-入力!$C$29),
          IF(入力!$C$30=2,ROUNDUP('ユーザー別小売(卸)価格試算(税抜)'!X186*(1+入力!$C$31/100),-入力!$C$29),
          IF(入力!$C$30=3,ROUND('ユーザー別小売(卸)価格試算(税抜)'!X186*(1+入力!$C$31/100),-入力!$C$29)))),
          'ユーザー別小売(卸)価格試算(税抜)'!X186))</f>
        <v/>
      </c>
      <c r="Y186" s="62">
        <f>'6桁'!Y186</f>
        <v>0</v>
      </c>
      <c r="Z186" s="5" t="str">
        <f>IF('ユーザー別小売(卸)価格試算(税抜)'!Z186="","",
      IF(ISNUMBER('ユーザー別小売(卸)価格試算(税抜)'!Z186),
          IF(入力!$C$30=1,ROUNDDOWN('ユーザー別小売(卸)価格試算(税抜)'!Z186*(1+入力!$C$31/100),-入力!$C$29),
          IF(入力!$C$30=2,ROUNDUP('ユーザー別小売(卸)価格試算(税抜)'!Z186*(1+入力!$C$31/100),-入力!$C$29),
          IF(入力!$C$30=3,ROUND('ユーザー別小売(卸)価格試算(税抜)'!Z186*(1+入力!$C$31/100),-入力!$C$29)))),
          'ユーザー別小売(卸)価格試算(税抜)'!Z186))</f>
        <v/>
      </c>
      <c r="AA186" s="62">
        <f>'6桁'!AA186</f>
        <v>0</v>
      </c>
    </row>
    <row r="187" spans="2:27" s="3" customFormat="1" ht="30" customHeight="1">
      <c r="B187" s="451"/>
      <c r="C187" s="336" t="s">
        <v>300</v>
      </c>
      <c r="D187" s="179"/>
      <c r="E187" s="172">
        <v>111</v>
      </c>
      <c r="F187" s="5" t="str">
        <f>IF('ユーザー別小売(卸)価格試算(税抜)'!F187="","",
      IF(ISNUMBER('ユーザー別小売(卸)価格試算(税抜)'!F187),
          IF(入力!$C$30=1,ROUNDDOWN('ユーザー別小売(卸)価格試算(税抜)'!F187*(1+入力!$C$31/100),-入力!$C$29),
          IF(入力!$C$30=2,ROUNDUP('ユーザー別小売(卸)価格試算(税抜)'!F187*(1+入力!$C$31/100),-入力!$C$29),
          IF(入力!$C$30=3,ROUND('ユーザー別小売(卸)価格試算(税抜)'!F187*(1+入力!$C$31/100),-入力!$C$29)))),
          'ユーザー別小売(卸)価格試算(税抜)'!F187))</f>
        <v/>
      </c>
      <c r="G187" s="62">
        <f>'6桁'!G187</f>
        <v>0</v>
      </c>
      <c r="H187" s="5" t="str">
        <f>IF('ユーザー別小売(卸)価格試算(税抜)'!H187="","",
      IF(ISNUMBER('ユーザー別小売(卸)価格試算(税抜)'!H187),
          IF(入力!$C$30=1,ROUNDDOWN('ユーザー別小売(卸)価格試算(税抜)'!H187*(1+入力!$C$31/100),-入力!$C$29),
          IF(入力!$C$30=2,ROUNDUP('ユーザー別小売(卸)価格試算(税抜)'!H187*(1+入力!$C$31/100),-入力!$C$29),
          IF(入力!$C$30=3,ROUND('ユーザー別小売(卸)価格試算(税抜)'!H187*(1+入力!$C$31/100),-入力!$C$29)))),
          'ユーザー別小売(卸)価格試算(税抜)'!H187))</f>
        <v/>
      </c>
      <c r="I187" s="62">
        <f>'6桁'!I187</f>
        <v>0</v>
      </c>
      <c r="J187" s="5">
        <f>IF('ユーザー別小売(卸)価格試算(税抜)'!J187="","",
      IF(ISNUMBER('ユーザー別小売(卸)価格試算(税抜)'!J187),
          IF(入力!$C$30=1,ROUNDDOWN('ユーザー別小売(卸)価格試算(税抜)'!J187*(1+入力!$C$31/100),-入力!$C$29),
          IF(入力!$C$30=2,ROUNDUP('ユーザー別小売(卸)価格試算(税抜)'!J187*(1+入力!$C$31/100),-入力!$C$29),
          IF(入力!$C$30=3,ROUND('ユーザー別小売(卸)価格試算(税抜)'!J187*(1+入力!$C$31/100),-入力!$C$29)))),
          'ユーザー別小売(卸)価格試算(税抜)'!J187))</f>
        <v>54340</v>
      </c>
      <c r="K187" s="62" t="str">
        <f>'6桁'!K187</f>
        <v>★</v>
      </c>
      <c r="L187" s="356"/>
      <c r="M187" s="451"/>
      <c r="N187" s="435" t="s">
        <v>165</v>
      </c>
      <c r="O187" s="436"/>
      <c r="P187" s="179">
        <v>107</v>
      </c>
      <c r="Q187" s="264"/>
      <c r="R187" s="5" t="str">
        <f>IF('ユーザー別小売(卸)価格試算(税抜)'!R187="","",
      IF(ISNUMBER('ユーザー別小売(卸)価格試算(税抜)'!R187),
          IF(入力!$C$30=1,ROUNDDOWN('ユーザー別小売(卸)価格試算(税抜)'!R187*(1+入力!$C$31/100),-入力!$C$29),
          IF(入力!$C$30=2,ROUNDUP('ユーザー別小売(卸)価格試算(税抜)'!R187*(1+入力!$C$31/100),-入力!$C$29),
          IF(入力!$C$30=3,ROUND('ユーザー別小売(卸)価格試算(税抜)'!R187*(1+入力!$C$31/100),-入力!$C$29)))),
          'ユーザー別小売(卸)価格試算(税抜)'!R187))</f>
        <v/>
      </c>
      <c r="S187" s="201">
        <f>'6桁'!S187</f>
        <v>0</v>
      </c>
      <c r="T187" s="5" t="str">
        <f>IF('ユーザー別小売(卸)価格試算(税抜)'!T187="","",
      IF(ISNUMBER('ユーザー別小売(卸)価格試算(税抜)'!T187),
          IF(入力!$C$30=1,ROUNDDOWN('ユーザー別小売(卸)価格試算(税抜)'!T187*(1+入力!$C$31/100),-入力!$C$29),
          IF(入力!$C$30=2,ROUNDUP('ユーザー別小売(卸)価格試算(税抜)'!T187*(1+入力!$C$31/100),-入力!$C$29),
          IF(入力!$C$30=3,ROUND('ユーザー別小売(卸)価格試算(税抜)'!T187*(1+入力!$C$31/100),-入力!$C$29)))),
          'ユーザー別小売(卸)価格試算(税抜)'!T187))</f>
        <v/>
      </c>
      <c r="U187" s="201">
        <f>'6桁'!U187</f>
        <v>0</v>
      </c>
      <c r="V187" s="5">
        <f>IF('ユーザー別小売(卸)価格試算(税抜)'!V187="","",
      IF(ISNUMBER('ユーザー別小売(卸)価格試算(税抜)'!V187),
          IF(入力!$C$30=1,ROUNDDOWN('ユーザー別小売(卸)価格試算(税抜)'!V187*(1+入力!$C$31/100),-入力!$C$29),
          IF(入力!$C$30=2,ROUNDUP('ユーザー別小売(卸)価格試算(税抜)'!V187*(1+入力!$C$31/100),-入力!$C$29),
          IF(入力!$C$30=3,ROUND('ユーザー別小売(卸)価格試算(税抜)'!V187*(1+入力!$C$31/100),-入力!$C$29)))),
          'ユーザー別小売(卸)価格試算(税抜)'!V187))</f>
        <v>33550</v>
      </c>
      <c r="W187" s="62">
        <f>'6桁'!W187</f>
        <v>0</v>
      </c>
      <c r="X187" s="5" t="str">
        <f>IF('ユーザー別小売(卸)価格試算(税抜)'!X187="","",
      IF(ISNUMBER('ユーザー別小売(卸)価格試算(税抜)'!X187),
          IF(入力!$C$30=1,ROUNDDOWN('ユーザー別小売(卸)価格試算(税抜)'!X187*(1+入力!$C$31/100),-入力!$C$29),
          IF(入力!$C$30=2,ROUNDUP('ユーザー別小売(卸)価格試算(税抜)'!X187*(1+入力!$C$31/100),-入力!$C$29),
          IF(入力!$C$30=3,ROUND('ユーザー別小売(卸)価格試算(税抜)'!X187*(1+入力!$C$31/100),-入力!$C$29)))),
          'ユーザー別小売(卸)価格試算(税抜)'!X187))</f>
        <v/>
      </c>
      <c r="Y187" s="62">
        <f>'6桁'!Y187</f>
        <v>0</v>
      </c>
      <c r="Z187" s="5" t="str">
        <f>IF('ユーザー別小売(卸)価格試算(税抜)'!Z187="","",
      IF(ISNUMBER('ユーザー別小売(卸)価格試算(税抜)'!Z187),
          IF(入力!$C$30=1,ROUNDDOWN('ユーザー別小売(卸)価格試算(税抜)'!Z187*(1+入力!$C$31/100),-入力!$C$29),
          IF(入力!$C$30=2,ROUNDUP('ユーザー別小売(卸)価格試算(税抜)'!Z187*(1+入力!$C$31/100),-入力!$C$29),
          IF(入力!$C$30=3,ROUND('ユーザー別小売(卸)価格試算(税抜)'!Z187*(1+入力!$C$31/100),-入力!$C$29)))),
          'ユーザー別小売(卸)価格試算(税抜)'!Z187))</f>
        <v/>
      </c>
      <c r="AA187" s="62">
        <f>'6桁'!AA187</f>
        <v>0</v>
      </c>
    </row>
    <row r="188" spans="2:27" s="3" customFormat="1" ht="30" customHeight="1">
      <c r="B188" s="451"/>
      <c r="C188" s="336" t="s">
        <v>250</v>
      </c>
      <c r="D188" s="179">
        <v>109</v>
      </c>
      <c r="E188" s="172"/>
      <c r="F188" s="5" t="str">
        <f>IF('ユーザー別小売(卸)価格試算(税抜)'!F188="","",
      IF(ISNUMBER('ユーザー別小売(卸)価格試算(税抜)'!F188),
          IF(入力!$C$30=1,ROUNDDOWN('ユーザー別小売(卸)価格試算(税抜)'!F188*(1+入力!$C$31/100),-入力!$C$29),
          IF(入力!$C$30=2,ROUNDUP('ユーザー別小売(卸)価格試算(税抜)'!F188*(1+入力!$C$31/100),-入力!$C$29),
          IF(入力!$C$30=3,ROUND('ユーザー別小売(卸)価格試算(税抜)'!F188*(1+入力!$C$31/100),-入力!$C$29)))),
          'ユーザー別小売(卸)価格試算(税抜)'!F188))</f>
        <v/>
      </c>
      <c r="G188" s="62">
        <f>'6桁'!G188</f>
        <v>0</v>
      </c>
      <c r="H188" s="5" t="str">
        <f>IF('ユーザー別小売(卸)価格試算(税抜)'!H188="","",
      IF(ISNUMBER('ユーザー別小売(卸)価格試算(税抜)'!H188),
          IF(入力!$C$30=1,ROUNDDOWN('ユーザー別小売(卸)価格試算(税抜)'!H188*(1+入力!$C$31/100),-入力!$C$29),
          IF(入力!$C$30=2,ROUNDUP('ユーザー別小売(卸)価格試算(税抜)'!H188*(1+入力!$C$31/100),-入力!$C$29),
          IF(入力!$C$30=3,ROUND('ユーザー別小売(卸)価格試算(税抜)'!H188*(1+入力!$C$31/100),-入力!$C$29)))),
          'ユーザー別小売(卸)価格試算(税抜)'!H188))</f>
        <v/>
      </c>
      <c r="I188" s="62">
        <f>'6桁'!I188</f>
        <v>0</v>
      </c>
      <c r="J188" s="5">
        <f>IF('ユーザー別小売(卸)価格試算(税抜)'!J188="","",
      IF(ISNUMBER('ユーザー別小売(卸)価格試算(税抜)'!J188),
          IF(入力!$C$30=1,ROUNDDOWN('ユーザー別小売(卸)価格試算(税抜)'!J188*(1+入力!$C$31/100),-入力!$C$29),
          IF(入力!$C$30=2,ROUNDUP('ユーザー別小売(卸)価格試算(税抜)'!J188*(1+入力!$C$31/100),-入力!$C$29),
          IF(入力!$C$30=3,ROUND('ユーザー別小売(卸)価格試算(税抜)'!J188*(1+入力!$C$31/100),-入力!$C$29)))),
          'ユーザー別小売(卸)価格試算(税抜)'!J188))</f>
        <v>56980</v>
      </c>
      <c r="K188" s="62">
        <f>'6桁'!K188</f>
        <v>0</v>
      </c>
      <c r="L188" s="356"/>
      <c r="M188" s="451"/>
      <c r="N188" s="435" t="s">
        <v>163</v>
      </c>
      <c r="O188" s="436"/>
      <c r="P188" s="179">
        <v>112</v>
      </c>
      <c r="Q188" s="264"/>
      <c r="R188" s="5" t="str">
        <f>IF('ユーザー別小売(卸)価格試算(税抜)'!R188="","",
      IF(ISNUMBER('ユーザー別小売(卸)価格試算(税抜)'!R188),
          IF(入力!$C$30=1,ROUNDDOWN('ユーザー別小売(卸)価格試算(税抜)'!R188*(1+入力!$C$31/100),-入力!$C$29),
          IF(入力!$C$30=2,ROUNDUP('ユーザー別小売(卸)価格試算(税抜)'!R188*(1+入力!$C$31/100),-入力!$C$29),
          IF(入力!$C$30=3,ROUND('ユーザー別小売(卸)価格試算(税抜)'!R188*(1+入力!$C$31/100),-入力!$C$29)))),
          'ユーザー別小売(卸)価格試算(税抜)'!R188))</f>
        <v/>
      </c>
      <c r="S188" s="201">
        <f>'6桁'!S188</f>
        <v>0</v>
      </c>
      <c r="T188" s="5" t="str">
        <f>IF('ユーザー別小売(卸)価格試算(税抜)'!T188="","",
      IF(ISNUMBER('ユーザー別小売(卸)価格試算(税抜)'!T188),
          IF(入力!$C$30=1,ROUNDDOWN('ユーザー別小売(卸)価格試算(税抜)'!T188*(1+入力!$C$31/100),-入力!$C$29),
          IF(入力!$C$30=2,ROUNDUP('ユーザー別小売(卸)価格試算(税抜)'!T188*(1+入力!$C$31/100),-入力!$C$29),
          IF(入力!$C$30=3,ROUND('ユーザー別小売(卸)価格試算(税抜)'!T188*(1+入力!$C$31/100),-入力!$C$29)))),
          'ユーザー別小売(卸)価格試算(税抜)'!T188))</f>
        <v/>
      </c>
      <c r="U188" s="201">
        <f>'6桁'!U188</f>
        <v>0</v>
      </c>
      <c r="V188" s="5">
        <f>IF('ユーザー別小売(卸)価格試算(税抜)'!V188="","",
      IF(ISNUMBER('ユーザー別小売(卸)価格試算(税抜)'!V188),
          IF(入力!$C$30=1,ROUNDDOWN('ユーザー別小売(卸)価格試算(税抜)'!V188*(1+入力!$C$31/100),-入力!$C$29),
          IF(入力!$C$30=2,ROUNDUP('ユーザー別小売(卸)価格試算(税抜)'!V188*(1+入力!$C$31/100),-入力!$C$29),
          IF(入力!$C$30=3,ROUND('ユーザー別小売(卸)価格試算(税抜)'!V188*(1+入力!$C$31/100),-入力!$C$29)))),
          'ユーザー別小売(卸)価格試算(税抜)'!V188))</f>
        <v>35310</v>
      </c>
      <c r="W188" s="62">
        <f>'6桁'!W188</f>
        <v>0</v>
      </c>
      <c r="X188" s="5" t="str">
        <f>IF('ユーザー別小売(卸)価格試算(税抜)'!X188="","",
      IF(ISNUMBER('ユーザー別小売(卸)価格試算(税抜)'!X188),
          IF(入力!$C$30=1,ROUNDDOWN('ユーザー別小売(卸)価格試算(税抜)'!X188*(1+入力!$C$31/100),-入力!$C$29),
          IF(入力!$C$30=2,ROUNDUP('ユーザー別小売(卸)価格試算(税抜)'!X188*(1+入力!$C$31/100),-入力!$C$29),
          IF(入力!$C$30=3,ROUND('ユーザー別小売(卸)価格試算(税抜)'!X188*(1+入力!$C$31/100),-入力!$C$29)))),
          'ユーザー別小売(卸)価格試算(税抜)'!X188))</f>
        <v/>
      </c>
      <c r="Y188" s="62">
        <f>'6桁'!Y188</f>
        <v>0</v>
      </c>
      <c r="Z188" s="5" t="str">
        <f>IF('ユーザー別小売(卸)価格試算(税抜)'!Z188="","",
      IF(ISNUMBER('ユーザー別小売(卸)価格試算(税抜)'!Z188),
          IF(入力!$C$30=1,ROUNDDOWN('ユーザー別小売(卸)価格試算(税抜)'!Z188*(1+入力!$C$31/100),-入力!$C$29),
          IF(入力!$C$30=2,ROUNDUP('ユーザー別小売(卸)価格試算(税抜)'!Z188*(1+入力!$C$31/100),-入力!$C$29),
          IF(入力!$C$30=3,ROUND('ユーザー別小売(卸)価格試算(税抜)'!Z188*(1+入力!$C$31/100),-入力!$C$29)))),
          'ユーザー別小売(卸)価格試算(税抜)'!Z188))</f>
        <v/>
      </c>
      <c r="AA188" s="62">
        <f>'6桁'!AA188</f>
        <v>0</v>
      </c>
    </row>
    <row r="189" spans="2:27" s="3" customFormat="1" ht="30" customHeight="1">
      <c r="B189" s="452"/>
      <c r="C189" s="367" t="s">
        <v>335</v>
      </c>
      <c r="D189" s="349">
        <v>103</v>
      </c>
      <c r="E189" s="350"/>
      <c r="F189" s="161">
        <f>IF('ユーザー別小売(卸)価格試算(税抜)'!F189="","",
      IF(ISNUMBER('ユーザー別小売(卸)価格試算(税抜)'!F189),
          IF(入力!$C$30=1,ROUNDDOWN('ユーザー別小売(卸)価格試算(税抜)'!F189*(1+入力!$C$31/100),-入力!$C$29),
          IF(入力!$C$30=2,ROUNDUP('ユーザー別小売(卸)価格試算(税抜)'!F189*(1+入力!$C$31/100),-入力!$C$29),
          IF(入力!$C$30=3,ROUND('ユーザー別小売(卸)価格試算(税抜)'!F189*(1+入力!$C$31/100),-入力!$C$29)))),
          'ユーザー別小売(卸)価格試算(税抜)'!F189))</f>
        <v>52470</v>
      </c>
      <c r="G189" s="162">
        <f>'6桁'!G189</f>
        <v>0</v>
      </c>
      <c r="H189" s="161" t="str">
        <f>IF('ユーザー別小売(卸)価格試算(税抜)'!H189="","",
      IF(ISNUMBER('ユーザー別小売(卸)価格試算(税抜)'!H189),
          IF(入力!$C$30=1,ROUNDDOWN('ユーザー別小売(卸)価格試算(税抜)'!H189*(1+入力!$C$31/100),-入力!$C$29),
          IF(入力!$C$30=2,ROUNDUP('ユーザー別小売(卸)価格試算(税抜)'!H189*(1+入力!$C$31/100),-入力!$C$29),
          IF(入力!$C$30=3,ROUND('ユーザー別小売(卸)価格試算(税抜)'!H189*(1+入力!$C$31/100),-入力!$C$29)))),
          'ユーザー別小売(卸)価格試算(税抜)'!H189))</f>
        <v/>
      </c>
      <c r="I189" s="162">
        <f>'6桁'!I189</f>
        <v>0</v>
      </c>
      <c r="J189" s="161">
        <f>IF('ユーザー別小売(卸)価格試算(税抜)'!J189="","",
      IF(ISNUMBER('ユーザー別小売(卸)価格試算(税抜)'!J189),
          IF(入力!$C$30=1,ROUNDDOWN('ユーザー別小売(卸)価格試算(税抜)'!J189*(1+入力!$C$31/100),-入力!$C$29),
          IF(入力!$C$30=2,ROUNDUP('ユーザー別小売(卸)価格試算(税抜)'!J189*(1+入力!$C$31/100),-入力!$C$29),
          IF(入力!$C$30=3,ROUND('ユーザー別小売(卸)価格試算(税抜)'!J189*(1+入力!$C$31/100),-入力!$C$29)))),
          'ユーザー別小売(卸)価格試算(税抜)'!J189))</f>
        <v>43120</v>
      </c>
      <c r="K189" s="162">
        <f>'6桁'!K189</f>
        <v>0</v>
      </c>
      <c r="L189" s="356"/>
      <c r="M189" s="451"/>
      <c r="N189" s="435" t="s">
        <v>162</v>
      </c>
      <c r="O189" s="436"/>
      <c r="P189" s="179">
        <v>114</v>
      </c>
      <c r="Q189" s="264"/>
      <c r="R189" s="5" t="str">
        <f>IF('ユーザー別小売(卸)価格試算(税抜)'!R189="","",
      IF(ISNUMBER('ユーザー別小売(卸)価格試算(税抜)'!R189),
          IF(入力!$C$30=1,ROUNDDOWN('ユーザー別小売(卸)価格試算(税抜)'!R189*(1+入力!$C$31/100),-入力!$C$29),
          IF(入力!$C$30=2,ROUNDUP('ユーザー別小売(卸)価格試算(税抜)'!R189*(1+入力!$C$31/100),-入力!$C$29),
          IF(入力!$C$30=3,ROUND('ユーザー別小売(卸)価格試算(税抜)'!R189*(1+入力!$C$31/100),-入力!$C$29)))),
          'ユーザー別小売(卸)価格試算(税抜)'!R189))</f>
        <v/>
      </c>
      <c r="S189" s="201">
        <f>'6桁'!S189</f>
        <v>0</v>
      </c>
      <c r="T189" s="5" t="str">
        <f>IF('ユーザー別小売(卸)価格試算(税抜)'!T189="","",
      IF(ISNUMBER('ユーザー別小売(卸)価格試算(税抜)'!T189),
          IF(入力!$C$30=1,ROUNDDOWN('ユーザー別小売(卸)価格試算(税抜)'!T189*(1+入力!$C$31/100),-入力!$C$29),
          IF(入力!$C$30=2,ROUNDUP('ユーザー別小売(卸)価格試算(税抜)'!T189*(1+入力!$C$31/100),-入力!$C$29),
          IF(入力!$C$30=3,ROUND('ユーザー別小売(卸)価格試算(税抜)'!T189*(1+入力!$C$31/100),-入力!$C$29)))),
          'ユーザー別小売(卸)価格試算(税抜)'!T189))</f>
        <v/>
      </c>
      <c r="U189" s="201">
        <f>'6桁'!U189</f>
        <v>0</v>
      </c>
      <c r="V189" s="5">
        <f>IF('ユーザー別小売(卸)価格試算(税抜)'!V189="","",
      IF(ISNUMBER('ユーザー別小売(卸)価格試算(税抜)'!V189),
          IF(入力!$C$30=1,ROUNDDOWN('ユーザー別小売(卸)価格試算(税抜)'!V189*(1+入力!$C$31/100),-入力!$C$29),
          IF(入力!$C$30=2,ROUNDUP('ユーザー別小売(卸)価格試算(税抜)'!V189*(1+入力!$C$31/100),-入力!$C$29),
          IF(入力!$C$30=3,ROUND('ユーザー別小売(卸)価格試算(税抜)'!V189*(1+入力!$C$31/100),-入力!$C$29)))),
          'ユーザー別小売(卸)価格試算(税抜)'!V189))</f>
        <v>36740</v>
      </c>
      <c r="W189" s="62">
        <f>'6桁'!W189</f>
        <v>0</v>
      </c>
      <c r="X189" s="5" t="str">
        <f>IF('ユーザー別小売(卸)価格試算(税抜)'!X189="","",
      IF(ISNUMBER('ユーザー別小売(卸)価格試算(税抜)'!X189),
          IF(入力!$C$30=1,ROUNDDOWN('ユーザー別小売(卸)価格試算(税抜)'!X189*(1+入力!$C$31/100),-入力!$C$29),
          IF(入力!$C$30=2,ROUNDUP('ユーザー別小売(卸)価格試算(税抜)'!X189*(1+入力!$C$31/100),-入力!$C$29),
          IF(入力!$C$30=3,ROUND('ユーザー別小売(卸)価格試算(税抜)'!X189*(1+入力!$C$31/100),-入力!$C$29)))),
          'ユーザー別小売(卸)価格試算(税抜)'!X189))</f>
        <v/>
      </c>
      <c r="Y189" s="62">
        <f>'6桁'!Y189</f>
        <v>0</v>
      </c>
      <c r="Z189" s="5" t="str">
        <f>IF('ユーザー別小売(卸)価格試算(税抜)'!Z189="","",
      IF(ISNUMBER('ユーザー別小売(卸)価格試算(税抜)'!Z189),
          IF(入力!$C$30=1,ROUNDDOWN('ユーザー別小売(卸)価格試算(税抜)'!Z189*(1+入力!$C$31/100),-入力!$C$29),
          IF(入力!$C$30=2,ROUNDUP('ユーザー別小売(卸)価格試算(税抜)'!Z189*(1+入力!$C$31/100),-入力!$C$29),
          IF(入力!$C$30=3,ROUND('ユーザー別小売(卸)価格試算(税抜)'!Z189*(1+入力!$C$31/100),-入力!$C$29)))),
          'ユーザー別小売(卸)価格試算(税抜)'!Z189))</f>
        <v/>
      </c>
      <c r="AA189" s="62">
        <f>'6桁'!AA189</f>
        <v>0</v>
      </c>
    </row>
    <row r="190" spans="2:27" s="3" customFormat="1" ht="30" customHeight="1">
      <c r="B190" s="451">
        <v>18</v>
      </c>
      <c r="C190" s="140" t="s">
        <v>203</v>
      </c>
      <c r="D190" s="181">
        <v>92</v>
      </c>
      <c r="E190" s="174"/>
      <c r="F190" s="32">
        <f>IF('ユーザー別小売(卸)価格試算(税抜)'!F190="","",
      IF(ISNUMBER('ユーザー別小売(卸)価格試算(税抜)'!F190),
          IF(入力!$C$30=1,ROUNDDOWN('ユーザー別小売(卸)価格試算(税抜)'!F190*(1+入力!$C$31/100),-入力!$C$29),
          IF(入力!$C$30=2,ROUNDUP('ユーザー別小売(卸)価格試算(税抜)'!F190*(1+入力!$C$31/100),-入力!$C$29),
          IF(入力!$C$30=3,ROUND('ユーザー別小売(卸)価格試算(税抜)'!F190*(1+入力!$C$31/100),-入力!$C$29)))),
          'ユーザー別小売(卸)価格試算(税抜)'!F190))</f>
        <v>60830</v>
      </c>
      <c r="G190" s="67">
        <f>'6桁'!G190</f>
        <v>0</v>
      </c>
      <c r="H190" s="32" t="str">
        <f>IF('ユーザー別小売(卸)価格試算(税抜)'!H190="","",
      IF(ISNUMBER('ユーザー別小売(卸)価格試算(税抜)'!H190),
          IF(入力!$C$30=1,ROUNDDOWN('ユーザー別小売(卸)価格試算(税抜)'!H190*(1+入力!$C$31/100),-入力!$C$29),
          IF(入力!$C$30=2,ROUNDUP('ユーザー別小売(卸)価格試算(税抜)'!H190*(1+入力!$C$31/100),-入力!$C$29),
          IF(入力!$C$30=3,ROUND('ユーザー別小売(卸)価格試算(税抜)'!H190*(1+入力!$C$31/100),-入力!$C$29)))),
          'ユーザー別小売(卸)価格試算(税抜)'!H190))</f>
        <v/>
      </c>
      <c r="I190" s="67">
        <f>'6桁'!I190</f>
        <v>0</v>
      </c>
      <c r="J190" s="32" t="str">
        <f>IF('ユーザー別小売(卸)価格試算(税抜)'!J190="","",
      IF(ISNUMBER('ユーザー別小売(卸)価格試算(税抜)'!J190),
          IF(入力!$C$30=1,ROUNDDOWN('ユーザー別小売(卸)価格試算(税抜)'!J190*(1+入力!$C$31/100),-入力!$C$29),
          IF(入力!$C$30=2,ROUNDUP('ユーザー別小売(卸)価格試算(税抜)'!J190*(1+入力!$C$31/100),-入力!$C$29),
          IF(入力!$C$30=3,ROUND('ユーザー別小売(卸)価格試算(税抜)'!J190*(1+入力!$C$31/100),-入力!$C$29)))),
          'ユーザー別小売(卸)価格試算(税抜)'!J190))</f>
        <v/>
      </c>
      <c r="K190" s="67">
        <f>'6桁'!K190</f>
        <v>0</v>
      </c>
      <c r="L190" s="356"/>
      <c r="M190" s="451"/>
      <c r="N190" s="435" t="s">
        <v>152</v>
      </c>
      <c r="O190" s="436"/>
      <c r="P190" s="179">
        <v>91</v>
      </c>
      <c r="Q190" s="264"/>
      <c r="R190" s="5" t="str">
        <f>IF('ユーザー別小売(卸)価格試算(税抜)'!R190="","",
      IF(ISNUMBER('ユーザー別小売(卸)価格試算(税抜)'!R190),
          IF(入力!$C$30=1,ROUNDDOWN('ユーザー別小売(卸)価格試算(税抜)'!R190*(1+入力!$C$31/100),-入力!$C$29),
          IF(入力!$C$30=2,ROUNDUP('ユーザー別小売(卸)価格試算(税抜)'!R190*(1+入力!$C$31/100),-入力!$C$29),
          IF(入力!$C$30=3,ROUND('ユーザー別小売(卸)価格試算(税抜)'!R190*(1+入力!$C$31/100),-入力!$C$29)))),
          'ユーザー別小売(卸)価格試算(税抜)'!R190))</f>
        <v/>
      </c>
      <c r="S190" s="201">
        <f>'6桁'!S190</f>
        <v>0</v>
      </c>
      <c r="T190" s="5" t="str">
        <f>IF('ユーザー別小売(卸)価格試算(税抜)'!T190="","",
      IF(ISNUMBER('ユーザー別小売(卸)価格試算(税抜)'!T190),
          IF(入力!$C$30=1,ROUNDDOWN('ユーザー別小売(卸)価格試算(税抜)'!T190*(1+入力!$C$31/100),-入力!$C$29),
          IF(入力!$C$30=2,ROUNDUP('ユーザー別小売(卸)価格試算(税抜)'!T190*(1+入力!$C$31/100),-入力!$C$29),
          IF(入力!$C$30=3,ROUND('ユーザー別小売(卸)価格試算(税抜)'!T190*(1+入力!$C$31/100),-入力!$C$29)))),
          'ユーザー別小売(卸)価格試算(税抜)'!T190))</f>
        <v/>
      </c>
      <c r="U190" s="201">
        <f>'6桁'!U190</f>
        <v>0</v>
      </c>
      <c r="V190" s="5">
        <f>IF('ユーザー別小売(卸)価格試算(税抜)'!V190="","",
      IF(ISNUMBER('ユーザー別小売(卸)価格試算(税抜)'!V190),
          IF(入力!$C$30=1,ROUNDDOWN('ユーザー別小売(卸)価格試算(税抜)'!V190*(1+入力!$C$31/100),-入力!$C$29),
          IF(入力!$C$30=2,ROUNDUP('ユーザー別小売(卸)価格試算(税抜)'!V190*(1+入力!$C$31/100),-入力!$C$29),
          IF(入力!$C$30=3,ROUND('ユーザー別小売(卸)価格試算(税抜)'!V190*(1+入力!$C$31/100),-入力!$C$29)))),
          'ユーザー別小売(卸)価格試算(税抜)'!V190))</f>
        <v>22330</v>
      </c>
      <c r="W190" s="62">
        <f>'6桁'!W190</f>
        <v>0</v>
      </c>
      <c r="X190" s="5" t="str">
        <f>IF('ユーザー別小売(卸)価格試算(税抜)'!X190="","",
      IF(ISNUMBER('ユーザー別小売(卸)価格試算(税抜)'!X190),
          IF(入力!$C$30=1,ROUNDDOWN('ユーザー別小売(卸)価格試算(税抜)'!X190*(1+入力!$C$31/100),-入力!$C$29),
          IF(入力!$C$30=2,ROUNDUP('ユーザー別小売(卸)価格試算(税抜)'!X190*(1+入力!$C$31/100),-入力!$C$29),
          IF(入力!$C$30=3,ROUND('ユーザー別小売(卸)価格試算(税抜)'!X190*(1+入力!$C$31/100),-入力!$C$29)))),
          'ユーザー別小売(卸)価格試算(税抜)'!X190))</f>
        <v/>
      </c>
      <c r="Y190" s="62">
        <f>'6桁'!Y190</f>
        <v>0</v>
      </c>
      <c r="Z190" s="5" t="str">
        <f>IF('ユーザー別小売(卸)価格試算(税抜)'!Z190="","",
      IF(ISNUMBER('ユーザー別小売(卸)価格試算(税抜)'!Z190),
          IF(入力!$C$30=1,ROUNDDOWN('ユーザー別小売(卸)価格試算(税抜)'!Z190*(1+入力!$C$31/100),-入力!$C$29),
          IF(入力!$C$30=2,ROUNDUP('ユーザー別小売(卸)価格試算(税抜)'!Z190*(1+入力!$C$31/100),-入力!$C$29),
          IF(入力!$C$30=3,ROUND('ユーザー別小売(卸)価格試算(税抜)'!Z190*(1+入力!$C$31/100),-入力!$C$29)))),
          'ユーザー別小売(卸)価格試算(税抜)'!Z190))</f>
        <v/>
      </c>
      <c r="AA190" s="62">
        <f>'6桁'!AA190</f>
        <v>0</v>
      </c>
    </row>
    <row r="191" spans="2:27" s="3" customFormat="1" ht="30" customHeight="1">
      <c r="B191" s="451"/>
      <c r="C191" s="143" t="s">
        <v>98</v>
      </c>
      <c r="D191" s="182">
        <v>95</v>
      </c>
      <c r="E191" s="175"/>
      <c r="F191" s="6">
        <f>IF('ユーザー別小売(卸)価格試算(税抜)'!F191="","",
      IF(ISNUMBER('ユーザー別小売(卸)価格試算(税抜)'!F191),
          IF(入力!$C$30=1,ROUNDDOWN('ユーザー別小売(卸)価格試算(税抜)'!F191*(1+入力!$C$31/100),-入力!$C$29),
          IF(入力!$C$30=2,ROUNDUP('ユーザー別小売(卸)価格試算(税抜)'!F191*(1+入力!$C$31/100),-入力!$C$29),
          IF(入力!$C$30=3,ROUND('ユーザー別小売(卸)価格試算(税抜)'!F191*(1+入力!$C$31/100),-入力!$C$29)))),
          'ユーザー別小売(卸)価格試算(税抜)'!F191))</f>
        <v>63910</v>
      </c>
      <c r="G191" s="70">
        <f>'6桁'!G191</f>
        <v>0</v>
      </c>
      <c r="H191" s="6">
        <f>IF('ユーザー別小売(卸)価格試算(税抜)'!H191="","",
      IF(ISNUMBER('ユーザー別小売(卸)価格試算(税抜)'!H191),
          IF(入力!$C$30=1,ROUNDDOWN('ユーザー別小売(卸)価格試算(税抜)'!H191*(1+入力!$C$31/100),-入力!$C$29),
          IF(入力!$C$30=2,ROUNDUP('ユーザー別小売(卸)価格試算(税抜)'!H191*(1+入力!$C$31/100),-入力!$C$29),
          IF(入力!$C$30=3,ROUND('ユーザー別小売(卸)価格試算(税抜)'!H191*(1+入力!$C$31/100),-入力!$C$29)))),
          'ユーザー別小売(卸)価格試算(税抜)'!H191))</f>
        <v>60390</v>
      </c>
      <c r="I191" s="70">
        <f>'6桁'!I191</f>
        <v>0</v>
      </c>
      <c r="J191" s="144" t="str">
        <f>IF('ユーザー別小売(卸)価格試算(税抜)'!J191="","",
      IF(ISNUMBER('ユーザー別小売(卸)価格試算(税抜)'!J191),
          IF(入力!$C$30=1,ROUNDDOWN('ユーザー別小売(卸)価格試算(税抜)'!J191*(1+入力!$C$31/100),-入力!$C$29),
          IF(入力!$C$30=2,ROUNDUP('ユーザー別小売(卸)価格試算(税抜)'!J191*(1+入力!$C$31/100),-入力!$C$29),
          IF(入力!$C$30=3,ROUND('ユーザー別小売(卸)価格試算(税抜)'!J191*(1+入力!$C$31/100),-入力!$C$29)))),
          'ユーザー別小売(卸)価格試算(税抜)'!J191))</f>
        <v/>
      </c>
      <c r="K191" s="70">
        <f>'6桁'!K191</f>
        <v>0</v>
      </c>
      <c r="L191" s="356"/>
      <c r="M191" s="451"/>
      <c r="N191" s="435" t="s">
        <v>254</v>
      </c>
      <c r="O191" s="436"/>
      <c r="P191" s="179">
        <v>103</v>
      </c>
      <c r="Q191" s="264"/>
      <c r="R191" s="5" t="str">
        <f>IF('ユーザー別小売(卸)価格試算(税抜)'!R191="","",
      IF(ISNUMBER('ユーザー別小売(卸)価格試算(税抜)'!R191),
          IF(入力!$C$30=1,ROUNDDOWN('ユーザー別小売(卸)価格試算(税抜)'!R191*(1+入力!$C$31/100),-入力!$C$29),
          IF(入力!$C$30=2,ROUNDUP('ユーザー別小売(卸)価格試算(税抜)'!R191*(1+入力!$C$31/100),-入力!$C$29),
          IF(入力!$C$30=3,ROUND('ユーザー別小売(卸)価格試算(税抜)'!R191*(1+入力!$C$31/100),-入力!$C$29)))),
          'ユーザー別小売(卸)価格試算(税抜)'!R191))</f>
        <v/>
      </c>
      <c r="S191" s="201">
        <f>'6桁'!S191</f>
        <v>0</v>
      </c>
      <c r="T191" s="5" t="str">
        <f>IF('ユーザー別小売(卸)価格試算(税抜)'!T191="","",
      IF(ISNUMBER('ユーザー別小売(卸)価格試算(税抜)'!T191),
          IF(入力!$C$30=1,ROUNDDOWN('ユーザー別小売(卸)価格試算(税抜)'!T191*(1+入力!$C$31/100),-入力!$C$29),
          IF(入力!$C$30=2,ROUNDUP('ユーザー別小売(卸)価格試算(税抜)'!T191*(1+入力!$C$31/100),-入力!$C$29),
          IF(入力!$C$30=3,ROUND('ユーザー別小売(卸)価格試算(税抜)'!T191*(1+入力!$C$31/100),-入力!$C$29)))),
          'ユーザー別小売(卸)価格試算(税抜)'!T191))</f>
        <v/>
      </c>
      <c r="U191" s="201">
        <f>'6桁'!U191</f>
        <v>0</v>
      </c>
      <c r="V191" s="5" t="str">
        <f>IF('ユーザー別小売(卸)価格試算(税抜)'!V191="","",
      IF(ISNUMBER('ユーザー別小売(卸)価格試算(税抜)'!V191),
          IF(入力!$C$30=1,ROUNDDOWN('ユーザー別小売(卸)価格試算(税抜)'!V191*(1+入力!$C$31/100),-入力!$C$29),
          IF(入力!$C$30=2,ROUNDUP('ユーザー別小売(卸)価格試算(税抜)'!V191*(1+入力!$C$31/100),-入力!$C$29),
          IF(入力!$C$30=3,ROUND('ユーザー別小売(卸)価格試算(税抜)'!V191*(1+入力!$C$31/100),-入力!$C$29)))),
          'ユーザー別小売(卸)価格試算(税抜)'!V191))</f>
        <v/>
      </c>
      <c r="W191" s="62">
        <f>'6桁'!W191</f>
        <v>0</v>
      </c>
      <c r="X191" s="5">
        <f>IF('ユーザー別小売(卸)価格試算(税抜)'!X191="","",
      IF(ISNUMBER('ユーザー別小売(卸)価格試算(税抜)'!X191),
          IF(入力!$C$30=1,ROUNDDOWN('ユーザー別小売(卸)価格試算(税抜)'!X191*(1+入力!$C$31/100),-入力!$C$29),
          IF(入力!$C$30=2,ROUNDUP('ユーザー別小売(卸)価格試算(税抜)'!X191*(1+入力!$C$31/100),-入力!$C$29),
          IF(入力!$C$30=3,ROUND('ユーザー別小売(卸)価格試算(税抜)'!X191*(1+入力!$C$31/100),-入力!$C$29)))),
          'ユーザー別小売(卸)価格試算(税抜)'!X191))</f>
        <v>29480</v>
      </c>
      <c r="Y191" s="62">
        <f>'6桁'!Y191</f>
        <v>0</v>
      </c>
      <c r="Z191" s="5" t="str">
        <f>IF('ユーザー別小売(卸)価格試算(税抜)'!Z191="","",
      IF(ISNUMBER('ユーザー別小売(卸)価格試算(税抜)'!Z191),
          IF(入力!$C$30=1,ROUNDDOWN('ユーザー別小売(卸)価格試算(税抜)'!Z191*(1+入力!$C$31/100),-入力!$C$29),
          IF(入力!$C$30=2,ROUNDUP('ユーザー別小売(卸)価格試算(税抜)'!Z191*(1+入力!$C$31/100),-入力!$C$29),
          IF(入力!$C$30=3,ROUND('ユーザー別小売(卸)価格試算(税抜)'!Z191*(1+入力!$C$31/100),-入力!$C$29)))),
          'ユーザー別小売(卸)価格試算(税抜)'!Z191))</f>
        <v/>
      </c>
      <c r="AA191" s="62">
        <f>'6桁'!AA191</f>
        <v>0</v>
      </c>
    </row>
    <row r="192" spans="2:27" s="3" customFormat="1" ht="30" customHeight="1">
      <c r="B192" s="451"/>
      <c r="C192" s="141" t="s">
        <v>117</v>
      </c>
      <c r="D192" s="179">
        <v>95</v>
      </c>
      <c r="E192" s="172"/>
      <c r="F192" s="5">
        <f>IF('ユーザー別小売(卸)価格試算(税抜)'!F192="","",
      IF(ISNUMBER('ユーザー別小売(卸)価格試算(税抜)'!F192),
          IF(入力!$C$30=1,ROUNDDOWN('ユーザー別小売(卸)価格試算(税抜)'!F192*(1+入力!$C$31/100),-入力!$C$29),
          IF(入力!$C$30=2,ROUNDUP('ユーザー別小売(卸)価格試算(税抜)'!F192*(1+入力!$C$31/100),-入力!$C$29),
          IF(入力!$C$30=3,ROUND('ユーザー別小売(卸)価格試算(税抜)'!F192*(1+入力!$C$31/100),-入力!$C$29)))),
          'ユーザー別小売(卸)価格試算(税抜)'!F192))</f>
        <v>60610</v>
      </c>
      <c r="G192" s="62">
        <f>'6桁'!G192</f>
        <v>0</v>
      </c>
      <c r="H192" s="5" t="str">
        <f>IF('ユーザー別小売(卸)価格試算(税抜)'!H192="","",
      IF(ISNUMBER('ユーザー別小売(卸)価格試算(税抜)'!H192),
          IF(入力!$C$30=1,ROUNDDOWN('ユーザー別小売(卸)価格試算(税抜)'!H192*(1+入力!$C$31/100),-入力!$C$29),
          IF(入力!$C$30=2,ROUNDUP('ユーザー別小売(卸)価格試算(税抜)'!H192*(1+入力!$C$31/100),-入力!$C$29),
          IF(入力!$C$30=3,ROUND('ユーザー別小売(卸)価格試算(税抜)'!H192*(1+入力!$C$31/100),-入力!$C$29)))),
          'ユーザー別小売(卸)価格試算(税抜)'!H192))</f>
        <v/>
      </c>
      <c r="I192" s="62">
        <f>'6桁'!I192</f>
        <v>0</v>
      </c>
      <c r="J192" s="139" t="str">
        <f>IF('ユーザー別小売(卸)価格試算(税抜)'!J192="","",
      IF(ISNUMBER('ユーザー別小売(卸)価格試算(税抜)'!J192),
          IF(入力!$C$30=1,ROUNDDOWN('ユーザー別小売(卸)価格試算(税抜)'!J192*(1+入力!$C$31/100),-入力!$C$29),
          IF(入力!$C$30=2,ROUNDUP('ユーザー別小売(卸)価格試算(税抜)'!J192*(1+入力!$C$31/100),-入力!$C$29),
          IF(入力!$C$30=3,ROUND('ユーザー別小売(卸)価格試算(税抜)'!J192*(1+入力!$C$31/100),-入力!$C$29)))),
          'ユーザー別小売(卸)価格試算(税抜)'!J192))</f>
        <v/>
      </c>
      <c r="K192" s="62">
        <f>'6桁'!K192</f>
        <v>0</v>
      </c>
      <c r="L192" s="356"/>
      <c r="M192" s="452"/>
      <c r="N192" s="437" t="s">
        <v>255</v>
      </c>
      <c r="O192" s="438"/>
      <c r="P192" s="180">
        <v>109</v>
      </c>
      <c r="Q192" s="266"/>
      <c r="R192" s="33" t="str">
        <f>IF('ユーザー別小売(卸)価格試算(税抜)'!R192="","",
      IF(ISNUMBER('ユーザー別小売(卸)価格試算(税抜)'!R192),
          IF(入力!$C$30=1,ROUNDDOWN('ユーザー別小売(卸)価格試算(税抜)'!R192*(1+入力!$C$31/100),-入力!$C$29),
          IF(入力!$C$30=2,ROUNDUP('ユーザー別小売(卸)価格試算(税抜)'!R192*(1+入力!$C$31/100),-入力!$C$29),
          IF(入力!$C$30=3,ROUND('ユーザー別小売(卸)価格試算(税抜)'!R192*(1+入力!$C$31/100),-入力!$C$29)))),
          'ユーザー別小売(卸)価格試算(税抜)'!R192))</f>
        <v/>
      </c>
      <c r="S192" s="202">
        <f>'6桁'!S192</f>
        <v>0</v>
      </c>
      <c r="T192" s="33" t="str">
        <f>IF('ユーザー別小売(卸)価格試算(税抜)'!T192="","",
      IF(ISNUMBER('ユーザー別小売(卸)価格試算(税抜)'!T192),
          IF(入力!$C$30=1,ROUNDDOWN('ユーザー別小売(卸)価格試算(税抜)'!T192*(1+入力!$C$31/100),-入力!$C$29),
          IF(入力!$C$30=2,ROUNDUP('ユーザー別小売(卸)価格試算(税抜)'!T192*(1+入力!$C$31/100),-入力!$C$29),
          IF(入力!$C$30=3,ROUND('ユーザー別小売(卸)価格試算(税抜)'!T192*(1+入力!$C$31/100),-入力!$C$29)))),
          'ユーザー別小売(卸)価格試算(税抜)'!T192))</f>
        <v/>
      </c>
      <c r="U192" s="202">
        <f>'6桁'!U192</f>
        <v>0</v>
      </c>
      <c r="V192" s="33" t="str">
        <f>IF('ユーザー別小売(卸)価格試算(税抜)'!V192="","",
      IF(ISNUMBER('ユーザー別小売(卸)価格試算(税抜)'!V192),
          IF(入力!$C$30=1,ROUNDDOWN('ユーザー別小売(卸)価格試算(税抜)'!V192*(1+入力!$C$31/100),-入力!$C$29),
          IF(入力!$C$30=2,ROUNDUP('ユーザー別小売(卸)価格試算(税抜)'!V192*(1+入力!$C$31/100),-入力!$C$29),
          IF(入力!$C$30=3,ROUND('ユーザー別小売(卸)価格試算(税抜)'!V192*(1+入力!$C$31/100),-入力!$C$29)))),
          'ユーザー別小売(卸)価格試算(税抜)'!V192))</f>
        <v/>
      </c>
      <c r="W192" s="58">
        <f>'6桁'!W192</f>
        <v>0</v>
      </c>
      <c r="X192" s="33" t="str">
        <f>IF('ユーザー別小売(卸)価格試算(税抜)'!X192="","",
      IF(ISNUMBER('ユーザー別小売(卸)価格試算(税抜)'!X192),
          IF(入力!$C$30=1,ROUNDDOWN('ユーザー別小売(卸)価格試算(税抜)'!X192*(1+入力!$C$31/100),-入力!$C$29),
          IF(入力!$C$30=2,ROUNDUP('ユーザー別小売(卸)価格試算(税抜)'!X192*(1+入力!$C$31/100),-入力!$C$29),
          IF(入力!$C$30=3,ROUND('ユーザー別小売(卸)価格試算(税抜)'!X192*(1+入力!$C$31/100),-入力!$C$29)))),
          'ユーザー別小売(卸)価格試算(税抜)'!X192))</f>
        <v/>
      </c>
      <c r="Y192" s="58">
        <f>'6桁'!Y192</f>
        <v>0</v>
      </c>
      <c r="Z192" s="33">
        <f>IF('ユーザー別小売(卸)価格試算(税抜)'!Z192="","",
      IF(ISNUMBER('ユーザー別小売(卸)価格試算(税抜)'!Z192),
          IF(入力!$C$30=1,ROUNDDOWN('ユーザー別小売(卸)価格試算(税抜)'!Z192*(1+入力!$C$31/100),-入力!$C$29),
          IF(入力!$C$30=2,ROUNDUP('ユーザー別小売(卸)価格試算(税抜)'!Z192*(1+入力!$C$31/100),-入力!$C$29),
          IF(入力!$C$30=3,ROUND('ユーザー別小売(卸)価格試算(税抜)'!Z192*(1+入力!$C$31/100),-入力!$C$29)))),
          'ユーザー別小売(卸)価格試算(税抜)'!Z192))</f>
        <v>29700</v>
      </c>
      <c r="AA192" s="58">
        <f>'6桁'!AA192</f>
        <v>0</v>
      </c>
    </row>
    <row r="193" spans="2:27" s="3" customFormat="1" ht="30" customHeight="1">
      <c r="B193" s="451"/>
      <c r="C193" s="141" t="s">
        <v>97</v>
      </c>
      <c r="D193" s="179">
        <v>98</v>
      </c>
      <c r="E193" s="172"/>
      <c r="F193" s="5">
        <f>IF('ユーザー別小売(卸)価格試算(税抜)'!F193="","",
      IF(ISNUMBER('ユーザー別小売(卸)価格試算(税抜)'!F193),
          IF(入力!$C$30=1,ROUNDDOWN('ユーザー別小売(卸)価格試算(税抜)'!F193*(1+入力!$C$31/100),-入力!$C$29),
          IF(入力!$C$30=2,ROUNDUP('ユーザー別小売(卸)価格試算(税抜)'!F193*(1+入力!$C$31/100),-入力!$C$29),
          IF(入力!$C$30=3,ROUND('ユーザー別小売(卸)価格試算(税抜)'!F193*(1+入力!$C$31/100),-入力!$C$29)))),
          'ユーザー別小売(卸)価格試算(税抜)'!F193))</f>
        <v>56650</v>
      </c>
      <c r="G193" s="62">
        <f>'6桁'!G193</f>
        <v>0</v>
      </c>
      <c r="H193" s="5" t="str">
        <f>IF('ユーザー別小売(卸)価格試算(税抜)'!H193="","",
      IF(ISNUMBER('ユーザー別小売(卸)価格試算(税抜)'!H193),
          IF(入力!$C$30=1,ROUNDDOWN('ユーザー別小売(卸)価格試算(税抜)'!H193*(1+入力!$C$31/100),-入力!$C$29),
          IF(入力!$C$30=2,ROUNDUP('ユーザー別小売(卸)価格試算(税抜)'!H193*(1+入力!$C$31/100),-入力!$C$29),
          IF(入力!$C$30=3,ROUND('ユーザー別小売(卸)価格試算(税抜)'!H193*(1+入力!$C$31/100),-入力!$C$29)))),
          'ユーザー別小売(卸)価格試算(税抜)'!H193))</f>
        <v/>
      </c>
      <c r="I193" s="62">
        <f>'6桁'!I193</f>
        <v>0</v>
      </c>
      <c r="J193" s="139">
        <f>IF('ユーザー別小売(卸)価格試算(税抜)'!J193="","",
      IF(ISNUMBER('ユーザー別小売(卸)価格試算(税抜)'!J193),
          IF(入力!$C$30=1,ROUNDDOWN('ユーザー別小売(卸)価格試算(税抜)'!J193*(1+入力!$C$31/100),-入力!$C$29),
          IF(入力!$C$30=2,ROUNDUP('ユーザー別小売(卸)価格試算(税抜)'!J193*(1+入力!$C$31/100),-入力!$C$29),
          IF(入力!$C$30=3,ROUND('ユーザー別小売(卸)価格試算(税抜)'!J193*(1+入力!$C$31/100),-入力!$C$29)))),
          'ユーザー別小売(卸)価格試算(税抜)'!J193))</f>
        <v>46200</v>
      </c>
      <c r="K193" s="62">
        <f>'6桁'!K193</f>
        <v>0</v>
      </c>
      <c r="L193" s="356"/>
      <c r="M193" s="450">
        <v>15</v>
      </c>
      <c r="N193" s="567" t="s">
        <v>177</v>
      </c>
      <c r="O193" s="568"/>
      <c r="P193" s="182">
        <v>77</v>
      </c>
      <c r="Q193" s="265"/>
      <c r="R193" s="32">
        <f>IF('ユーザー別小売(卸)価格試算(税抜)'!R193="","",
      IF(ISNUMBER('ユーザー別小売(卸)価格試算(税抜)'!R193),
          IF(入力!$C$30=1,ROUNDDOWN('ユーザー別小売(卸)価格試算(税抜)'!R193*(1+入力!$C$31/100),-入力!$C$29),
          IF(入力!$C$30=2,ROUNDUP('ユーザー別小売(卸)価格試算(税抜)'!R193*(1+入力!$C$31/100),-入力!$C$29),
          IF(入力!$C$30=3,ROUND('ユーザー別小売(卸)価格試算(税抜)'!R193*(1+入力!$C$31/100),-入力!$C$29)))),
          'ユーザー別小売(卸)価格試算(税抜)'!R193))</f>
        <v>28270</v>
      </c>
      <c r="S193" s="211">
        <f>'6桁'!S193</f>
        <v>0</v>
      </c>
      <c r="T193" s="32">
        <f>IF('ユーザー別小売(卸)価格試算(税抜)'!T193="","",
      IF(ISNUMBER('ユーザー別小売(卸)価格試算(税抜)'!T193),
          IF(入力!$C$30=1,ROUNDDOWN('ユーザー別小売(卸)価格試算(税抜)'!T193*(1+入力!$C$31/100),-入力!$C$29),
          IF(入力!$C$30=2,ROUNDUP('ユーザー別小売(卸)価格試算(税抜)'!T193*(1+入力!$C$31/100),-入力!$C$29),
          IF(入力!$C$30=3,ROUND('ユーザー別小売(卸)価格試算(税抜)'!T193*(1+入力!$C$31/100),-入力!$C$29)))),
          'ユーザー別小売(卸)価格試算(税抜)'!T193))</f>
        <v>26510</v>
      </c>
      <c r="U193" s="211">
        <f>'6桁'!U193</f>
        <v>0</v>
      </c>
      <c r="V193" s="32" t="str">
        <f>IF('ユーザー別小売(卸)価格試算(税抜)'!V193="","",
      IF(ISNUMBER('ユーザー別小売(卸)価格試算(税抜)'!V193),
          IF(入力!$C$30=1,ROUNDDOWN('ユーザー別小売(卸)価格試算(税抜)'!V193*(1+入力!$C$31/100),-入力!$C$29),
          IF(入力!$C$30=2,ROUNDUP('ユーザー別小売(卸)価格試算(税抜)'!V193*(1+入力!$C$31/100),-入力!$C$29),
          IF(入力!$C$30=3,ROUND('ユーザー別小売(卸)価格試算(税抜)'!V193*(1+入力!$C$31/100),-入力!$C$29)))),
          'ユーザー別小売(卸)価格試算(税抜)'!V193))</f>
        <v/>
      </c>
      <c r="W193" s="67">
        <f>'6桁'!W193</f>
        <v>0</v>
      </c>
      <c r="X193" s="32" t="str">
        <f>IF('ユーザー別小売(卸)価格試算(税抜)'!X193="","",
      IF(ISNUMBER('ユーザー別小売(卸)価格試算(税抜)'!X193),
          IF(入力!$C$30=1,ROUNDDOWN('ユーザー別小売(卸)価格試算(税抜)'!X193*(1+入力!$C$31/100),-入力!$C$29),
          IF(入力!$C$30=2,ROUNDUP('ユーザー別小売(卸)価格試算(税抜)'!X193*(1+入力!$C$31/100),-入力!$C$29),
          IF(入力!$C$30=3,ROUND('ユーザー別小売(卸)価格試算(税抜)'!X193*(1+入力!$C$31/100),-入力!$C$29)))),
          'ユーザー別小売(卸)価格試算(税抜)'!X193))</f>
        <v/>
      </c>
      <c r="Y193" s="67">
        <f>'6桁'!Y193</f>
        <v>0</v>
      </c>
      <c r="Z193" s="32" t="str">
        <f>IF('ユーザー別小売(卸)価格試算(税抜)'!Z193="","",
      IF(ISNUMBER('ユーザー別小売(卸)価格試算(税抜)'!Z193),
          IF(入力!$C$30=1,ROUNDDOWN('ユーザー別小売(卸)価格試算(税抜)'!Z193*(1+入力!$C$31/100),-入力!$C$29),
          IF(入力!$C$30=2,ROUNDUP('ユーザー別小売(卸)価格試算(税抜)'!Z193*(1+入力!$C$31/100),-入力!$C$29),
          IF(入力!$C$30=3,ROUND('ユーザー別小売(卸)価格試算(税抜)'!Z193*(1+入力!$C$31/100),-入力!$C$29)))),
          'ユーザー別小売(卸)価格試算(税抜)'!Z193))</f>
        <v/>
      </c>
      <c r="AA193" s="67">
        <f>'6桁'!AA193</f>
        <v>0</v>
      </c>
    </row>
    <row r="194" spans="2:27" s="3" customFormat="1" ht="30" customHeight="1">
      <c r="B194" s="451"/>
      <c r="C194" s="141" t="s">
        <v>175</v>
      </c>
      <c r="D194" s="179">
        <v>100</v>
      </c>
      <c r="E194" s="172"/>
      <c r="F194" s="5">
        <f>IF('ユーザー別小売(卸)価格試算(税抜)'!F194="","",
      IF(ISNUMBER('ユーザー別小売(卸)価格試算(税抜)'!F194),
          IF(入力!$C$30=1,ROUNDDOWN('ユーザー別小売(卸)価格試算(税抜)'!F194*(1+入力!$C$31/100),-入力!$C$29),
          IF(入力!$C$30=2,ROUNDUP('ユーザー別小売(卸)価格試算(税抜)'!F194*(1+入力!$C$31/100),-入力!$C$29),
          IF(入力!$C$30=3,ROUND('ユーザー別小売(卸)価格試算(税抜)'!F194*(1+入力!$C$31/100),-入力!$C$29)))),
          'ユーザー別小売(卸)価格試算(税抜)'!F194))</f>
        <v>58740</v>
      </c>
      <c r="G194" s="62">
        <f>'6桁'!G194</f>
        <v>0</v>
      </c>
      <c r="H194" s="5" t="str">
        <f>IF('ユーザー別小売(卸)価格試算(税抜)'!H194="","",
      IF(ISNUMBER('ユーザー別小売(卸)価格試算(税抜)'!H194),
          IF(入力!$C$30=1,ROUNDDOWN('ユーザー別小売(卸)価格試算(税抜)'!H194*(1+入力!$C$31/100),-入力!$C$29),
          IF(入力!$C$30=2,ROUNDUP('ユーザー別小売(卸)価格試算(税抜)'!H194*(1+入力!$C$31/100),-入力!$C$29),
          IF(入力!$C$30=3,ROUND('ユーザー別小売(卸)価格試算(税抜)'!H194*(1+入力!$C$31/100),-入力!$C$29)))),
          'ユーザー別小売(卸)価格試算(税抜)'!H194))</f>
        <v/>
      </c>
      <c r="I194" s="62">
        <f>'6桁'!I194</f>
        <v>0</v>
      </c>
      <c r="J194" s="139">
        <f>IF('ユーザー別小売(卸)価格試算(税抜)'!J194="","",
      IF(ISNUMBER('ユーザー別小売(卸)価格試算(税抜)'!J194),
          IF(入力!$C$30=1,ROUNDDOWN('ユーザー別小売(卸)価格試算(税抜)'!J194*(1+入力!$C$31/100),-入力!$C$29),
          IF(入力!$C$30=2,ROUNDUP('ユーザー別小売(卸)価格試算(税抜)'!J194*(1+入力!$C$31/100),-入力!$C$29),
          IF(入力!$C$30=3,ROUND('ユーザー別小売(卸)価格試算(税抜)'!J194*(1+入力!$C$31/100),-入力!$C$29)))),
          'ユーザー別小売(卸)価格試算(税抜)'!J194))</f>
        <v>47630</v>
      </c>
      <c r="K194" s="62">
        <f>'6桁'!K194</f>
        <v>0</v>
      </c>
      <c r="L194" s="356"/>
      <c r="M194" s="451"/>
      <c r="N194" s="435" t="s">
        <v>16</v>
      </c>
      <c r="O194" s="436"/>
      <c r="P194" s="179">
        <v>96</v>
      </c>
      <c r="Q194" s="264"/>
      <c r="R194" s="5" t="str">
        <f>IF('ユーザー別小売(卸)価格試算(税抜)'!R194="","",
      IF(ISNUMBER('ユーザー別小売(卸)価格試算(税抜)'!R194),
          IF(入力!$C$30=1,ROUNDDOWN('ユーザー別小売(卸)価格試算(税抜)'!R194*(1+入力!$C$31/100),-入力!$C$29),
          IF(入力!$C$30=2,ROUNDUP('ユーザー別小売(卸)価格試算(税抜)'!R194*(1+入力!$C$31/100),-入力!$C$29),
          IF(入力!$C$30=3,ROUND('ユーザー別小売(卸)価格試算(税抜)'!R194*(1+入力!$C$31/100),-入力!$C$29)))),
          'ユーザー別小売(卸)価格試算(税抜)'!R194))</f>
        <v/>
      </c>
      <c r="S194" s="201">
        <f>'6桁'!S194</f>
        <v>0</v>
      </c>
      <c r="T194" s="5" t="str">
        <f>IF('ユーザー別小売(卸)価格試算(税抜)'!T194="","",
      IF(ISNUMBER('ユーザー別小売(卸)価格試算(税抜)'!T194),
          IF(入力!$C$30=1,ROUNDDOWN('ユーザー別小売(卸)価格試算(税抜)'!T194*(1+入力!$C$31/100),-入力!$C$29),
          IF(入力!$C$30=2,ROUNDUP('ユーザー別小売(卸)価格試算(税抜)'!T194*(1+入力!$C$31/100),-入力!$C$29),
          IF(入力!$C$30=3,ROUND('ユーザー別小売(卸)価格試算(税抜)'!T194*(1+入力!$C$31/100),-入力!$C$29)))),
          'ユーザー別小売(卸)価格試算(税抜)'!T194))</f>
        <v/>
      </c>
      <c r="U194" s="201">
        <f>'6桁'!U194</f>
        <v>0</v>
      </c>
      <c r="V194" s="5">
        <f>IF('ユーザー別小売(卸)価格試算(税抜)'!V194="","",
      IF(ISNUMBER('ユーザー別小売(卸)価格試算(税抜)'!V194),
          IF(入力!$C$30=1,ROUNDDOWN('ユーザー別小売(卸)価格試算(税抜)'!V194*(1+入力!$C$31/100),-入力!$C$29),
          IF(入力!$C$30=2,ROUNDUP('ユーザー別小売(卸)価格試算(税抜)'!V194*(1+入力!$C$31/100),-入力!$C$29),
          IF(入力!$C$30=3,ROUND('ユーザー別小売(卸)価格試算(税抜)'!V194*(1+入力!$C$31/100),-入力!$C$29)))),
          'ユーザー別小売(卸)価格試算(税抜)'!V194))</f>
        <v>25410</v>
      </c>
      <c r="W194" s="62">
        <f>'6桁'!W194</f>
        <v>0</v>
      </c>
      <c r="X194" s="5" t="str">
        <f>IF('ユーザー別小売(卸)価格試算(税抜)'!X194="","",
      IF(ISNUMBER('ユーザー別小売(卸)価格試算(税抜)'!X194),
          IF(入力!$C$30=1,ROUNDDOWN('ユーザー別小売(卸)価格試算(税抜)'!X194*(1+入力!$C$31/100),-入力!$C$29),
          IF(入力!$C$30=2,ROUNDUP('ユーザー別小売(卸)価格試算(税抜)'!X194*(1+入力!$C$31/100),-入力!$C$29),
          IF(入力!$C$30=3,ROUND('ユーザー別小売(卸)価格試算(税抜)'!X194*(1+入力!$C$31/100),-入力!$C$29)))),
          'ユーザー別小売(卸)価格試算(税抜)'!X194))</f>
        <v/>
      </c>
      <c r="Y194" s="62">
        <f>'6桁'!Y194</f>
        <v>0</v>
      </c>
      <c r="Z194" s="5" t="str">
        <f>IF('ユーザー別小売(卸)価格試算(税抜)'!Z194="","",
      IF(ISNUMBER('ユーザー別小売(卸)価格試算(税抜)'!Z194),
          IF(入力!$C$30=1,ROUNDDOWN('ユーザー別小売(卸)価格試算(税抜)'!Z194*(1+入力!$C$31/100),-入力!$C$29),
          IF(入力!$C$30=2,ROUNDUP('ユーザー別小売(卸)価格試算(税抜)'!Z194*(1+入力!$C$31/100),-入力!$C$29),
          IF(入力!$C$30=3,ROUND('ユーザー別小売(卸)価格試算(税抜)'!Z194*(1+入力!$C$31/100),-入力!$C$29)))),
          'ユーザー別小売(卸)価格試算(税抜)'!Z194))</f>
        <v/>
      </c>
      <c r="AA194" s="62">
        <f>'6桁'!AA194</f>
        <v>0</v>
      </c>
    </row>
    <row r="195" spans="2:27" s="3" customFormat="1" ht="30" customHeight="1">
      <c r="B195" s="451"/>
      <c r="C195" s="141" t="s">
        <v>174</v>
      </c>
      <c r="D195" s="179"/>
      <c r="E195" s="172">
        <v>109</v>
      </c>
      <c r="F195" s="5" t="str">
        <f>IF('ユーザー別小売(卸)価格試算(税抜)'!F195="","",
      IF(ISNUMBER('ユーザー別小売(卸)価格試算(税抜)'!F195),
          IF(入力!$C$30=1,ROUNDDOWN('ユーザー別小売(卸)価格試算(税抜)'!F195*(1+入力!$C$31/100),-入力!$C$29),
          IF(入力!$C$30=2,ROUNDUP('ユーザー別小売(卸)価格試算(税抜)'!F195*(1+入力!$C$31/100),-入力!$C$29),
          IF(入力!$C$30=3,ROUND('ユーザー別小売(卸)価格試算(税抜)'!F195*(1+入力!$C$31/100),-入力!$C$29)))),
          'ユーザー別小売(卸)価格試算(税抜)'!F195))</f>
        <v/>
      </c>
      <c r="G195" s="62">
        <f>'6桁'!G195</f>
        <v>0</v>
      </c>
      <c r="H195" s="5" t="str">
        <f>IF('ユーザー別小売(卸)価格試算(税抜)'!H195="","",
      IF(ISNUMBER('ユーザー別小売(卸)価格試算(税抜)'!H195),
          IF(入力!$C$30=1,ROUNDDOWN('ユーザー別小売(卸)価格試算(税抜)'!H195*(1+入力!$C$31/100),-入力!$C$29),
          IF(入力!$C$30=2,ROUNDUP('ユーザー別小売(卸)価格試算(税抜)'!H195*(1+入力!$C$31/100),-入力!$C$29),
          IF(入力!$C$30=3,ROUND('ユーザー別小売(卸)価格試算(税抜)'!H195*(1+入力!$C$31/100),-入力!$C$29)))),
          'ユーザー別小売(卸)価格試算(税抜)'!H195))</f>
        <v/>
      </c>
      <c r="I195" s="62">
        <f>'6桁'!I195</f>
        <v>0</v>
      </c>
      <c r="J195" s="139">
        <f>IF('ユーザー別小売(卸)価格試算(税抜)'!J195="","",
      IF(ISNUMBER('ユーザー別小売(卸)価格試算(税抜)'!J195),
          IF(入力!$C$30=1,ROUNDDOWN('ユーザー別小売(卸)価格試算(税抜)'!J195*(1+入力!$C$31/100),-入力!$C$29),
          IF(入力!$C$30=2,ROUNDUP('ユーザー別小売(卸)価格試算(税抜)'!J195*(1+入力!$C$31/100),-入力!$C$29),
          IF(入力!$C$30=3,ROUND('ユーザー別小売(卸)価格試算(税抜)'!J195*(1+入力!$C$31/100),-入力!$C$29)))),
          'ユーザー別小売(卸)価格試算(税抜)'!J195))</f>
        <v>52030</v>
      </c>
      <c r="K195" s="62" t="str">
        <f>'6桁'!K195</f>
        <v>★</v>
      </c>
      <c r="L195" s="356"/>
      <c r="M195" s="451"/>
      <c r="N195" s="435" t="s">
        <v>45</v>
      </c>
      <c r="O195" s="436"/>
      <c r="P195" s="179">
        <v>98</v>
      </c>
      <c r="Q195" s="264"/>
      <c r="R195" s="5">
        <f>IF('ユーザー別小売(卸)価格試算(税抜)'!R195="","",
      IF(ISNUMBER('ユーザー別小売(卸)価格試算(税抜)'!R195),
          IF(入力!$C$30=1,ROUNDDOWN('ユーザー別小売(卸)価格試算(税抜)'!R195*(1+入力!$C$31/100),-入力!$C$29),
          IF(入力!$C$30=2,ROUNDUP('ユーザー別小売(卸)価格試算(税抜)'!R195*(1+入力!$C$31/100),-入力!$C$29),
          IF(入力!$C$30=3,ROUND('ユーザー別小売(卸)価格試算(税抜)'!R195*(1+入力!$C$31/100),-入力!$C$29)))),
          'ユーザー別小売(卸)価格試算(税抜)'!R195))</f>
        <v>29370</v>
      </c>
      <c r="S195" s="201">
        <f>'6桁'!S195</f>
        <v>0</v>
      </c>
      <c r="T195" s="5" t="str">
        <f>IF('ユーザー別小売(卸)価格試算(税抜)'!T195="","",
      IF(ISNUMBER('ユーザー別小売(卸)価格試算(税抜)'!T195),
          IF(入力!$C$30=1,ROUNDDOWN('ユーザー別小売(卸)価格試算(税抜)'!T195*(1+入力!$C$31/100),-入力!$C$29),
          IF(入力!$C$30=2,ROUNDUP('ユーザー別小売(卸)価格試算(税抜)'!T195*(1+入力!$C$31/100),-入力!$C$29),
          IF(入力!$C$30=3,ROUND('ユーザー別小売(卸)価格試算(税抜)'!T195*(1+入力!$C$31/100),-入力!$C$29)))),
          'ユーザー別小売(卸)価格試算(税抜)'!T195))</f>
        <v/>
      </c>
      <c r="U195" s="201">
        <f>'6桁'!U195</f>
        <v>0</v>
      </c>
      <c r="V195" s="5">
        <f>IF('ユーザー別小売(卸)価格試算(税抜)'!V195="","",
      IF(ISNUMBER('ユーザー別小売(卸)価格試算(税抜)'!V195),
          IF(入力!$C$30=1,ROUNDDOWN('ユーザー別小売(卸)価格試算(税抜)'!V195*(1+入力!$C$31/100),-入力!$C$29),
          IF(入力!$C$30=2,ROUNDUP('ユーザー別小売(卸)価格試算(税抜)'!V195*(1+入力!$C$31/100),-入力!$C$29),
          IF(入力!$C$30=3,ROUND('ユーザー別小売(卸)価格試算(税抜)'!V195*(1+入力!$C$31/100),-入力!$C$29)))),
          'ユーザー別小売(卸)価格試算(税抜)'!V195))</f>
        <v>26950</v>
      </c>
      <c r="W195" s="62">
        <f>'6桁'!W195</f>
        <v>0</v>
      </c>
      <c r="X195" s="5" t="str">
        <f>IF('ユーザー別小売(卸)価格試算(税抜)'!X195="","",
      IF(ISNUMBER('ユーザー別小売(卸)価格試算(税抜)'!X195),
          IF(入力!$C$30=1,ROUNDDOWN('ユーザー別小売(卸)価格試算(税抜)'!X195*(1+入力!$C$31/100),-入力!$C$29),
          IF(入力!$C$30=2,ROUNDUP('ユーザー別小売(卸)価格試算(税抜)'!X195*(1+入力!$C$31/100),-入力!$C$29),
          IF(入力!$C$30=3,ROUND('ユーザー別小売(卸)価格試算(税抜)'!X195*(1+入力!$C$31/100),-入力!$C$29)))),
          'ユーザー別小売(卸)価格試算(税抜)'!X195))</f>
        <v/>
      </c>
      <c r="Y195" s="62">
        <f>'6桁'!Y195</f>
        <v>0</v>
      </c>
      <c r="Z195" s="5" t="str">
        <f>IF('ユーザー別小売(卸)価格試算(税抜)'!Z195="","",
      IF(ISNUMBER('ユーザー別小売(卸)価格試算(税抜)'!Z195),
          IF(入力!$C$30=1,ROUNDDOWN('ユーザー別小売(卸)価格試算(税抜)'!Z195*(1+入力!$C$31/100),-入力!$C$29),
          IF(入力!$C$30=2,ROUNDUP('ユーザー別小売(卸)価格試算(税抜)'!Z195*(1+入力!$C$31/100),-入力!$C$29),
          IF(入力!$C$30=3,ROUND('ユーザー別小売(卸)価格試算(税抜)'!Z195*(1+入力!$C$31/100),-入力!$C$29)))),
          'ユーザー別小売(卸)価格試算(税抜)'!Z195))</f>
        <v/>
      </c>
      <c r="AA195" s="62">
        <f>'6桁'!AA195</f>
        <v>0</v>
      </c>
    </row>
    <row r="196" spans="2:27" s="3" customFormat="1" ht="30" customHeight="1">
      <c r="B196" s="451"/>
      <c r="C196" s="141" t="s">
        <v>172</v>
      </c>
      <c r="D196" s="179">
        <v>100</v>
      </c>
      <c r="E196" s="172"/>
      <c r="F196" s="5">
        <f>IF('ユーザー別小売(卸)価格試算(税抜)'!F196="","",
      IF(ISNUMBER('ユーザー別小売(卸)価格試算(税抜)'!F196),
          IF(入力!$C$30=1,ROUNDDOWN('ユーザー別小売(卸)価格試算(税抜)'!F196*(1+入力!$C$31/100),-入力!$C$29),
          IF(入力!$C$30=2,ROUNDUP('ユーザー別小売(卸)価格試算(税抜)'!F196*(1+入力!$C$31/100),-入力!$C$29),
          IF(入力!$C$30=3,ROUND('ユーザー別小売(卸)価格試算(税抜)'!F196*(1+入力!$C$31/100),-入力!$C$29)))),
          'ユーザー別小売(卸)価格試算(税抜)'!F196))</f>
        <v>51700</v>
      </c>
      <c r="G196" s="62">
        <f>'6桁'!G196</f>
        <v>0</v>
      </c>
      <c r="H196" s="5" t="str">
        <f>IF('ユーザー別小売(卸)価格試算(税抜)'!H196="","",
      IF(ISNUMBER('ユーザー別小売(卸)価格試算(税抜)'!H196),
          IF(入力!$C$30=1,ROUNDDOWN('ユーザー別小売(卸)価格試算(税抜)'!H196*(1+入力!$C$31/100),-入力!$C$29),
          IF(入力!$C$30=2,ROUNDUP('ユーザー別小売(卸)価格試算(税抜)'!H196*(1+入力!$C$31/100),-入力!$C$29),
          IF(入力!$C$30=3,ROUND('ユーザー別小売(卸)価格試算(税抜)'!H196*(1+入力!$C$31/100),-入力!$C$29)))),
          'ユーザー別小売(卸)価格試算(税抜)'!H196))</f>
        <v/>
      </c>
      <c r="I196" s="62">
        <f>'6桁'!I196</f>
        <v>0</v>
      </c>
      <c r="J196" s="139">
        <f>IF('ユーザー別小売(卸)価格試算(税抜)'!J196="","",
      IF(ISNUMBER('ユーザー別小売(卸)価格試算(税抜)'!J196),
          IF(入力!$C$30=1,ROUNDDOWN('ユーザー別小売(卸)価格試算(税抜)'!J196*(1+入力!$C$31/100),-入力!$C$29),
          IF(入力!$C$30=2,ROUNDUP('ユーザー別小売(卸)価格試算(税抜)'!J196*(1+入力!$C$31/100),-入力!$C$29),
          IF(入力!$C$30=3,ROUND('ユーザー別小売(卸)価格試算(税抜)'!J196*(1+入力!$C$31/100),-入力!$C$29)))),
          'ユーザー別小売(卸)価格試算(税抜)'!J196))</f>
        <v>39050</v>
      </c>
      <c r="K196" s="62">
        <f>'6桁'!K196</f>
        <v>0</v>
      </c>
      <c r="L196" s="356"/>
      <c r="M196" s="451"/>
      <c r="N196" s="435" t="s">
        <v>164</v>
      </c>
      <c r="O196" s="436"/>
      <c r="P196" s="179">
        <v>112</v>
      </c>
      <c r="Q196" s="264"/>
      <c r="R196" s="5" t="str">
        <f>IF('ユーザー別小売(卸)価格試算(税抜)'!R196="","",
      IF(ISNUMBER('ユーザー別小売(卸)価格試算(税抜)'!R196),
          IF(入力!$C$30=1,ROUNDDOWN('ユーザー別小売(卸)価格試算(税抜)'!R196*(1+入力!$C$31/100),-入力!$C$29),
          IF(入力!$C$30=2,ROUNDUP('ユーザー別小売(卸)価格試算(税抜)'!R196*(1+入力!$C$31/100),-入力!$C$29),
          IF(入力!$C$30=3,ROUND('ユーザー別小売(卸)価格試算(税抜)'!R196*(1+入力!$C$31/100),-入力!$C$29)))),
          'ユーザー別小売(卸)価格試算(税抜)'!R196))</f>
        <v/>
      </c>
      <c r="S196" s="201">
        <f>'6桁'!S196</f>
        <v>0</v>
      </c>
      <c r="T196" s="5" t="str">
        <f>IF('ユーザー別小売(卸)価格試算(税抜)'!T196="","",
      IF(ISNUMBER('ユーザー別小売(卸)価格試算(税抜)'!T196),
          IF(入力!$C$30=1,ROUNDDOWN('ユーザー別小売(卸)価格試算(税抜)'!T196*(1+入力!$C$31/100),-入力!$C$29),
          IF(入力!$C$30=2,ROUNDUP('ユーザー別小売(卸)価格試算(税抜)'!T196*(1+入力!$C$31/100),-入力!$C$29),
          IF(入力!$C$30=3,ROUND('ユーザー別小売(卸)価格試算(税抜)'!T196*(1+入力!$C$31/100),-入力!$C$29)))),
          'ユーザー別小売(卸)価格試算(税抜)'!T196))</f>
        <v/>
      </c>
      <c r="U196" s="201">
        <f>'6桁'!U196</f>
        <v>0</v>
      </c>
      <c r="V196" s="5">
        <f>IF('ユーザー別小売(卸)価格試算(税抜)'!V196="","",
      IF(ISNUMBER('ユーザー別小売(卸)価格試算(税抜)'!V196),
          IF(入力!$C$30=1,ROUNDDOWN('ユーザー別小売(卸)価格試算(税抜)'!V196*(1+入力!$C$31/100),-入力!$C$29),
          IF(入力!$C$30=2,ROUNDUP('ユーザー別小売(卸)価格試算(税抜)'!V196*(1+入力!$C$31/100),-入力!$C$29),
          IF(入力!$C$30=3,ROUND('ユーザー別小売(卸)価格試算(税抜)'!V196*(1+入力!$C$31/100),-入力!$C$29)))),
          'ユーザー別小売(卸)価格試算(税抜)'!V196))</f>
        <v>33770</v>
      </c>
      <c r="W196" s="62">
        <f>'6桁'!W196</f>
        <v>0</v>
      </c>
      <c r="X196" s="5" t="str">
        <f>IF('ユーザー別小売(卸)価格試算(税抜)'!X196="","",
      IF(ISNUMBER('ユーザー別小売(卸)価格試算(税抜)'!X196),
          IF(入力!$C$30=1,ROUNDDOWN('ユーザー別小売(卸)価格試算(税抜)'!X196*(1+入力!$C$31/100),-入力!$C$29),
          IF(入力!$C$30=2,ROUNDUP('ユーザー別小売(卸)価格試算(税抜)'!X196*(1+入力!$C$31/100),-入力!$C$29),
          IF(入力!$C$30=3,ROUND('ユーザー別小売(卸)価格試算(税抜)'!X196*(1+入力!$C$31/100),-入力!$C$29)))),
          'ユーザー別小売(卸)価格試算(税抜)'!X196))</f>
        <v/>
      </c>
      <c r="Y196" s="62">
        <f>'6桁'!Y196</f>
        <v>0</v>
      </c>
      <c r="Z196" s="5" t="str">
        <f>IF('ユーザー別小売(卸)価格試算(税抜)'!Z196="","",
      IF(ISNUMBER('ユーザー別小売(卸)価格試算(税抜)'!Z196),
          IF(入力!$C$30=1,ROUNDDOWN('ユーザー別小売(卸)価格試算(税抜)'!Z196*(1+入力!$C$31/100),-入力!$C$29),
          IF(入力!$C$30=2,ROUNDUP('ユーザー別小売(卸)価格試算(税抜)'!Z196*(1+入力!$C$31/100),-入力!$C$29),
          IF(入力!$C$30=3,ROUND('ユーザー別小売(卸)価格試算(税抜)'!Z196*(1+入力!$C$31/100),-入力!$C$29)))),
          'ユーザー別小売(卸)価格試算(税抜)'!Z196))</f>
        <v/>
      </c>
      <c r="AA196" s="62">
        <f>'6桁'!AA196</f>
        <v>0</v>
      </c>
    </row>
    <row r="197" spans="2:27" s="3" customFormat="1" ht="30" customHeight="1">
      <c r="B197" s="451"/>
      <c r="C197" s="141" t="s">
        <v>171</v>
      </c>
      <c r="D197" s="179"/>
      <c r="E197" s="172">
        <v>107</v>
      </c>
      <c r="F197" s="5">
        <f>IF('ユーザー別小売(卸)価格試算(税抜)'!F197="","",
      IF(ISNUMBER('ユーザー別小売(卸)価格試算(税抜)'!F197),
          IF(入力!$C$30=1,ROUNDDOWN('ユーザー別小売(卸)価格試算(税抜)'!F197*(1+入力!$C$31/100),-入力!$C$29),
          IF(入力!$C$30=2,ROUNDUP('ユーザー別小売(卸)価格試算(税抜)'!F197*(1+入力!$C$31/100),-入力!$C$29),
          IF(入力!$C$30=3,ROUND('ユーザー別小売(卸)価格試算(税抜)'!F197*(1+入力!$C$31/100),-入力!$C$29)))),
          'ユーザー別小売(卸)価格試算(税抜)'!F197))</f>
        <v>50050</v>
      </c>
      <c r="G197" s="62" t="str">
        <f>'6桁'!G197</f>
        <v>★</v>
      </c>
      <c r="H197" s="5" t="str">
        <f>IF('ユーザー別小売(卸)価格試算(税抜)'!H197="","",
      IF(ISNUMBER('ユーザー別小売(卸)価格試算(税抜)'!H197),
          IF(入力!$C$30=1,ROUNDDOWN('ユーザー別小売(卸)価格試算(税抜)'!H197*(1+入力!$C$31/100),-入力!$C$29),
          IF(入力!$C$30=2,ROUNDUP('ユーザー別小売(卸)価格試算(税抜)'!H197*(1+入力!$C$31/100),-入力!$C$29),
          IF(入力!$C$30=3,ROUND('ユーザー別小売(卸)価格試算(税抜)'!H197*(1+入力!$C$31/100),-入力!$C$29)))),
          'ユーザー別小売(卸)価格試算(税抜)'!H197))</f>
        <v/>
      </c>
      <c r="I197" s="62">
        <f>'6桁'!I197</f>
        <v>0</v>
      </c>
      <c r="J197" s="139">
        <f>IF('ユーザー別小売(卸)価格試算(税抜)'!J197="","",
      IF(ISNUMBER('ユーザー別小売(卸)価格試算(税抜)'!J197),
          IF(入力!$C$30=1,ROUNDDOWN('ユーザー別小売(卸)価格試算(税抜)'!J197*(1+入力!$C$31/100),-入力!$C$29),
          IF(入力!$C$30=2,ROUNDUP('ユーザー別小売(卸)価格試算(税抜)'!J197*(1+入力!$C$31/100),-入力!$C$29),
          IF(入力!$C$30=3,ROUND('ユーザー別小売(卸)価格試算(税抜)'!J197*(1+入力!$C$31/100),-入力!$C$29)))),
          'ユーザー別小売(卸)価格試算(税抜)'!J197))</f>
        <v>39600</v>
      </c>
      <c r="K197" s="62" t="str">
        <f>'6桁'!K197</f>
        <v>★</v>
      </c>
      <c r="L197" s="356"/>
      <c r="M197" s="451"/>
      <c r="N197" s="435" t="s">
        <v>161</v>
      </c>
      <c r="O197" s="436"/>
      <c r="P197" s="179">
        <v>90</v>
      </c>
      <c r="Q197" s="264"/>
      <c r="R197" s="5" t="str">
        <f>IF('ユーザー別小売(卸)価格試算(税抜)'!R197="","",
      IF(ISNUMBER('ユーザー別小売(卸)価格試算(税抜)'!R197),
          IF(入力!$C$30=1,ROUNDDOWN('ユーザー別小売(卸)価格試算(税抜)'!R197*(1+入力!$C$31/100),-入力!$C$29),
          IF(入力!$C$30=2,ROUNDUP('ユーザー別小売(卸)価格試算(税抜)'!R197*(1+入力!$C$31/100),-入力!$C$29),
          IF(入力!$C$30=3,ROUND('ユーザー別小売(卸)価格試算(税抜)'!R197*(1+入力!$C$31/100),-入力!$C$29)))),
          'ユーザー別小売(卸)価格試算(税抜)'!R197))</f>
        <v/>
      </c>
      <c r="S197" s="201">
        <f>'6桁'!S197</f>
        <v>0</v>
      </c>
      <c r="T197" s="5" t="str">
        <f>IF('ユーザー別小売(卸)価格試算(税抜)'!T197="","",
      IF(ISNUMBER('ユーザー別小売(卸)価格試算(税抜)'!T197),
          IF(入力!$C$30=1,ROUNDDOWN('ユーザー別小売(卸)価格試算(税抜)'!T197*(1+入力!$C$31/100),-入力!$C$29),
          IF(入力!$C$30=2,ROUNDUP('ユーザー別小売(卸)価格試算(税抜)'!T197*(1+入力!$C$31/100),-入力!$C$29),
          IF(入力!$C$30=3,ROUND('ユーザー別小売(卸)価格試算(税抜)'!T197*(1+入力!$C$31/100),-入力!$C$29)))),
          'ユーザー別小売(卸)価格試算(税抜)'!T197))</f>
        <v/>
      </c>
      <c r="U197" s="201">
        <f>'6桁'!U197</f>
        <v>0</v>
      </c>
      <c r="V197" s="5">
        <f>IF('ユーザー別小売(卸)価格試算(税抜)'!V197="","",
      IF(ISNUMBER('ユーザー別小売(卸)価格試算(税抜)'!V197),
          IF(入力!$C$30=1,ROUNDDOWN('ユーザー別小売(卸)価格試算(税抜)'!V197*(1+入力!$C$31/100),-入力!$C$29),
          IF(入力!$C$30=2,ROUNDUP('ユーザー別小売(卸)価格試算(税抜)'!V197*(1+入力!$C$31/100),-入力!$C$29),
          IF(入力!$C$30=3,ROUND('ユーザー別小売(卸)価格試算(税抜)'!V197*(1+入力!$C$31/100),-入力!$C$29)))),
          'ユーザー別小売(卸)価格試算(税抜)'!V197))</f>
        <v>19910</v>
      </c>
      <c r="W197" s="62">
        <f>'6桁'!W197</f>
        <v>0</v>
      </c>
      <c r="X197" s="5" t="str">
        <f>IF('ユーザー別小売(卸)価格試算(税抜)'!X197="","",
      IF(ISNUMBER('ユーザー別小売(卸)価格試算(税抜)'!X197),
          IF(入力!$C$30=1,ROUNDDOWN('ユーザー別小売(卸)価格試算(税抜)'!X197*(1+入力!$C$31/100),-入力!$C$29),
          IF(入力!$C$30=2,ROUNDUP('ユーザー別小売(卸)価格試算(税抜)'!X197*(1+入力!$C$31/100),-入力!$C$29),
          IF(入力!$C$30=3,ROUND('ユーザー別小売(卸)価格試算(税抜)'!X197*(1+入力!$C$31/100),-入力!$C$29)))),
          'ユーザー別小売(卸)価格試算(税抜)'!X197))</f>
        <v/>
      </c>
      <c r="Y197" s="62">
        <f>'6桁'!Y197</f>
        <v>0</v>
      </c>
      <c r="Z197" s="5" t="str">
        <f>IF('ユーザー別小売(卸)価格試算(税抜)'!Z197="","",
      IF(ISNUMBER('ユーザー別小売(卸)価格試算(税抜)'!Z197),
          IF(入力!$C$30=1,ROUNDDOWN('ユーザー別小売(卸)価格試算(税抜)'!Z197*(1+入力!$C$31/100),-入力!$C$29),
          IF(入力!$C$30=2,ROUNDUP('ユーザー別小売(卸)価格試算(税抜)'!Z197*(1+入力!$C$31/100),-入力!$C$29),
          IF(入力!$C$30=3,ROUND('ユーザー別小売(卸)価格試算(税抜)'!Z197*(1+入力!$C$31/100),-入力!$C$29)))),
          'ユーザー別小売(卸)価格試算(税抜)'!Z197))</f>
        <v/>
      </c>
      <c r="AA197" s="62">
        <f>'6桁'!AA197</f>
        <v>0</v>
      </c>
    </row>
    <row r="198" spans="2:27" s="3" customFormat="1" ht="30" customHeight="1">
      <c r="B198" s="451"/>
      <c r="C198" s="141" t="s">
        <v>301</v>
      </c>
      <c r="D198" s="179">
        <v>105</v>
      </c>
      <c r="E198" s="172"/>
      <c r="F198" s="5" t="str">
        <f>IF('ユーザー別小売(卸)価格試算(税抜)'!F198="","",
      IF(ISNUMBER('ユーザー別小売(卸)価格試算(税抜)'!F198),
          IF(入力!$C$30=1,ROUNDDOWN('ユーザー別小売(卸)価格試算(税抜)'!F198*(1+入力!$C$31/100),-入力!$C$29),
          IF(入力!$C$30=2,ROUNDUP('ユーザー別小売(卸)価格試算(税抜)'!F198*(1+入力!$C$31/100),-入力!$C$29),
          IF(入力!$C$30=3,ROUND('ユーザー別小売(卸)価格試算(税抜)'!F198*(1+入力!$C$31/100),-入力!$C$29)))),
          'ユーザー別小売(卸)価格試算(税抜)'!F198))</f>
        <v/>
      </c>
      <c r="G198" s="62">
        <f>'6桁'!G198</f>
        <v>0</v>
      </c>
      <c r="H198" s="5" t="str">
        <f>IF('ユーザー別小売(卸)価格試算(税抜)'!H198="","",
      IF(ISNUMBER('ユーザー別小売(卸)価格試算(税抜)'!H198),
          IF(入力!$C$30=1,ROUNDDOWN('ユーザー別小売(卸)価格試算(税抜)'!H198*(1+入力!$C$31/100),-入力!$C$29),
          IF(入力!$C$30=2,ROUNDUP('ユーザー別小売(卸)価格試算(税抜)'!H198*(1+入力!$C$31/100),-入力!$C$29),
          IF(入力!$C$30=3,ROUND('ユーザー別小売(卸)価格試算(税抜)'!H198*(1+入力!$C$31/100),-入力!$C$29)))),
          'ユーザー別小売(卸)価格試算(税抜)'!H198))</f>
        <v/>
      </c>
      <c r="I198" s="62">
        <f>'6桁'!I198</f>
        <v>0</v>
      </c>
      <c r="J198" s="139">
        <f>IF('ユーザー別小売(卸)価格試算(税抜)'!J198="","",
      IF(ISNUMBER('ユーザー別小売(卸)価格試算(税抜)'!J198),
          IF(入力!$C$30=1,ROUNDDOWN('ユーザー別小売(卸)価格試算(税抜)'!J198*(1+入力!$C$31/100),-入力!$C$29),
          IF(入力!$C$30=2,ROUNDUP('ユーザー別小売(卸)価格試算(税抜)'!J198*(1+入力!$C$31/100),-入力!$C$29),
          IF(入力!$C$30=3,ROUND('ユーザー別小売(卸)価格試算(税抜)'!J198*(1+入力!$C$31/100),-入力!$C$29)))),
          'ユーザー別小売(卸)価格試算(税抜)'!J198))</f>
        <v>41470</v>
      </c>
      <c r="K198" s="62">
        <f>'6桁'!K198</f>
        <v>0</v>
      </c>
      <c r="L198" s="356"/>
      <c r="M198" s="451"/>
      <c r="N198" s="435" t="s">
        <v>160</v>
      </c>
      <c r="O198" s="436"/>
      <c r="P198" s="179">
        <v>96</v>
      </c>
      <c r="Q198" s="264"/>
      <c r="R198" s="5" t="str">
        <f>IF('ユーザー別小売(卸)価格試算(税抜)'!R198="","",
      IF(ISNUMBER('ユーザー別小売(卸)価格試算(税抜)'!R198),
          IF(入力!$C$30=1,ROUNDDOWN('ユーザー別小売(卸)価格試算(税抜)'!R198*(1+入力!$C$31/100),-入力!$C$29),
          IF(入力!$C$30=2,ROUNDUP('ユーザー別小売(卸)価格試算(税抜)'!R198*(1+入力!$C$31/100),-入力!$C$29),
          IF(入力!$C$30=3,ROUND('ユーザー別小売(卸)価格試算(税抜)'!R198*(1+入力!$C$31/100),-入力!$C$29)))),
          'ユーザー別小売(卸)価格試算(税抜)'!R198))</f>
        <v/>
      </c>
      <c r="S198" s="201">
        <f>'6桁'!S198</f>
        <v>0</v>
      </c>
      <c r="T198" s="5" t="str">
        <f>IF('ユーザー別小売(卸)価格試算(税抜)'!T198="","",
      IF(ISNUMBER('ユーザー別小売(卸)価格試算(税抜)'!T198),
          IF(入力!$C$30=1,ROUNDDOWN('ユーザー別小売(卸)価格試算(税抜)'!T198*(1+入力!$C$31/100),-入力!$C$29),
          IF(入力!$C$30=2,ROUNDUP('ユーザー別小売(卸)価格試算(税抜)'!T198*(1+入力!$C$31/100),-入力!$C$29),
          IF(入力!$C$30=3,ROUND('ユーザー別小売(卸)価格試算(税抜)'!T198*(1+入力!$C$31/100),-入力!$C$29)))),
          'ユーザー別小売(卸)価格試算(税抜)'!T198))</f>
        <v/>
      </c>
      <c r="U198" s="201">
        <f>'6桁'!U198</f>
        <v>0</v>
      </c>
      <c r="V198" s="5">
        <f>IF('ユーザー別小売(卸)価格試算(税抜)'!V198="","",
      IF(ISNUMBER('ユーザー別小売(卸)価格試算(税抜)'!V198),
          IF(入力!$C$30=1,ROUNDDOWN('ユーザー別小売(卸)価格試算(税抜)'!V198*(1+入力!$C$31/100),-入力!$C$29),
          IF(入力!$C$30=2,ROUNDUP('ユーザー別小売(卸)価格試算(税抜)'!V198*(1+入力!$C$31/100),-入力!$C$29),
          IF(入力!$C$30=3,ROUND('ユーザー別小売(卸)価格試算(税抜)'!V198*(1+入力!$C$31/100),-入力!$C$29)))),
          'ユーザー別小売(卸)価格試算(税抜)'!V198))</f>
        <v>23540</v>
      </c>
      <c r="W198" s="62">
        <f>'6桁'!W198</f>
        <v>0</v>
      </c>
      <c r="X198" s="5" t="str">
        <f>IF('ユーザー別小売(卸)価格試算(税抜)'!X198="","",
      IF(ISNUMBER('ユーザー別小売(卸)価格試算(税抜)'!X198),
          IF(入力!$C$30=1,ROUNDDOWN('ユーザー別小売(卸)価格試算(税抜)'!X198*(1+入力!$C$31/100),-入力!$C$29),
          IF(入力!$C$30=2,ROUNDUP('ユーザー別小売(卸)価格試算(税抜)'!X198*(1+入力!$C$31/100),-入力!$C$29),
          IF(入力!$C$30=3,ROUND('ユーザー別小売(卸)価格試算(税抜)'!X198*(1+入力!$C$31/100),-入力!$C$29)))),
          'ユーザー別小売(卸)価格試算(税抜)'!X198))</f>
        <v/>
      </c>
      <c r="Y198" s="62">
        <f>'6桁'!Y198</f>
        <v>0</v>
      </c>
      <c r="Z198" s="5" t="str">
        <f>IF('ユーザー別小売(卸)価格試算(税抜)'!Z198="","",
      IF(ISNUMBER('ユーザー別小売(卸)価格試算(税抜)'!Z198),
          IF(入力!$C$30=1,ROUNDDOWN('ユーザー別小売(卸)価格試算(税抜)'!Z198*(1+入力!$C$31/100),-入力!$C$29),
          IF(入力!$C$30=2,ROUNDUP('ユーザー別小売(卸)価格試算(税抜)'!Z198*(1+入力!$C$31/100),-入力!$C$29),
          IF(入力!$C$30=3,ROUND('ユーザー別小売(卸)価格試算(税抜)'!Z198*(1+入力!$C$31/100),-入力!$C$29)))),
          'ユーザー別小売(卸)価格試算(税抜)'!Z198))</f>
        <v/>
      </c>
      <c r="AA198" s="62">
        <f>'6桁'!AA198</f>
        <v>0</v>
      </c>
    </row>
    <row r="199" spans="2:27" s="3" customFormat="1" ht="30" customHeight="1">
      <c r="B199" s="451"/>
      <c r="C199" s="141" t="s">
        <v>302</v>
      </c>
      <c r="D199" s="179"/>
      <c r="E199" s="172">
        <v>112</v>
      </c>
      <c r="F199" s="5" t="str">
        <f>IF('ユーザー別小売(卸)価格試算(税抜)'!F199="","",
      IF(ISNUMBER('ユーザー別小売(卸)価格試算(税抜)'!F199),
          IF(入力!$C$30=1,ROUNDDOWN('ユーザー別小売(卸)価格試算(税抜)'!F199*(1+入力!$C$31/100),-入力!$C$29),
          IF(入力!$C$30=2,ROUNDUP('ユーザー別小売(卸)価格試算(税抜)'!F199*(1+入力!$C$31/100),-入力!$C$29),
          IF(入力!$C$30=3,ROUND('ユーザー別小売(卸)価格試算(税抜)'!F199*(1+入力!$C$31/100),-入力!$C$29)))),
          'ユーザー別小売(卸)価格試算(税抜)'!F199))</f>
        <v/>
      </c>
      <c r="G199" s="62">
        <f>'6桁'!G199</f>
        <v>0</v>
      </c>
      <c r="H199" s="5" t="str">
        <f>IF('ユーザー別小売(卸)価格試算(税抜)'!H199="","",
      IF(ISNUMBER('ユーザー別小売(卸)価格試算(税抜)'!H199),
          IF(入力!$C$30=1,ROUNDDOWN('ユーザー別小売(卸)価格試算(税抜)'!H199*(1+入力!$C$31/100),-入力!$C$29),
          IF(入力!$C$30=2,ROUNDUP('ユーザー別小売(卸)価格試算(税抜)'!H199*(1+入力!$C$31/100),-入力!$C$29),
          IF(入力!$C$30=3,ROUND('ユーザー別小売(卸)価格試算(税抜)'!H199*(1+入力!$C$31/100),-入力!$C$29)))),
          'ユーザー別小売(卸)価格試算(税抜)'!H199))</f>
        <v/>
      </c>
      <c r="I199" s="62">
        <f>'6桁'!I199</f>
        <v>0</v>
      </c>
      <c r="J199" s="139">
        <f>IF('ユーザー別小売(卸)価格試算(税抜)'!J199="","",
      IF(ISNUMBER('ユーザー別小売(卸)価格試算(税抜)'!J199),
          IF(入力!$C$30=1,ROUNDDOWN('ユーザー別小売(卸)価格試算(税抜)'!J199*(1+入力!$C$31/100),-入力!$C$29),
          IF(入力!$C$30=2,ROUNDUP('ユーザー別小売(卸)価格試算(税抜)'!J199*(1+入力!$C$31/100),-入力!$C$29),
          IF(入力!$C$30=3,ROUND('ユーザー別小売(卸)価格試算(税抜)'!J199*(1+入力!$C$31/100),-入力!$C$29)))),
          'ユーザー別小売(卸)価格試算(税抜)'!J199))</f>
        <v>42570</v>
      </c>
      <c r="K199" s="62" t="str">
        <f>'6桁'!K199</f>
        <v>★</v>
      </c>
      <c r="L199" s="356"/>
      <c r="M199" s="451"/>
      <c r="N199" s="435" t="s">
        <v>159</v>
      </c>
      <c r="O199" s="436"/>
      <c r="P199" s="179">
        <v>102</v>
      </c>
      <c r="Q199" s="264"/>
      <c r="R199" s="5" t="str">
        <f>IF('ユーザー別小売(卸)価格試算(税抜)'!R199="","",
      IF(ISNUMBER('ユーザー別小売(卸)価格試算(税抜)'!R199),
          IF(入力!$C$30=1,ROUNDDOWN('ユーザー別小売(卸)価格試算(税抜)'!R199*(1+入力!$C$31/100),-入力!$C$29),
          IF(入力!$C$30=2,ROUNDUP('ユーザー別小売(卸)価格試算(税抜)'!R199*(1+入力!$C$31/100),-入力!$C$29),
          IF(入力!$C$30=3,ROUND('ユーザー別小売(卸)価格試算(税抜)'!R199*(1+入力!$C$31/100),-入力!$C$29)))),
          'ユーザー別小売(卸)価格試算(税抜)'!R199))</f>
        <v/>
      </c>
      <c r="S199" s="201">
        <f>'6桁'!S199</f>
        <v>0</v>
      </c>
      <c r="T199" s="5" t="str">
        <f>IF('ユーザー別小売(卸)価格試算(税抜)'!T199="","",
      IF(ISNUMBER('ユーザー別小売(卸)価格試算(税抜)'!T199),
          IF(入力!$C$30=1,ROUNDDOWN('ユーザー別小売(卸)価格試算(税抜)'!T199*(1+入力!$C$31/100),-入力!$C$29),
          IF(入力!$C$30=2,ROUNDUP('ユーザー別小売(卸)価格試算(税抜)'!T199*(1+入力!$C$31/100),-入力!$C$29),
          IF(入力!$C$30=3,ROUND('ユーザー別小売(卸)価格試算(税抜)'!T199*(1+入力!$C$31/100),-入力!$C$29)))),
          'ユーザー別小売(卸)価格試算(税抜)'!T199))</f>
        <v/>
      </c>
      <c r="U199" s="201">
        <f>'6桁'!U199</f>
        <v>0</v>
      </c>
      <c r="V199" s="5">
        <f>IF('ユーザー別小売(卸)価格試算(税抜)'!V199="","",
      IF(ISNUMBER('ユーザー別小売(卸)価格試算(税抜)'!V199),
          IF(入力!$C$30=1,ROUNDDOWN('ユーザー別小売(卸)価格試算(税抜)'!V199*(1+入力!$C$31/100),-入力!$C$29),
          IF(入力!$C$30=2,ROUNDUP('ユーザー別小売(卸)価格試算(税抜)'!V199*(1+入力!$C$31/100),-入力!$C$29),
          IF(入力!$C$30=3,ROUND('ユーザー別小売(卸)価格試算(税抜)'!V199*(1+入力!$C$31/100),-入力!$C$29)))),
          'ユーザー別小売(卸)価格試算(税抜)'!V199))</f>
        <v>27170</v>
      </c>
      <c r="W199" s="62">
        <f>'6桁'!W199</f>
        <v>0</v>
      </c>
      <c r="X199" s="5" t="str">
        <f>IF('ユーザー別小売(卸)価格試算(税抜)'!X199="","",
      IF(ISNUMBER('ユーザー別小売(卸)価格試算(税抜)'!X199),
          IF(入力!$C$30=1,ROUNDDOWN('ユーザー別小売(卸)価格試算(税抜)'!X199*(1+入力!$C$31/100),-入力!$C$29),
          IF(入力!$C$30=2,ROUNDUP('ユーザー別小売(卸)価格試算(税抜)'!X199*(1+入力!$C$31/100),-入力!$C$29),
          IF(入力!$C$30=3,ROUND('ユーザー別小売(卸)価格試算(税抜)'!X199*(1+入力!$C$31/100),-入力!$C$29)))),
          'ユーザー別小売(卸)価格試算(税抜)'!X199))</f>
        <v/>
      </c>
      <c r="Y199" s="62">
        <f>'6桁'!Y199</f>
        <v>0</v>
      </c>
      <c r="Z199" s="5" t="str">
        <f>IF('ユーザー別小売(卸)価格試算(税抜)'!Z199="","",
      IF(ISNUMBER('ユーザー別小売(卸)価格試算(税抜)'!Z199),
          IF(入力!$C$30=1,ROUNDDOWN('ユーザー別小売(卸)価格試算(税抜)'!Z199*(1+入力!$C$31/100),-入力!$C$29),
          IF(入力!$C$30=2,ROUNDUP('ユーザー別小売(卸)価格試算(税抜)'!Z199*(1+入力!$C$31/100),-入力!$C$29),
          IF(入力!$C$30=3,ROUND('ユーザー別小売(卸)価格試算(税抜)'!Z199*(1+入力!$C$31/100),-入力!$C$29)))),
          'ユーザー別小売(卸)価格試算(税抜)'!Z199))</f>
        <v/>
      </c>
      <c r="AA199" s="62">
        <f>'6桁'!AA199</f>
        <v>0</v>
      </c>
    </row>
    <row r="200" spans="2:27" s="3" customFormat="1" ht="30" customHeight="1" thickBot="1">
      <c r="B200" s="451"/>
      <c r="C200" s="141" t="s">
        <v>170</v>
      </c>
      <c r="D200" s="179">
        <v>110</v>
      </c>
      <c r="E200" s="172"/>
      <c r="F200" s="5" t="str">
        <f>IF('ユーザー別小売(卸)価格試算(税抜)'!F200="","",
      IF(ISNUMBER('ユーザー別小売(卸)価格試算(税抜)'!F200),
          IF(入力!$C$30=1,ROUNDDOWN('ユーザー別小売(卸)価格試算(税抜)'!F200*(1+入力!$C$31/100),-入力!$C$29),
          IF(入力!$C$30=2,ROUNDUP('ユーザー別小売(卸)価格試算(税抜)'!F200*(1+入力!$C$31/100),-入力!$C$29),
          IF(入力!$C$30=3,ROUND('ユーザー別小売(卸)価格試算(税抜)'!F200*(1+入力!$C$31/100),-入力!$C$29)))),
          'ユーザー別小売(卸)価格試算(税抜)'!F200))</f>
        <v/>
      </c>
      <c r="G200" s="62">
        <f>'6桁'!G200</f>
        <v>0</v>
      </c>
      <c r="H200" s="5" t="str">
        <f>IF('ユーザー別小売(卸)価格試算(税抜)'!H200="","",
      IF(ISNUMBER('ユーザー別小売(卸)価格試算(税抜)'!H200),
          IF(入力!$C$30=1,ROUNDDOWN('ユーザー別小売(卸)価格試算(税抜)'!H200*(1+入力!$C$31/100),-入力!$C$29),
          IF(入力!$C$30=2,ROUNDUP('ユーザー別小売(卸)価格試算(税抜)'!H200*(1+入力!$C$31/100),-入力!$C$29),
          IF(入力!$C$30=3,ROUND('ユーザー別小売(卸)価格試算(税抜)'!H200*(1+入力!$C$31/100),-入力!$C$29)))),
          'ユーザー別小売(卸)価格試算(税抜)'!H200))</f>
        <v/>
      </c>
      <c r="I200" s="62">
        <f>'6桁'!I200</f>
        <v>0</v>
      </c>
      <c r="J200" s="139">
        <f>IF('ユーザー別小売(卸)価格試算(税抜)'!J200="","",
      IF(ISNUMBER('ユーザー別小売(卸)価格試算(税抜)'!J200),
          IF(入力!$C$30=1,ROUNDDOWN('ユーザー別小売(卸)価格試算(税抜)'!J200*(1+入力!$C$31/100),-入力!$C$29),
          IF(入力!$C$30=2,ROUNDUP('ユーザー別小売(卸)価格試算(税抜)'!J200*(1+入力!$C$31/100),-入力!$C$29),
          IF(入力!$C$30=3,ROUND('ユーザー別小売(卸)価格試算(税抜)'!J200*(1+入力!$C$31/100),-入力!$C$29)))),
          'ユーザー別小売(卸)価格試算(税抜)'!J200))</f>
        <v>44880</v>
      </c>
      <c r="K200" s="62">
        <f>'6桁'!K200</f>
        <v>0</v>
      </c>
      <c r="L200" s="356"/>
      <c r="M200" s="453"/>
      <c r="N200" s="456" t="s">
        <v>156</v>
      </c>
      <c r="O200" s="457"/>
      <c r="P200" s="183">
        <v>105</v>
      </c>
      <c r="Q200" s="227"/>
      <c r="R200" s="16" t="str">
        <f>IF('ユーザー別小売(卸)価格試算(税抜)'!R200="","",
      IF(ISNUMBER('ユーザー別小売(卸)価格試算(税抜)'!R200),
          IF(入力!$C$30=1,ROUNDDOWN('ユーザー別小売(卸)価格試算(税抜)'!R200*(1+入力!$C$31/100),-入力!$C$29),
          IF(入力!$C$30=2,ROUNDUP('ユーザー別小売(卸)価格試算(税抜)'!R200*(1+入力!$C$31/100),-入力!$C$29),
          IF(入力!$C$30=3,ROUND('ユーザー別小売(卸)価格試算(税抜)'!R200*(1+入力!$C$31/100),-入力!$C$29)))),
          'ユーザー別小売(卸)価格試算(税抜)'!R200))</f>
        <v/>
      </c>
      <c r="S200" s="207">
        <f>'6桁'!S200</f>
        <v>0</v>
      </c>
      <c r="T200" s="16" t="str">
        <f>IF('ユーザー別小売(卸)価格試算(税抜)'!T200="","",
      IF(ISNUMBER('ユーザー別小売(卸)価格試算(税抜)'!T200),
          IF(入力!$C$30=1,ROUNDDOWN('ユーザー別小売(卸)価格試算(税抜)'!T200*(1+入力!$C$31/100),-入力!$C$29),
          IF(入力!$C$30=2,ROUNDUP('ユーザー別小売(卸)価格試算(税抜)'!T200*(1+入力!$C$31/100),-入力!$C$29),
          IF(入力!$C$30=3,ROUND('ユーザー別小売(卸)価格試算(税抜)'!T200*(1+入力!$C$31/100),-入力!$C$29)))),
          'ユーザー別小売(卸)価格試算(税抜)'!T200))</f>
        <v/>
      </c>
      <c r="U200" s="207">
        <f>'6桁'!U200</f>
        <v>0</v>
      </c>
      <c r="V200" s="16">
        <f>IF('ユーザー別小売(卸)価格試算(税抜)'!V200="","",
      IF(ISNUMBER('ユーザー別小売(卸)価格試算(税抜)'!V200),
          IF(入力!$C$30=1,ROUNDDOWN('ユーザー別小売(卸)価格試算(税抜)'!V200*(1+入力!$C$31/100),-入力!$C$29),
          IF(入力!$C$30=2,ROUNDUP('ユーザー別小売(卸)価格試算(税抜)'!V200*(1+入力!$C$31/100),-入力!$C$29),
          IF(入力!$C$30=3,ROUND('ユーザー別小売(卸)価格試算(税抜)'!V200*(1+入力!$C$31/100),-入力!$C$29)))),
          'ユーザー別小売(卸)価格試算(税抜)'!V200))</f>
        <v>29150</v>
      </c>
      <c r="W200" s="68">
        <f>'6桁'!W200</f>
        <v>0</v>
      </c>
      <c r="X200" s="16" t="str">
        <f>IF('ユーザー別小売(卸)価格試算(税抜)'!X200="","",
      IF(ISNUMBER('ユーザー別小売(卸)価格試算(税抜)'!X200),
          IF(入力!$C$30=1,ROUNDDOWN('ユーザー別小売(卸)価格試算(税抜)'!X200*(1+入力!$C$31/100),-入力!$C$29),
          IF(入力!$C$30=2,ROUNDUP('ユーザー別小売(卸)価格試算(税抜)'!X200*(1+入力!$C$31/100),-入力!$C$29),
          IF(入力!$C$30=3,ROUND('ユーザー別小売(卸)価格試算(税抜)'!X200*(1+入力!$C$31/100),-入力!$C$29)))),
          'ユーザー別小売(卸)価格試算(税抜)'!X200))</f>
        <v/>
      </c>
      <c r="Y200" s="68">
        <f>'6桁'!Y200</f>
        <v>0</v>
      </c>
      <c r="Z200" s="16" t="str">
        <f>IF('ユーザー別小売(卸)価格試算(税抜)'!Z200="","",
      IF(ISNUMBER('ユーザー別小売(卸)価格試算(税抜)'!Z200),
          IF(入力!$C$30=1,ROUNDDOWN('ユーザー別小売(卸)価格試算(税抜)'!Z200*(1+入力!$C$31/100),-入力!$C$29),
          IF(入力!$C$30=2,ROUNDUP('ユーザー別小売(卸)価格試算(税抜)'!Z200*(1+入力!$C$31/100),-入力!$C$29),
          IF(入力!$C$30=3,ROUND('ユーザー別小売(卸)価格試算(税抜)'!Z200*(1+入力!$C$31/100),-入力!$C$29)))),
          'ユーザー別小売(卸)価格試算(税抜)'!Z200))</f>
        <v/>
      </c>
      <c r="AA200" s="68">
        <f>'6桁'!AA200</f>
        <v>0</v>
      </c>
    </row>
    <row r="201" spans="2:27" s="3" customFormat="1" ht="30" customHeight="1">
      <c r="B201" s="451"/>
      <c r="C201" s="141" t="s">
        <v>251</v>
      </c>
      <c r="D201" s="179">
        <v>113</v>
      </c>
      <c r="E201" s="172"/>
      <c r="F201" s="5" t="str">
        <f>IF('ユーザー別小売(卸)価格試算(税抜)'!F201="","",
      IF(ISNUMBER('ユーザー別小売(卸)価格試算(税抜)'!F201),
          IF(入力!$C$30=1,ROUNDDOWN('ユーザー別小売(卸)価格試算(税抜)'!F201*(1+入力!$C$31/100),-入力!$C$29),
          IF(入力!$C$30=2,ROUNDUP('ユーザー別小売(卸)価格試算(税抜)'!F201*(1+入力!$C$31/100),-入力!$C$29),
          IF(入力!$C$30=3,ROUND('ユーザー別小売(卸)価格試算(税抜)'!F201*(1+入力!$C$31/100),-入力!$C$29)))),
          'ユーザー別小売(卸)価格試算(税抜)'!F201))</f>
        <v/>
      </c>
      <c r="G201" s="62">
        <f>'6桁'!G201</f>
        <v>0</v>
      </c>
      <c r="H201" s="5" t="str">
        <f>IF('ユーザー別小売(卸)価格試算(税抜)'!H201="","",
      IF(ISNUMBER('ユーザー別小売(卸)価格試算(税抜)'!H201),
          IF(入力!$C$30=1,ROUNDDOWN('ユーザー別小売(卸)価格試算(税抜)'!H201*(1+入力!$C$31/100),-入力!$C$29),
          IF(入力!$C$30=2,ROUNDUP('ユーザー別小売(卸)価格試算(税抜)'!H201*(1+入力!$C$31/100),-入力!$C$29),
          IF(入力!$C$30=3,ROUND('ユーザー別小売(卸)価格試算(税抜)'!H201*(1+入力!$C$31/100),-入力!$C$29)))),
          'ユーザー別小売(卸)価格試算(税抜)'!H201))</f>
        <v/>
      </c>
      <c r="I201" s="62">
        <f>'6桁'!I201</f>
        <v>0</v>
      </c>
      <c r="J201" s="139">
        <f>IF('ユーザー別小売(卸)価格試算(税抜)'!J201="","",
      IF(ISNUMBER('ユーザー別小売(卸)価格試算(税抜)'!J201),
          IF(入力!$C$30=1,ROUNDDOWN('ユーザー別小売(卸)価格試算(税抜)'!J201*(1+入力!$C$31/100),-入力!$C$29),
          IF(入力!$C$30=2,ROUNDUP('ユーザー別小売(卸)価格試算(税抜)'!J201*(1+入力!$C$31/100),-入力!$C$29),
          IF(入力!$C$30=3,ROUND('ユーザー別小売(卸)価格試算(税抜)'!J201*(1+入力!$C$31/100),-入力!$C$29)))),
          'ユーザー別小売(卸)価格試算(税抜)'!J201))</f>
        <v>45980</v>
      </c>
      <c r="K201" s="62">
        <f>'6桁'!K201</f>
        <v>0</v>
      </c>
      <c r="L201" s="88"/>
      <c r="M201" s="448" t="s">
        <v>345</v>
      </c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</row>
    <row r="202" spans="2:27" s="3" customFormat="1" ht="30" customHeight="1">
      <c r="B202" s="451"/>
      <c r="C202" s="141" t="s">
        <v>169</v>
      </c>
      <c r="D202" s="179">
        <v>116</v>
      </c>
      <c r="E202" s="172"/>
      <c r="F202" s="5" t="str">
        <f>IF('ユーザー別小売(卸)価格試算(税抜)'!F202="","",
      IF(ISNUMBER('ユーザー別小売(卸)価格試算(税抜)'!F202),
          IF(入力!$C$30=1,ROUNDDOWN('ユーザー別小売(卸)価格試算(税抜)'!F202*(1+入力!$C$31/100),-入力!$C$29),
          IF(入力!$C$30=2,ROUNDUP('ユーザー別小売(卸)価格試算(税抜)'!F202*(1+入力!$C$31/100),-入力!$C$29),
          IF(入力!$C$30=3,ROUND('ユーザー別小売(卸)価格試算(税抜)'!F202*(1+入力!$C$31/100),-入力!$C$29)))),
          'ユーザー別小売(卸)価格試算(税抜)'!F202))</f>
        <v/>
      </c>
      <c r="G202" s="62">
        <f>'6桁'!G202</f>
        <v>0</v>
      </c>
      <c r="H202" s="5" t="str">
        <f>IF('ユーザー別小売(卸)価格試算(税抜)'!H202="","",
      IF(ISNUMBER('ユーザー別小売(卸)価格試算(税抜)'!H202),
          IF(入力!$C$30=1,ROUNDDOWN('ユーザー別小売(卸)価格試算(税抜)'!H202*(1+入力!$C$31/100),-入力!$C$29),
          IF(入力!$C$30=2,ROUNDUP('ユーザー別小売(卸)価格試算(税抜)'!H202*(1+入力!$C$31/100),-入力!$C$29),
          IF(入力!$C$30=3,ROUND('ユーザー別小売(卸)価格試算(税抜)'!H202*(1+入力!$C$31/100),-入力!$C$29)))),
          'ユーザー別小売(卸)価格試算(税抜)'!H202))</f>
        <v/>
      </c>
      <c r="I202" s="62">
        <f>'6桁'!I202</f>
        <v>0</v>
      </c>
      <c r="J202" s="139">
        <f>IF('ユーザー別小売(卸)価格試算(税抜)'!J202="","",
      IF(ISNUMBER('ユーザー別小売(卸)価格試算(税抜)'!J202),
          IF(入力!$C$30=1,ROUNDDOWN('ユーザー別小売(卸)価格試算(税抜)'!J202*(1+入力!$C$31/100),-入力!$C$29),
          IF(入力!$C$30=2,ROUNDUP('ユーザー別小売(卸)価格試算(税抜)'!J202*(1+入力!$C$31/100),-入力!$C$29),
          IF(入力!$C$30=3,ROUND('ユーザー別小売(卸)価格試算(税抜)'!J202*(1+入力!$C$31/100),-入力!$C$29)))),
          'ユーザー別小売(卸)価格試算(税抜)'!J202))</f>
        <v>48180</v>
      </c>
      <c r="K202" s="62">
        <f>'6桁'!K202</f>
        <v>0</v>
      </c>
      <c r="L202" s="8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</row>
    <row r="203" spans="2:27" s="3" customFormat="1" ht="30" customHeight="1">
      <c r="B203" s="451"/>
      <c r="C203" s="141" t="s">
        <v>168</v>
      </c>
      <c r="D203" s="179">
        <v>103</v>
      </c>
      <c r="E203" s="172"/>
      <c r="F203" s="5" t="str">
        <f>IF('ユーザー別小売(卸)価格試算(税抜)'!F203="","",
      IF(ISNUMBER('ユーザー別小売(卸)価格試算(税抜)'!F203),
          IF(入力!$C$30=1,ROUNDDOWN('ユーザー別小売(卸)価格試算(税抜)'!F203*(1+入力!$C$31/100),-入力!$C$29),
          IF(入力!$C$30=2,ROUNDUP('ユーザー別小売(卸)価格試算(税抜)'!F203*(1+入力!$C$31/100),-入力!$C$29),
          IF(入力!$C$30=3,ROUND('ユーザー別小売(卸)価格試算(税抜)'!F203*(1+入力!$C$31/100),-入力!$C$29)))),
          'ユーザー別小売(卸)価格試算(税抜)'!F203))</f>
        <v/>
      </c>
      <c r="G203" s="62">
        <f>'6桁'!G203</f>
        <v>0</v>
      </c>
      <c r="H203" s="5" t="str">
        <f>IF('ユーザー別小売(卸)価格試算(税抜)'!H203="","",
      IF(ISNUMBER('ユーザー別小売(卸)価格試算(税抜)'!H203),
          IF(入力!$C$30=1,ROUNDDOWN('ユーザー別小売(卸)価格試算(税抜)'!H203*(1+入力!$C$31/100),-入力!$C$29),
          IF(入力!$C$30=2,ROUNDUP('ユーザー別小売(卸)価格試算(税抜)'!H203*(1+入力!$C$31/100),-入力!$C$29),
          IF(入力!$C$30=3,ROUND('ユーザー別小売(卸)価格試算(税抜)'!H203*(1+入力!$C$31/100),-入力!$C$29)))),
          'ユーザー別小売(卸)価格試算(税抜)'!H203))</f>
        <v/>
      </c>
      <c r="I203" s="62">
        <f>'6桁'!I203</f>
        <v>0</v>
      </c>
      <c r="J203" s="139">
        <f>IF('ユーザー別小売(卸)価格試算(税抜)'!J203="","",
      IF(ISNUMBER('ユーザー別小売(卸)価格試算(税抜)'!J203),
          IF(入力!$C$30=1,ROUNDDOWN('ユーザー別小売(卸)価格試算(税抜)'!J203*(1+入力!$C$31/100),-入力!$C$29),
          IF(入力!$C$30=2,ROUNDUP('ユーザー別小売(卸)価格試算(税抜)'!J203*(1+入力!$C$31/100),-入力!$C$29),
          IF(入力!$C$30=3,ROUND('ユーザー別小売(卸)価格試算(税抜)'!J203*(1+入力!$C$31/100),-入力!$C$29)))),
          'ユーザー別小売(卸)価格試算(税抜)'!J203))</f>
        <v>37510</v>
      </c>
      <c r="K203" s="62">
        <f>'6桁'!K203</f>
        <v>0</v>
      </c>
      <c r="L203" s="8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</row>
    <row r="204" spans="2:27" s="3" customFormat="1" ht="30" customHeight="1">
      <c r="B204" s="451"/>
      <c r="C204" s="141" t="s">
        <v>155</v>
      </c>
      <c r="D204" s="179">
        <v>106</v>
      </c>
      <c r="E204" s="172"/>
      <c r="F204" s="5">
        <f>IF('ユーザー別小売(卸)価格試算(税抜)'!F204="","",
      IF(ISNUMBER('ユーザー別小売(卸)価格試算(税抜)'!F204),
          IF(入力!$C$30=1,ROUNDDOWN('ユーザー別小売(卸)価格試算(税抜)'!F204*(1+入力!$C$31/100),-入力!$C$29),
          IF(入力!$C$30=2,ROUNDUP('ユーザー別小売(卸)価格試算(税抜)'!F204*(1+入力!$C$31/100),-入力!$C$29),
          IF(入力!$C$30=3,ROUND('ユーザー別小売(卸)価格試算(税抜)'!F204*(1+入力!$C$31/100),-入力!$C$29)))),
          'ユーザー別小売(卸)価格試算(税抜)'!F204))</f>
        <v>54340</v>
      </c>
      <c r="G204" s="62">
        <f>'6桁'!G204</f>
        <v>0</v>
      </c>
      <c r="H204" s="5" t="str">
        <f>IF('ユーザー別小売(卸)価格試算(税抜)'!H204="","",
      IF(ISNUMBER('ユーザー別小売(卸)価格試算(税抜)'!H204),
          IF(入力!$C$30=1,ROUNDDOWN('ユーザー別小売(卸)価格試算(税抜)'!H204*(1+入力!$C$31/100),-入力!$C$29),
          IF(入力!$C$30=2,ROUNDUP('ユーザー別小売(卸)価格試算(税抜)'!H204*(1+入力!$C$31/100),-入力!$C$29),
          IF(入力!$C$30=3,ROUND('ユーザー別小売(卸)価格試算(税抜)'!H204*(1+入力!$C$31/100),-入力!$C$29)))),
          'ユーザー別小売(卸)価格試算(税抜)'!H204))</f>
        <v/>
      </c>
      <c r="I204" s="62">
        <f>'6桁'!I204</f>
        <v>0</v>
      </c>
      <c r="J204" s="139">
        <f>IF('ユーザー別小売(卸)価格試算(税抜)'!J204="","",
      IF(ISNUMBER('ユーザー別小売(卸)価格試算(税抜)'!J204),
          IF(入力!$C$30=1,ROUNDDOWN('ユーザー別小売(卸)価格試算(税抜)'!J204*(1+入力!$C$31/100),-入力!$C$29),
          IF(入力!$C$30=2,ROUNDUP('ユーザー別小売(卸)価格試算(税抜)'!J204*(1+入力!$C$31/100),-入力!$C$29),
          IF(入力!$C$30=3,ROUND('ユーザー別小売(卸)価格試算(税抜)'!J204*(1+入力!$C$31/100),-入力!$C$29)))),
          'ユーザー別小売(卸)価格試算(税抜)'!J204))</f>
        <v>40370</v>
      </c>
      <c r="K204" s="62">
        <f>'6桁'!K204</f>
        <v>0</v>
      </c>
      <c r="L204" s="8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</row>
    <row r="205" spans="2:27" s="3" customFormat="1" ht="30" customHeight="1">
      <c r="B205" s="451"/>
      <c r="C205" s="141" t="s">
        <v>303</v>
      </c>
      <c r="D205" s="179">
        <v>114</v>
      </c>
      <c r="E205" s="172"/>
      <c r="F205" s="5" t="str">
        <f>IF('ユーザー別小売(卸)価格試算(税抜)'!F205="","",
      IF(ISNUMBER('ユーザー別小売(卸)価格試算(税抜)'!F205),
          IF(入力!$C$30=1,ROUNDDOWN('ユーザー別小売(卸)価格試算(税抜)'!F205*(1+入力!$C$31/100),-入力!$C$29),
          IF(入力!$C$30=2,ROUNDUP('ユーザー別小売(卸)価格試算(税抜)'!F205*(1+入力!$C$31/100),-入力!$C$29),
          IF(入力!$C$30=3,ROUND('ユーザー別小売(卸)価格試算(税抜)'!F205*(1+入力!$C$31/100),-入力!$C$29)))),
          'ユーザー別小売(卸)価格試算(税抜)'!F205))</f>
        <v/>
      </c>
      <c r="G205" s="62">
        <f>'6桁'!G205</f>
        <v>0</v>
      </c>
      <c r="H205" s="5" t="str">
        <f>IF('ユーザー別小売(卸)価格試算(税抜)'!H205="","",
      IF(ISNUMBER('ユーザー別小売(卸)価格試算(税抜)'!H205),
          IF(入力!$C$30=1,ROUNDDOWN('ユーザー別小売(卸)価格試算(税抜)'!H205*(1+入力!$C$31/100),-入力!$C$29),
          IF(入力!$C$30=2,ROUNDUP('ユーザー別小売(卸)価格試算(税抜)'!H205*(1+入力!$C$31/100),-入力!$C$29),
          IF(入力!$C$30=3,ROUND('ユーザー別小売(卸)価格試算(税抜)'!H205*(1+入力!$C$31/100),-入力!$C$29)))),
          'ユーザー別小売(卸)価格試算(税抜)'!H205))</f>
        <v/>
      </c>
      <c r="I205" s="62">
        <f>'6桁'!I205</f>
        <v>0</v>
      </c>
      <c r="J205" s="139">
        <f>IF('ユーザー別小売(卸)価格試算(税抜)'!J205="","",
      IF(ISNUMBER('ユーザー別小売(卸)価格試算(税抜)'!J205),
          IF(入力!$C$30=1,ROUNDDOWN('ユーザー別小売(卸)価格試算(税抜)'!J205*(1+入力!$C$31/100),-入力!$C$29),
          IF(入力!$C$30=2,ROUNDUP('ユーザー別小売(卸)価格試算(税抜)'!J205*(1+入力!$C$31/100),-入力!$C$29),
          IF(入力!$C$30=3,ROUND('ユーザー別小売(卸)価格試算(税抜)'!J205*(1+入力!$C$31/100),-入力!$C$29)))),
          'ユーザー別小売(卸)価格試算(税抜)'!J205))</f>
        <v>44110</v>
      </c>
      <c r="K205" s="62">
        <f>'6桁'!K205</f>
        <v>0</v>
      </c>
      <c r="L205" s="8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</row>
    <row r="206" spans="2:27" s="3" customFormat="1" ht="30" customHeight="1" thickBot="1">
      <c r="B206" s="453"/>
      <c r="C206" s="357" t="s">
        <v>348</v>
      </c>
      <c r="D206" s="349">
        <v>110</v>
      </c>
      <c r="E206" s="350"/>
      <c r="F206" s="161" t="str">
        <f>IF('ユーザー別小売(卸)価格試算(税抜)'!F206="","",
      IF(ISNUMBER('ユーザー別小売(卸)価格試算(税抜)'!F206),
          IF(入力!$C$30=1,ROUNDDOWN('ユーザー別小売(卸)価格試算(税抜)'!F206*(1+入力!$C$31/100),-入力!$C$29),
          IF(入力!$C$30=2,ROUNDUP('ユーザー別小売(卸)価格試算(税抜)'!F206*(1+入力!$C$31/100),-入力!$C$29),
          IF(入力!$C$30=3,ROUND('ユーザー別小売(卸)価格試算(税抜)'!F206*(1+入力!$C$31/100),-入力!$C$29)))),
          'ユーザー別小売(卸)価格試算(税抜)'!F206))</f>
        <v/>
      </c>
      <c r="G206" s="162">
        <f>'6桁'!G206</f>
        <v>0</v>
      </c>
      <c r="H206" s="161" t="str">
        <f>IF('ユーザー別小売(卸)価格試算(税抜)'!H206="","",
      IF(ISNUMBER('ユーザー別小売(卸)価格試算(税抜)'!H206),
          IF(入力!$C$30=1,ROUNDDOWN('ユーザー別小売(卸)価格試算(税抜)'!H206*(1+入力!$C$31/100),-入力!$C$29),
          IF(入力!$C$30=2,ROUNDUP('ユーザー別小売(卸)価格試算(税抜)'!H206*(1+入力!$C$31/100),-入力!$C$29),
          IF(入力!$C$30=3,ROUND('ユーザー別小売(卸)価格試算(税抜)'!H206*(1+入力!$C$31/100),-入力!$C$29)))),
          'ユーザー別小売(卸)価格試算(税抜)'!H206))</f>
        <v/>
      </c>
      <c r="I206" s="162">
        <f>'6桁'!I206</f>
        <v>0</v>
      </c>
      <c r="J206" s="358">
        <f>IF('ユーザー別小売(卸)価格試算(税抜)'!J206="","",
      IF(ISNUMBER('ユーザー別小売(卸)価格試算(税抜)'!J206),
          IF(入力!$C$30=1,ROUNDDOWN('ユーザー別小売(卸)価格試算(税抜)'!J206*(1+入力!$C$31/100),-入力!$C$29),
          IF(入力!$C$30=2,ROUNDUP('ユーザー別小売(卸)価格試算(税抜)'!J206*(1+入力!$C$31/100),-入力!$C$29),
          IF(入力!$C$30=3,ROUND('ユーザー別小売(卸)価格試算(税抜)'!J206*(1+入力!$C$31/100),-入力!$C$29)))),
          'ユーザー別小売(卸)価格試算(税抜)'!J206))</f>
        <v>37180</v>
      </c>
      <c r="K206" s="162">
        <f>'6桁'!K206</f>
        <v>0</v>
      </c>
      <c r="L206" s="88"/>
      <c r="Q206" s="195"/>
      <c r="R206" s="195"/>
      <c r="S206" s="195"/>
      <c r="T206" s="195"/>
      <c r="U206" s="195"/>
    </row>
    <row r="207" spans="2:27" s="3" customFormat="1" ht="30" customHeight="1">
      <c r="B207" s="309"/>
      <c r="C207" s="351"/>
      <c r="D207" s="351"/>
      <c r="E207" s="351"/>
      <c r="F207" s="312"/>
      <c r="G207" s="352"/>
      <c r="H207" s="312"/>
      <c r="I207" s="352"/>
      <c r="J207" s="312"/>
      <c r="K207" s="352"/>
      <c r="L207" s="88"/>
      <c r="M207" s="21"/>
      <c r="N207" s="21"/>
      <c r="O207" s="21"/>
      <c r="P207" s="88"/>
      <c r="Q207" s="196"/>
      <c r="R207" s="199"/>
      <c r="S207" s="200"/>
      <c r="T207" s="199"/>
      <c r="U207" s="200"/>
      <c r="V207" s="2"/>
      <c r="W207" s="60"/>
      <c r="X207" s="2"/>
      <c r="Y207" s="60"/>
      <c r="Z207" s="2"/>
      <c r="AA207" s="60"/>
    </row>
    <row r="208" spans="2:27" s="3" customFormat="1" ht="30" customHeight="1">
      <c r="B208" s="21"/>
      <c r="C208" s="34"/>
      <c r="D208" s="34"/>
      <c r="E208" s="34"/>
      <c r="F208" s="2"/>
      <c r="G208" s="60"/>
      <c r="H208" s="2"/>
      <c r="I208" s="60"/>
      <c r="J208" s="2"/>
      <c r="K208" s="60"/>
      <c r="L208" s="88"/>
      <c r="M208" s="21"/>
      <c r="N208" s="21"/>
      <c r="O208" s="21"/>
      <c r="P208" s="88"/>
      <c r="Q208" s="196"/>
      <c r="R208" s="199"/>
      <c r="S208" s="200"/>
      <c r="T208" s="199"/>
      <c r="U208" s="200"/>
      <c r="V208" s="2"/>
      <c r="W208" s="60"/>
      <c r="X208" s="2"/>
      <c r="Y208" s="60"/>
      <c r="Z208" s="2"/>
      <c r="AA208" s="60"/>
    </row>
    <row r="209" spans="2:27" ht="30" customHeight="1">
      <c r="B209" s="21"/>
      <c r="C209" s="397"/>
      <c r="D209" s="397"/>
      <c r="E209" s="397"/>
      <c r="F209" s="2"/>
      <c r="G209" s="60"/>
      <c r="H209" s="2"/>
      <c r="I209" s="60"/>
      <c r="J209" s="2"/>
      <c r="K209" s="60"/>
      <c r="L209" s="84"/>
      <c r="P209" s="27"/>
      <c r="T209" s="191"/>
      <c r="V209" s="27"/>
      <c r="X209" s="27"/>
      <c r="Z209" s="27"/>
    </row>
    <row r="210" spans="2:27" ht="30" customHeight="1">
      <c r="B210" s="21"/>
      <c r="C210" s="34"/>
      <c r="D210" s="34"/>
      <c r="E210" s="34"/>
      <c r="F210" s="2"/>
      <c r="G210" s="60"/>
      <c r="H210" s="2"/>
      <c r="I210" s="60"/>
      <c r="J210" s="2"/>
      <c r="K210" s="60"/>
      <c r="L210" s="84"/>
      <c r="P210" s="27"/>
      <c r="T210" s="191"/>
      <c r="V210" s="27"/>
      <c r="X210" s="27"/>
      <c r="Z210" s="27"/>
    </row>
    <row r="211" spans="2:27" ht="30" customHeight="1">
      <c r="B211" s="21"/>
      <c r="C211" s="34"/>
      <c r="D211" s="34"/>
      <c r="E211" s="34"/>
      <c r="F211" s="2"/>
      <c r="G211" s="60"/>
      <c r="H211" s="2"/>
      <c r="I211" s="60"/>
      <c r="J211" s="2"/>
      <c r="K211" s="60"/>
      <c r="L211" s="84"/>
      <c r="P211" s="27"/>
      <c r="T211" s="191"/>
      <c r="V211" s="27"/>
      <c r="X211" s="27"/>
      <c r="Z211" s="27"/>
    </row>
    <row r="212" spans="2:27" s="3" customFormat="1" ht="16.5" customHeight="1">
      <c r="F212" s="2"/>
      <c r="H212" s="83"/>
      <c r="J212" s="88"/>
      <c r="L212" s="88"/>
      <c r="M212" s="397"/>
      <c r="N212" s="397"/>
      <c r="O212" s="397"/>
      <c r="P212" s="97"/>
      <c r="Q212" s="195"/>
      <c r="R212" s="195"/>
      <c r="S212" s="195"/>
      <c r="T212" s="193"/>
      <c r="U212" s="195"/>
      <c r="V212" s="83"/>
      <c r="X212" s="83"/>
      <c r="Z212" s="83"/>
    </row>
    <row r="213" spans="2:27" s="3" customFormat="1" ht="16.5" customHeight="1">
      <c r="F213" s="2"/>
      <c r="H213" s="2"/>
      <c r="J213" s="88"/>
      <c r="L213" s="88"/>
      <c r="M213" s="397"/>
      <c r="N213" s="397"/>
      <c r="O213" s="397"/>
      <c r="P213" s="88"/>
      <c r="Q213" s="383"/>
      <c r="R213" s="383"/>
      <c r="S213" s="383"/>
      <c r="T213" s="193"/>
      <c r="U213" s="195"/>
      <c r="V213" s="83"/>
      <c r="X213" s="83"/>
      <c r="Z213" s="83"/>
    </row>
    <row r="214" spans="2:27" s="3" customFormat="1" ht="16.5" customHeight="1" thickBot="1">
      <c r="B214" s="22"/>
      <c r="C214" s="22"/>
      <c r="D214" s="22"/>
      <c r="E214" s="22"/>
      <c r="F214" s="2"/>
      <c r="G214" s="22"/>
      <c r="H214" s="2"/>
      <c r="I214" s="27"/>
      <c r="J214" s="90"/>
      <c r="K214" s="22"/>
      <c r="L214" s="90"/>
      <c r="M214" s="147"/>
      <c r="N214" s="147"/>
      <c r="O214" s="147"/>
      <c r="P214" s="90"/>
      <c r="Q214" s="209"/>
      <c r="R214" s="209"/>
      <c r="S214" s="209"/>
      <c r="T214" s="193"/>
      <c r="U214" s="195"/>
      <c r="V214" s="83"/>
      <c r="X214" s="83"/>
      <c r="Z214" s="83"/>
    </row>
    <row r="215" spans="2:27" s="3" customFormat="1" ht="25.5" customHeight="1" thickTop="1" thickBot="1">
      <c r="B215" s="461" t="s">
        <v>246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/>
      <c r="Y215" s="462"/>
      <c r="Z215" s="462"/>
      <c r="AA215" s="463"/>
    </row>
    <row r="216" spans="2:27" s="3" customFormat="1" ht="14.25" customHeight="1" thickTop="1">
      <c r="B216" s="20"/>
      <c r="C216" s="20"/>
      <c r="D216" s="20"/>
      <c r="E216" s="20"/>
      <c r="F216" s="84"/>
      <c r="G216" s="18"/>
      <c r="H216" s="86"/>
      <c r="I216" s="27"/>
      <c r="J216" s="86"/>
      <c r="K216" s="27"/>
      <c r="L216" s="86"/>
      <c r="M216" s="27"/>
      <c r="N216" s="27"/>
      <c r="O216" s="27"/>
      <c r="P216" s="86"/>
      <c r="Q216" s="191"/>
      <c r="R216" s="191"/>
      <c r="S216" s="191"/>
      <c r="T216" s="197"/>
      <c r="U216" s="191"/>
      <c r="V216" s="83"/>
      <c r="X216" s="83"/>
      <c r="Z216" s="83"/>
    </row>
    <row r="217" spans="2:27" s="3" customFormat="1" ht="17.25" customHeight="1" thickBot="1">
      <c r="B217" s="18" t="s">
        <v>256</v>
      </c>
      <c r="C217" s="18"/>
      <c r="D217" s="18"/>
      <c r="E217" s="18"/>
      <c r="F217" s="84"/>
      <c r="G217" s="18"/>
      <c r="H217" s="86"/>
      <c r="I217" s="27"/>
      <c r="J217" s="86"/>
      <c r="K217" s="27"/>
      <c r="L217" s="86"/>
      <c r="M217" s="27"/>
      <c r="N217" s="27"/>
      <c r="O217" s="27"/>
      <c r="P217" s="86"/>
      <c r="Q217" s="191"/>
      <c r="R217" s="191"/>
      <c r="S217" s="191"/>
      <c r="T217" s="197"/>
      <c r="U217" s="191"/>
      <c r="V217" s="83"/>
      <c r="X217" s="83"/>
      <c r="Z217" s="83"/>
    </row>
    <row r="218" spans="2:27" ht="16.5" customHeight="1" thickBot="1">
      <c r="B218" s="468" t="s">
        <v>143</v>
      </c>
      <c r="C218" s="469"/>
      <c r="D218" s="468" t="s">
        <v>364</v>
      </c>
      <c r="E218" s="469"/>
      <c r="F218" s="481" t="s">
        <v>112</v>
      </c>
      <c r="G218" s="482"/>
      <c r="H218" s="482"/>
      <c r="I218" s="483"/>
      <c r="J218" s="2"/>
      <c r="K218" s="35"/>
      <c r="L218" s="84"/>
      <c r="M218" s="76"/>
      <c r="N218" s="76"/>
      <c r="O218" s="76"/>
      <c r="P218" s="90"/>
      <c r="Q218" s="228"/>
      <c r="R218" s="210"/>
      <c r="S218" s="210"/>
      <c r="T218" s="199"/>
      <c r="U218" s="210"/>
      <c r="V218" s="2"/>
      <c r="W218" s="35"/>
      <c r="X218" s="2"/>
      <c r="Y218" s="35"/>
      <c r="Z218" s="2"/>
      <c r="AA218" s="35"/>
    </row>
    <row r="219" spans="2:27" s="29" customFormat="1" ht="39" customHeight="1" thickBot="1">
      <c r="B219" s="477"/>
      <c r="C219" s="478"/>
      <c r="D219" s="470"/>
      <c r="E219" s="471"/>
      <c r="F219" s="474" t="s">
        <v>377</v>
      </c>
      <c r="G219" s="475"/>
      <c r="H219" s="474" t="s">
        <v>305</v>
      </c>
      <c r="I219" s="475"/>
      <c r="J219" s="476"/>
      <c r="K219" s="476"/>
      <c r="L219" s="95"/>
      <c r="M219" s="76"/>
      <c r="N219" s="76"/>
      <c r="O219" s="76"/>
      <c r="P219" s="90"/>
      <c r="Q219" s="228"/>
      <c r="R219" s="229"/>
      <c r="S219" s="229"/>
      <c r="T219" s="214"/>
      <c r="U219" s="229"/>
      <c r="V219" s="87"/>
      <c r="W219" s="74"/>
      <c r="X219" s="87"/>
      <c r="Y219" s="74"/>
      <c r="Z219" s="87"/>
      <c r="AA219" s="74"/>
    </row>
    <row r="220" spans="2:27" s="3" customFormat="1" ht="30" customHeight="1">
      <c r="B220" s="472" t="s">
        <v>166</v>
      </c>
      <c r="C220" s="473"/>
      <c r="D220" s="472" t="s">
        <v>380</v>
      </c>
      <c r="E220" s="473"/>
      <c r="F220" s="56">
        <f>IF('ユーザー別小売(卸)価格試算(税抜)'!F220="","",
      IF(ISNUMBER('ユーザー別小売(卸)価格試算(税抜)'!F220),
          IF(入力!$C$30=1,ROUNDDOWN('ユーザー別小売(卸)価格試算(税抜)'!F220*(1+入力!$C$31/100),-入力!$C$29),
          IF(入力!$C$30=2,ROUNDUP('ユーザー別小売(卸)価格試算(税抜)'!F220*(1+入力!$C$31/100),-入力!$C$29),
          IF(入力!$C$30=3,ROUND('ユーザー別小売(卸)価格試算(税抜)'!F220*(1+入力!$C$31/100),-入力!$C$29)))),
          'ユーザー別小売(卸)価格試算(税抜)'!F220))</f>
        <v>29040</v>
      </c>
      <c r="G220" s="57">
        <f>'6桁'!G220</f>
        <v>0</v>
      </c>
      <c r="H220" s="56" t="str">
        <f>IF('ユーザー別小売(卸)価格試算(税抜)'!H220="","",
      IF(ISNUMBER('ユーザー別小売(卸)価格試算(税抜)'!H220),
          IF(入力!$C$30=1,ROUNDDOWN('ユーザー別小売(卸)価格試算(税抜)'!H220*(1+入力!$C$31/100),-入力!$C$29),
          IF(入力!$C$30=2,ROUNDUP('ユーザー別小売(卸)価格試算(税抜)'!H220*(1+入力!$C$31/100),-入力!$C$29),
          IF(入力!$C$30=3,ROUND('ユーザー別小売(卸)価格試算(税抜)'!H220*(1+入力!$C$31/100),-入力!$C$29)))),
          'ユーザー別小売(卸)価格試算(税抜)'!H220))</f>
        <v/>
      </c>
      <c r="I220" s="57">
        <f>'6桁'!I220</f>
        <v>0</v>
      </c>
      <c r="J220" s="2"/>
      <c r="K220" s="60"/>
      <c r="L220" s="88"/>
      <c r="M220" s="147"/>
      <c r="N220" s="147"/>
      <c r="O220" s="147"/>
      <c r="P220" s="88"/>
      <c r="Q220" s="196"/>
      <c r="R220" s="199"/>
      <c r="S220" s="200"/>
      <c r="T220" s="199"/>
      <c r="U220" s="200"/>
      <c r="V220" s="2"/>
      <c r="W220" s="60"/>
      <c r="X220" s="2"/>
      <c r="Y220" s="60"/>
      <c r="Z220" s="2"/>
      <c r="AA220" s="60"/>
    </row>
    <row r="221" spans="2:27" s="3" customFormat="1" ht="30" customHeight="1">
      <c r="B221" s="484" t="s">
        <v>378</v>
      </c>
      <c r="C221" s="485"/>
      <c r="D221" s="484" t="s">
        <v>381</v>
      </c>
      <c r="E221" s="485"/>
      <c r="F221" s="118">
        <f>IF('ユーザー別小売(卸)価格試算(税抜)'!F221="","",
      IF(ISNUMBER('ユーザー別小売(卸)価格試算(税抜)'!F221),
          IF(入力!$C$30=1,ROUNDDOWN('ユーザー別小売(卸)価格試算(税抜)'!F221*(1+入力!$C$31/100),-入力!$C$29),
          IF(入力!$C$30=2,ROUNDUP('ユーザー別小売(卸)価格試算(税抜)'!F221*(1+入力!$C$31/100),-入力!$C$29),
          IF(入力!$C$30=3,ROUND('ユーザー別小売(卸)価格試算(税抜)'!F221*(1+入力!$C$31/100),-入力!$C$29)))),
          'ユーザー別小売(卸)価格試算(税抜)'!F221))</f>
        <v>30140</v>
      </c>
      <c r="G221" s="122">
        <f>'6桁'!G221</f>
        <v>0</v>
      </c>
      <c r="H221" s="118" t="str">
        <f>IF('ユーザー別小売(卸)価格試算(税抜)'!H221="","",
      IF(ISNUMBER('ユーザー別小売(卸)価格試算(税抜)'!H221),
          IF(入力!$C$30=1,ROUNDDOWN('ユーザー別小売(卸)価格試算(税抜)'!H221*(1+入力!$C$31/100),-入力!$C$29),
          IF(入力!$C$30=2,ROUNDUP('ユーザー別小売(卸)価格試算(税抜)'!H221*(1+入力!$C$31/100),-入力!$C$29),
          IF(入力!$C$30=3,ROUND('ユーザー別小売(卸)価格試算(税抜)'!H221*(1+入力!$C$31/100),-入力!$C$29)))),
          'ユーザー別小売(卸)価格試算(税抜)'!H221))</f>
        <v/>
      </c>
      <c r="I221" s="122">
        <f>'6桁'!I221</f>
        <v>0</v>
      </c>
      <c r="J221" s="2"/>
      <c r="K221" s="60"/>
      <c r="L221" s="88"/>
      <c r="M221" s="147"/>
      <c r="N221" s="147"/>
      <c r="O221" s="147"/>
      <c r="P221" s="88"/>
      <c r="Q221" s="196"/>
      <c r="R221" s="199"/>
      <c r="S221" s="200"/>
      <c r="T221" s="199"/>
      <c r="U221" s="200"/>
      <c r="V221" s="2"/>
      <c r="W221" s="60"/>
      <c r="X221" s="2"/>
      <c r="Y221" s="60"/>
      <c r="Z221" s="2"/>
      <c r="AA221" s="60"/>
    </row>
    <row r="222" spans="2:27" s="3" customFormat="1" ht="30" customHeight="1">
      <c r="B222" s="484" t="s">
        <v>379</v>
      </c>
      <c r="C222" s="485"/>
      <c r="D222" s="484" t="s">
        <v>382</v>
      </c>
      <c r="E222" s="485"/>
      <c r="F222" s="118" t="str">
        <f>IF('ユーザー別小売(卸)価格試算(税抜)'!F222="","",
      IF(ISNUMBER('ユーザー別小売(卸)価格試算(税抜)'!F222),
          IF(入力!$C$30=1,ROUNDDOWN('ユーザー別小売(卸)価格試算(税抜)'!F222*(1+入力!$C$31/100),-入力!$C$29),
          IF(入力!$C$30=2,ROUNDUP('ユーザー別小売(卸)価格試算(税抜)'!F222*(1+入力!$C$31/100),-入力!$C$29),
          IF(入力!$C$30=3,ROUND('ユーザー別小売(卸)価格試算(税抜)'!F222*(1+入力!$C$31/100),-入力!$C$29)))),
          'ユーザー別小売(卸)価格試算(税抜)'!F222))</f>
        <v/>
      </c>
      <c r="G222" s="122">
        <f>'6桁'!G222</f>
        <v>0</v>
      </c>
      <c r="H222" s="118">
        <f>IF('ユーザー別小売(卸)価格試算(税抜)'!H222="","",
      IF(ISNUMBER('ユーザー別小売(卸)価格試算(税抜)'!H222),
          IF(入力!$C$30=1,ROUNDDOWN('ユーザー別小売(卸)価格試算(税抜)'!H222*(1+入力!$C$31/100),-入力!$C$29),
          IF(入力!$C$30=2,ROUNDUP('ユーザー別小売(卸)価格試算(税抜)'!H222*(1+入力!$C$31/100),-入力!$C$29),
          IF(入力!$C$30=3,ROUND('ユーザー別小売(卸)価格試算(税抜)'!H222*(1+入力!$C$31/100),-入力!$C$29)))),
          'ユーザー別小売(卸)価格試算(税抜)'!H222))</f>
        <v>34540</v>
      </c>
      <c r="I222" s="122" t="str">
        <f>'6桁'!I222</f>
        <v>※</v>
      </c>
      <c r="J222" s="2"/>
      <c r="K222" s="60"/>
      <c r="L222" s="88"/>
      <c r="M222" s="147"/>
      <c r="N222" s="147"/>
      <c r="O222" s="147"/>
      <c r="P222" s="88"/>
      <c r="Q222" s="196"/>
      <c r="R222" s="199"/>
      <c r="S222" s="200"/>
      <c r="T222" s="199"/>
      <c r="U222" s="200"/>
      <c r="V222" s="2"/>
      <c r="W222" s="60"/>
      <c r="X222" s="2"/>
      <c r="Y222" s="60"/>
      <c r="Z222" s="2"/>
      <c r="AA222" s="60"/>
    </row>
    <row r="223" spans="2:27" ht="30" customHeight="1">
      <c r="B223" s="441" t="s">
        <v>159</v>
      </c>
      <c r="C223" s="442"/>
      <c r="D223" s="484" t="s">
        <v>383</v>
      </c>
      <c r="E223" s="485"/>
      <c r="F223" s="77" t="str">
        <f>IF('ユーザー別小売(卸)価格試算(税抜)'!F223="","",
      IF(ISNUMBER('ユーザー別小売(卸)価格試算(税抜)'!F223),
          IF(入力!$C$30=1,ROUNDDOWN('ユーザー別小売(卸)価格試算(税抜)'!F223*(1+入力!$C$31/100),-入力!$C$29),
          IF(入力!$C$30=2,ROUNDUP('ユーザー別小売(卸)価格試算(税抜)'!F223*(1+入力!$C$31/100),-入力!$C$29),
          IF(入力!$C$30=3,ROUND('ユーザー別小売(卸)価格試算(税抜)'!F223*(1+入力!$C$31/100),-入力!$C$29)))),
          'ユーザー別小売(卸)価格試算(税抜)'!F223))</f>
        <v/>
      </c>
      <c r="G223" s="72">
        <f>'6桁'!G223</f>
        <v>0</v>
      </c>
      <c r="H223" s="77">
        <f>IF('ユーザー別小売(卸)価格試算(税抜)'!H223="","",
      IF(ISNUMBER('ユーザー別小売(卸)価格試算(税抜)'!H223),
          IF(入力!$C$30=1,ROUNDDOWN('ユーザー別小売(卸)価格試算(税抜)'!H223*(1+入力!$C$31/100),-入力!$C$29),
          IF(入力!$C$30=2,ROUNDUP('ユーザー別小売(卸)価格試算(税抜)'!H223*(1+入力!$C$31/100),-入力!$C$29),
          IF(入力!$C$30=3,ROUND('ユーザー別小売(卸)価格試算(税抜)'!H223*(1+入力!$C$31/100),-入力!$C$29)))),
          'ユーザー別小売(卸)価格試算(税抜)'!H223))</f>
        <v>29590</v>
      </c>
      <c r="I223" s="72" t="str">
        <f>'6桁'!I223</f>
        <v>※◎</v>
      </c>
      <c r="J223" s="2"/>
      <c r="K223" s="60"/>
      <c r="L223" s="84"/>
      <c r="M223" s="147"/>
      <c r="N223" s="147"/>
      <c r="O223" s="147"/>
      <c r="P223" s="88"/>
      <c r="Q223" s="196"/>
      <c r="R223" s="199"/>
      <c r="S223" s="200"/>
      <c r="T223" s="199"/>
      <c r="U223" s="200"/>
      <c r="V223" s="2"/>
      <c r="W223" s="60"/>
      <c r="X223" s="2"/>
      <c r="Y223" s="60"/>
      <c r="Z223" s="2"/>
      <c r="AA223" s="60"/>
    </row>
    <row r="224" spans="2:27" s="3" customFormat="1" ht="30" customHeight="1" thickBot="1">
      <c r="B224" s="479"/>
      <c r="C224" s="480"/>
      <c r="D224" s="486" t="s">
        <v>384</v>
      </c>
      <c r="E224" s="487"/>
      <c r="F224" s="63" t="str">
        <f>IF('ユーザー別小売(卸)価格試算(税抜)'!F224="","",
      IF(ISNUMBER('ユーザー別小売(卸)価格試算(税抜)'!F224),
          IF(入力!$C$30=1,ROUNDDOWN('ユーザー別小売(卸)価格試算(税抜)'!F224*(1+入力!$C$31/100),-入力!$C$29),
          IF(入力!$C$30=2,ROUNDUP('ユーザー別小売(卸)価格試算(税抜)'!F224*(1+入力!$C$31/100),-入力!$C$29),
          IF(入力!$C$30=3,ROUND('ユーザー別小売(卸)価格試算(税抜)'!F224*(1+入力!$C$31/100),-入力!$C$29)))),
          'ユーザー別小売(卸)価格試算(税抜)'!F224))</f>
        <v/>
      </c>
      <c r="G224" s="73">
        <f>'6桁'!G224</f>
        <v>0</v>
      </c>
      <c r="H224" s="63">
        <f>IF('ユーザー別小売(卸)価格試算(税抜)'!H224="","",
      IF(ISNUMBER('ユーザー別小売(卸)価格試算(税抜)'!H224),
          IF(入力!$C$30=1,ROUNDDOWN('ユーザー別小売(卸)価格試算(税抜)'!H224*(1+入力!$C$31/100),-入力!$C$29),
          IF(入力!$C$30=2,ROUNDUP('ユーザー別小売(卸)価格試算(税抜)'!H224*(1+入力!$C$31/100),-入力!$C$29),
          IF(入力!$C$30=3,ROUND('ユーザー別小売(卸)価格試算(税抜)'!H224*(1+入力!$C$31/100),-入力!$C$29)))),
          'ユーザー別小売(卸)価格試算(税抜)'!H224))</f>
        <v>31680</v>
      </c>
      <c r="I224" s="73" t="str">
        <f>'6桁'!I224</f>
        <v>◎</v>
      </c>
      <c r="N224" s="379"/>
      <c r="O224" s="379"/>
      <c r="P224" s="88"/>
      <c r="Q224" s="196"/>
      <c r="R224" s="199"/>
      <c r="S224" s="200"/>
      <c r="T224" s="199"/>
      <c r="U224" s="200"/>
      <c r="V224" s="2"/>
      <c r="W224" s="60"/>
      <c r="X224" s="2"/>
      <c r="Y224" s="60"/>
      <c r="Z224" s="2"/>
      <c r="AA224" s="60"/>
    </row>
    <row r="225" spans="2:27" s="3" customFormat="1" ht="27.75" customHeight="1">
      <c r="B225" s="447" t="s">
        <v>812</v>
      </c>
      <c r="C225" s="447"/>
      <c r="D225" s="447"/>
      <c r="E225" s="447"/>
      <c r="F225" s="447"/>
      <c r="G225" s="447"/>
      <c r="H225" s="447"/>
      <c r="I225" s="447"/>
      <c r="J225" s="88"/>
      <c r="L225" s="88"/>
      <c r="M225" s="397"/>
      <c r="N225" s="397"/>
      <c r="O225" s="397"/>
      <c r="P225" s="97"/>
      <c r="Q225" s="195"/>
      <c r="R225" s="195"/>
      <c r="S225" s="195"/>
      <c r="T225" s="193"/>
      <c r="U225" s="195"/>
      <c r="V225" s="83"/>
      <c r="X225" s="83"/>
      <c r="Z225" s="83"/>
    </row>
    <row r="226" spans="2:27" s="3" customFormat="1" ht="16.5" customHeight="1">
      <c r="B226" s="545"/>
      <c r="C226" s="545"/>
      <c r="D226" s="545"/>
      <c r="E226" s="545"/>
      <c r="F226" s="545"/>
      <c r="G226" s="545"/>
      <c r="H226" s="545"/>
      <c r="I226" s="545"/>
      <c r="J226" s="88"/>
      <c r="L226" s="88"/>
      <c r="M226" s="397"/>
      <c r="N226" s="397"/>
      <c r="O226" s="397"/>
      <c r="P226" s="88"/>
      <c r="Q226" s="383"/>
      <c r="R226" s="383"/>
      <c r="S226" s="383"/>
      <c r="T226" s="193"/>
      <c r="U226" s="195"/>
      <c r="V226" s="83"/>
      <c r="X226" s="83"/>
      <c r="Z226" s="83"/>
    </row>
    <row r="227" spans="2:27" s="3" customFormat="1" ht="16.5" customHeight="1" thickBot="1">
      <c r="B227" s="22"/>
      <c r="C227" s="22"/>
      <c r="D227" s="22"/>
      <c r="E227" s="22"/>
      <c r="F227" s="2"/>
      <c r="G227" s="22"/>
      <c r="H227" s="2"/>
      <c r="I227" s="27"/>
      <c r="J227" s="90"/>
      <c r="K227" s="22"/>
      <c r="L227" s="90"/>
      <c r="M227" s="147"/>
      <c r="N227" s="147"/>
      <c r="O227" s="147"/>
      <c r="P227" s="90"/>
      <c r="Q227" s="209"/>
      <c r="R227" s="209"/>
      <c r="S227" s="209"/>
      <c r="T227" s="193"/>
      <c r="U227" s="195"/>
      <c r="V227" s="83"/>
      <c r="X227" s="83"/>
      <c r="Z227" s="83"/>
    </row>
    <row r="228" spans="2:27" s="3" customFormat="1" ht="25.5" customHeight="1" thickTop="1" thickBot="1">
      <c r="B228" s="461" t="s">
        <v>145</v>
      </c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3"/>
    </row>
    <row r="229" spans="2:27" s="3" customFormat="1" ht="14.25" customHeight="1" thickTop="1">
      <c r="B229" s="20"/>
      <c r="C229" s="20"/>
      <c r="D229" s="20"/>
      <c r="E229" s="20"/>
      <c r="F229" s="84"/>
      <c r="G229" s="18"/>
      <c r="H229" s="86"/>
      <c r="I229" s="27"/>
      <c r="J229" s="86"/>
      <c r="K229" s="27"/>
      <c r="L229" s="86"/>
      <c r="M229" s="27"/>
      <c r="N229" s="27"/>
      <c r="O229" s="27"/>
      <c r="P229" s="86"/>
      <c r="Q229" s="191"/>
      <c r="R229" s="191"/>
      <c r="S229" s="191"/>
      <c r="T229" s="197"/>
      <c r="U229" s="191"/>
      <c r="V229" s="83"/>
      <c r="X229" s="83"/>
      <c r="Z229" s="83"/>
    </row>
    <row r="230" spans="2:27" s="3" customFormat="1" ht="17.25" customHeight="1" thickBot="1">
      <c r="B230" s="18" t="s">
        <v>259</v>
      </c>
      <c r="C230" s="18"/>
      <c r="D230" s="18"/>
      <c r="E230" s="18"/>
      <c r="F230" s="84"/>
      <c r="G230" s="18"/>
      <c r="H230" s="86"/>
      <c r="I230" s="27"/>
      <c r="J230" s="86"/>
      <c r="K230" s="27"/>
      <c r="L230" s="86"/>
      <c r="M230" s="27"/>
      <c r="N230" s="27"/>
      <c r="O230" s="27"/>
      <c r="P230" s="86"/>
      <c r="Q230" s="191"/>
      <c r="R230" s="191"/>
      <c r="S230" s="191"/>
      <c r="T230" s="197"/>
      <c r="U230" s="191"/>
      <c r="V230" s="83"/>
      <c r="X230" s="83"/>
      <c r="Z230" s="83"/>
    </row>
    <row r="231" spans="2:27" ht="16.5" customHeight="1" thickBot="1">
      <c r="B231" s="464" t="s">
        <v>223</v>
      </c>
      <c r="C231" s="537" t="s">
        <v>143</v>
      </c>
      <c r="D231" s="468" t="s">
        <v>364</v>
      </c>
      <c r="E231" s="469"/>
      <c r="F231" s="481" t="s">
        <v>112</v>
      </c>
      <c r="G231" s="482"/>
      <c r="H231" s="482"/>
      <c r="I231" s="482"/>
      <c r="J231" s="482"/>
      <c r="K231" s="483"/>
      <c r="M231" s="464" t="s">
        <v>223</v>
      </c>
      <c r="N231" s="539" t="s">
        <v>143</v>
      </c>
      <c r="O231" s="540"/>
      <c r="P231" s="468" t="s">
        <v>364</v>
      </c>
      <c r="Q231" s="469"/>
      <c r="R231" s="481" t="s">
        <v>112</v>
      </c>
      <c r="S231" s="482"/>
      <c r="T231" s="482"/>
      <c r="U231" s="482"/>
      <c r="V231" s="482"/>
      <c r="W231" s="483"/>
      <c r="X231" s="2"/>
      <c r="Y231" s="409"/>
    </row>
    <row r="232" spans="2:27" s="29" customFormat="1" ht="39" customHeight="1" thickBot="1">
      <c r="B232" s="465"/>
      <c r="C232" s="538"/>
      <c r="D232" s="470"/>
      <c r="E232" s="471"/>
      <c r="F232" s="466" t="s">
        <v>404</v>
      </c>
      <c r="G232" s="467"/>
      <c r="H232" s="466" t="s">
        <v>482</v>
      </c>
      <c r="I232" s="467"/>
      <c r="J232" s="466" t="s">
        <v>816</v>
      </c>
      <c r="K232" s="488"/>
      <c r="M232" s="536"/>
      <c r="N232" s="541"/>
      <c r="O232" s="542"/>
      <c r="P232" s="470"/>
      <c r="Q232" s="471"/>
      <c r="R232" s="466" t="s">
        <v>404</v>
      </c>
      <c r="S232" s="488"/>
      <c r="T232" s="466" t="s">
        <v>482</v>
      </c>
      <c r="U232" s="488"/>
      <c r="V232" s="543" t="s">
        <v>412</v>
      </c>
      <c r="W232" s="544"/>
      <c r="X232" s="87"/>
      <c r="Y232" s="380"/>
      <c r="Z232" s="96"/>
    </row>
    <row r="233" spans="2:27" s="3" customFormat="1" ht="28.5" customHeight="1">
      <c r="B233" s="445">
        <v>17</v>
      </c>
      <c r="C233" s="398" t="s">
        <v>103</v>
      </c>
      <c r="D233" s="445" t="s">
        <v>389</v>
      </c>
      <c r="E233" s="446"/>
      <c r="F233" s="4" t="str">
        <f>IF('ユーザー別小売(卸)価格試算(税抜)'!F233="","",
      IF(ISNUMBER('ユーザー別小売(卸)価格試算(税抜)'!F233),
          IF(入力!$C$30=1,ROUNDDOWN('ユーザー別小売(卸)価格試算(税抜)'!F233*(1+入力!$C$31/100),-入力!$C$29),
          IF(入力!$C$30=2,ROUNDUP('ユーザー別小売(卸)価格試算(税抜)'!F233*(1+入力!$C$31/100),-入力!$C$29),
          IF(入力!$C$30=3,ROUND('ユーザー別小売(卸)価格試算(税抜)'!F233*(1+入力!$C$31/100),-入力!$C$29)))),
          'ユーザー別小売(卸)価格試算(税抜)'!F233))</f>
        <v/>
      </c>
      <c r="G233" s="359">
        <f>'6桁'!G233</f>
        <v>0</v>
      </c>
      <c r="H233" s="4" t="str">
        <f>IF('ユーザー別小売(卸)価格試算(税抜)'!H233="","",
      IF(ISNUMBER('ユーザー別小売(卸)価格試算(税抜)'!H233),
          IF(入力!$C$30=1,ROUNDDOWN('ユーザー別小売(卸)価格試算(税抜)'!H233*(1+入力!$C$31/100),-入力!$C$29),
          IF(入力!$C$30=2,ROUNDUP('ユーザー別小売(卸)価格試算(税抜)'!H233*(1+入力!$C$31/100),-入力!$C$29),
          IF(入力!$C$30=3,ROUND('ユーザー別小売(卸)価格試算(税抜)'!H233*(1+入力!$C$31/100),-入力!$C$29)))),
          'ユーザー別小売(卸)価格試算(税抜)'!H233))</f>
        <v/>
      </c>
      <c r="I233" s="359">
        <f>'6桁'!I233</f>
        <v>0</v>
      </c>
      <c r="J233" s="419" t="str">
        <f>IF('ユーザー別小売(卸)価格試算(税抜)'!J233="","",
      IF(ISNUMBER('ユーザー別小売(卸)価格試算(税抜)'!J233),
          IF(入力!$C$30=1,ROUNDDOWN('ユーザー別小売(卸)価格試算(税抜)'!J233*(1+入力!$C$31/100),-入力!$C$29),
          IF(入力!$C$30=2,ROUNDUP('ユーザー別小売(卸)価格試算(税抜)'!J233*(1+入力!$C$31/100),-入力!$C$29),
          IF(入力!$C$30=3,ROUND('ユーザー別小売(卸)価格試算(税抜)'!J233*(1+入力!$C$31/100),-入力!$C$29)))),
          'ユーザー別小売(卸)価格試算(税抜)'!J233))</f>
        <v>価格設定なし</v>
      </c>
      <c r="K233" s="61" t="str">
        <f>'6桁'!K233</f>
        <v>⑩</v>
      </c>
      <c r="M233" s="528">
        <v>13</v>
      </c>
      <c r="N233" s="445" t="s">
        <v>12</v>
      </c>
      <c r="O233" s="446"/>
      <c r="P233" s="458" t="s">
        <v>408</v>
      </c>
      <c r="Q233" s="459"/>
      <c r="R233" s="4">
        <f>IF('ユーザー別小売(卸)価格試算(税抜)'!R233="","",
      IF(ISNUMBER('ユーザー別小売(卸)価格試算(税抜)'!R233),
          IF(入力!$C$30=1,ROUNDDOWN('ユーザー別小売(卸)価格試算(税抜)'!R233*(1+入力!$C$31/100),-入力!$C$29),
          IF(入力!$C$30=2,ROUNDUP('ユーザー別小売(卸)価格試算(税抜)'!R233*(1+入力!$C$31/100),-入力!$C$29),
          IF(入力!$C$30=3,ROUND('ユーザー別小売(卸)価格試算(税抜)'!R233*(1+入力!$C$31/100),-入力!$C$29)))),
          'ユーザー別小売(卸)価格試算(税抜)'!R233))</f>
        <v>14190</v>
      </c>
      <c r="S233" s="230" t="str">
        <f>'6桁'!S233</f>
        <v>◎</v>
      </c>
      <c r="T233" s="4" t="str">
        <f>IF('ユーザー別小売(卸)価格試算(税抜)'!T233="","",
      IF(ISNUMBER('ユーザー別小売(卸)価格試算(税抜)'!T233),
          IF(入力!$C$30=1,ROUNDDOWN('ユーザー別小売(卸)価格試算(税抜)'!T233*(1+入力!$C$31/100),-入力!$C$29),
          IF(入力!$C$30=2,ROUNDUP('ユーザー別小売(卸)価格試算(税抜)'!T233*(1+入力!$C$31/100),-入力!$C$29),
          IF(入力!$C$30=3,ROUND('ユーザー別小売(卸)価格試算(税抜)'!T233*(1+入力!$C$31/100),-入力!$C$29)))),
          'ユーザー別小売(卸)価格試算(税抜)'!T233))</f>
        <v/>
      </c>
      <c r="U233" s="230">
        <f>'6桁'!U233</f>
        <v>0</v>
      </c>
      <c r="V233" s="4" t="str">
        <f>IF('ユーザー別小売(卸)価格試算(税抜)'!V233="","",
      IF(ISNUMBER('ユーザー別小売(卸)価格試算(税抜)'!V233),
          IF(入力!$C$30=1,ROUNDDOWN('ユーザー別小売(卸)価格試算(税抜)'!V233*(1+入力!$C$31/100),-入力!$C$29),
          IF(入力!$C$30=2,ROUNDUP('ユーザー別小売(卸)価格試算(税抜)'!V233*(1+入力!$C$31/100),-入力!$C$29),
          IF(入力!$C$30=3,ROUND('ユーザー別小売(卸)価格試算(税抜)'!V233*(1+入力!$C$31/100),-入力!$C$29)))),
          'ユーザー別小売(卸)価格試算(税抜)'!V233))</f>
        <v/>
      </c>
      <c r="W233" s="198">
        <f>'6桁'!W233</f>
        <v>0</v>
      </c>
      <c r="X233" s="2"/>
      <c r="Y233" s="60"/>
      <c r="Z233" s="83"/>
    </row>
    <row r="234" spans="2:27" ht="28.5" customHeight="1">
      <c r="B234" s="449"/>
      <c r="C234" s="400" t="s">
        <v>202</v>
      </c>
      <c r="D234" s="437" t="s">
        <v>389</v>
      </c>
      <c r="E234" s="438"/>
      <c r="F234" s="33">
        <f>IF('ユーザー別小売(卸)価格試算(税抜)'!F234="","",
      IF(ISNUMBER('ユーザー別小売(卸)価格試算(税抜)'!F234),
          IF(入力!$C$30=1,ROUNDDOWN('ユーザー別小売(卸)価格試算(税抜)'!F234*(1+入力!$C$31/100),-入力!$C$29),
          IF(入力!$C$30=2,ROUNDUP('ユーザー別小売(卸)価格試算(税抜)'!F234*(1+入力!$C$31/100),-入力!$C$29),
          IF(入力!$C$30=3,ROUND('ユーザー別小売(卸)価格試算(税抜)'!F234*(1+入力!$C$31/100),-入力!$C$29)))),
          'ユーザー別小売(卸)価格試算(税抜)'!F234))</f>
        <v>45100</v>
      </c>
      <c r="G234" s="185">
        <f>'6桁'!G234</f>
        <v>0</v>
      </c>
      <c r="H234" s="33" t="str">
        <f>IF('ユーザー別小売(卸)価格試算(税抜)'!H234="","",
      IF(ISNUMBER('ユーザー別小売(卸)価格試算(税抜)'!H234),
          IF(入力!$C$30=1,ROUNDDOWN('ユーザー別小売(卸)価格試算(税抜)'!H234*(1+入力!$C$31/100),-入力!$C$29),
          IF(入力!$C$30=2,ROUNDUP('ユーザー別小売(卸)価格試算(税抜)'!H234*(1+入力!$C$31/100),-入力!$C$29),
          IF(入力!$C$30=3,ROUND('ユーザー別小売(卸)価格試算(税抜)'!H234*(1+入力!$C$31/100),-入力!$C$29)))),
          'ユーザー別小売(卸)価格試算(税抜)'!H234))</f>
        <v/>
      </c>
      <c r="I234" s="185">
        <f>'6桁'!I234</f>
        <v>0</v>
      </c>
      <c r="J234" s="421" t="str">
        <f>IF('ユーザー別小売(卸)価格試算(税抜)'!J234="","",
      IF(ISNUMBER('ユーザー別小売(卸)価格試算(税抜)'!J234),
          IF(入力!$C$30=1,ROUNDDOWN('ユーザー別小売(卸)価格試算(税抜)'!J234*(1+入力!$C$31/100),-入力!$C$29),
          IF(入力!$C$30=2,ROUNDUP('ユーザー別小売(卸)価格試算(税抜)'!J234*(1+入力!$C$31/100),-入力!$C$29),
          IF(入力!$C$30=3,ROUND('ユーザー別小売(卸)価格試算(税抜)'!J234*(1+入力!$C$31/100),-入力!$C$29)))),
          'ユーザー別小売(卸)価格試算(税抜)'!J234))</f>
        <v/>
      </c>
      <c r="K234" s="58">
        <f>'6桁'!K234</f>
        <v>0</v>
      </c>
      <c r="M234" s="451"/>
      <c r="N234" s="439"/>
      <c r="O234" s="440"/>
      <c r="P234" s="435" t="s">
        <v>397</v>
      </c>
      <c r="Q234" s="436"/>
      <c r="R234" s="5">
        <f>IF('ユーザー別小売(卸)価格試算(税抜)'!R234="","",
      IF(ISNUMBER('ユーザー別小売(卸)価格試算(税抜)'!R234),
          IF(入力!$C$30=1,ROUNDDOWN('ユーザー別小売(卸)価格試算(税抜)'!R234*(1+入力!$C$31/100),-入力!$C$29),
          IF(入力!$C$30=2,ROUNDUP('ユーザー別小売(卸)価格試算(税抜)'!R234*(1+入力!$C$31/100),-入力!$C$29),
          IF(入力!$C$30=3,ROUND('ユーザー別小売(卸)価格試算(税抜)'!R234*(1+入力!$C$31/100),-入力!$C$29)))),
          'ユーザー別小売(卸)価格試算(税抜)'!R234))</f>
        <v>14520</v>
      </c>
      <c r="S234" s="231" t="str">
        <f>'6桁'!S234</f>
        <v>◎</v>
      </c>
      <c r="T234" s="5" t="str">
        <f>IF('ユーザー別小売(卸)価格試算(税抜)'!T234="","",
      IF(ISNUMBER('ユーザー別小売(卸)価格試算(税抜)'!T234),
          IF(入力!$C$30=1,ROUNDDOWN('ユーザー別小売(卸)価格試算(税抜)'!T234*(1+入力!$C$31/100),-入力!$C$29),
          IF(入力!$C$30=2,ROUNDUP('ユーザー別小売(卸)価格試算(税抜)'!T234*(1+入力!$C$31/100),-入力!$C$29),
          IF(入力!$C$30=3,ROUND('ユーザー別小売(卸)価格試算(税抜)'!T234*(1+入力!$C$31/100),-入力!$C$29)))),
          'ユーザー別小売(卸)価格試算(税抜)'!T234))</f>
        <v/>
      </c>
      <c r="U234" s="231">
        <f>'6桁'!U234</f>
        <v>0</v>
      </c>
      <c r="V234" s="5" t="str">
        <f>IF('ユーザー別小売(卸)価格試算(税抜)'!V234="","",
      IF(ISNUMBER('ユーザー別小売(卸)価格試算(税抜)'!V234),
          IF(入力!$C$30=1,ROUNDDOWN('ユーザー別小売(卸)価格試算(税抜)'!V234*(1+入力!$C$31/100),-入力!$C$29),
          IF(入力!$C$30=2,ROUNDUP('ユーザー別小売(卸)価格試算(税抜)'!V234*(1+入力!$C$31/100),-入力!$C$29),
          IF(入力!$C$30=3,ROUND('ユーザー別小売(卸)価格試算(税抜)'!V234*(1+入力!$C$31/100),-入力!$C$29)))),
          'ユーザー別小売(卸)価格試算(税抜)'!V234))</f>
        <v/>
      </c>
      <c r="W234" s="201">
        <f>'6桁'!W234</f>
        <v>0</v>
      </c>
      <c r="X234" s="2"/>
      <c r="Y234" s="60"/>
    </row>
    <row r="235" spans="2:27" s="3" customFormat="1" ht="28.5" customHeight="1">
      <c r="B235" s="389">
        <v>16</v>
      </c>
      <c r="C235" s="360" t="s">
        <v>86</v>
      </c>
      <c r="D235" s="484" t="s">
        <v>389</v>
      </c>
      <c r="E235" s="485"/>
      <c r="F235" s="77" t="str">
        <f>IF('ユーザー別小売(卸)価格試算(税抜)'!F235="","",
      IF(ISNUMBER('ユーザー別小売(卸)価格試算(税抜)'!F235),
          IF(入力!$C$30=1,ROUNDDOWN('ユーザー別小売(卸)価格試算(税抜)'!F235*(1+入力!$C$31/100),-入力!$C$29),
          IF(入力!$C$30=2,ROUNDUP('ユーザー別小売(卸)価格試算(税抜)'!F235*(1+入力!$C$31/100),-入力!$C$29),
          IF(入力!$C$30=3,ROUND('ユーザー別小売(卸)価格試算(税抜)'!F235*(1+入力!$C$31/100),-入力!$C$29)))),
          'ユーザー別小売(卸)価格試算(税抜)'!F235))</f>
        <v/>
      </c>
      <c r="G235" s="361">
        <f>'6桁'!G235</f>
        <v>0</v>
      </c>
      <c r="H235" s="77" t="str">
        <f>IF('ユーザー別小売(卸)価格試算(税抜)'!H235="","",
      IF(ISNUMBER('ユーザー別小売(卸)価格試算(税抜)'!H235),
          IF(入力!$C$30=1,ROUNDDOWN('ユーザー別小売(卸)価格試算(税抜)'!H235*(1+入力!$C$31/100),-入力!$C$29),
          IF(入力!$C$30=2,ROUNDUP('ユーザー別小売(卸)価格試算(税抜)'!H235*(1+入力!$C$31/100),-入力!$C$29),
          IF(入力!$C$30=3,ROUND('ユーザー別小売(卸)価格試算(税抜)'!H235*(1+入力!$C$31/100),-入力!$C$29)))),
          'ユーザー別小売(卸)価格試算(税抜)'!H235))</f>
        <v/>
      </c>
      <c r="I235" s="361">
        <f>'6桁'!I235</f>
        <v>0</v>
      </c>
      <c r="J235" s="420" t="str">
        <f>IF('ユーザー別小売(卸)価格試算(税抜)'!J235="","",
      IF(ISNUMBER('ユーザー別小売(卸)価格試算(税抜)'!J235),
          IF(入力!$C$30=1,ROUNDDOWN('ユーザー別小売(卸)価格試算(税抜)'!J235*(1+入力!$C$31/100),-入力!$C$29),
          IF(入力!$C$30=2,ROUNDUP('ユーザー別小売(卸)価格試算(税抜)'!J235*(1+入力!$C$31/100),-入力!$C$29),
          IF(入力!$C$30=3,ROUND('ユーザー別小売(卸)価格試算(税抜)'!J235*(1+入力!$C$31/100),-入力!$C$29)))),
          'ユーザー別小売(卸)価格試算(税抜)'!J235))</f>
        <v>価格設定なし</v>
      </c>
      <c r="K235" s="72" t="str">
        <f>'6桁'!K235</f>
        <v>⑨</v>
      </c>
      <c r="M235" s="451"/>
      <c r="N235" s="435" t="s">
        <v>14</v>
      </c>
      <c r="O235" s="436"/>
      <c r="P235" s="435" t="s">
        <v>487</v>
      </c>
      <c r="Q235" s="436"/>
      <c r="R235" s="5">
        <f>IF('ユーザー別小売(卸)価格試算(税抜)'!R235="","",
      IF(ISNUMBER('ユーザー別小売(卸)価格試算(税抜)'!R235),
          IF(入力!$C$30=1,ROUNDDOWN('ユーザー別小売(卸)価格試算(税抜)'!R235*(1+入力!$C$31/100),-入力!$C$29),
          IF(入力!$C$30=2,ROUNDUP('ユーザー別小売(卸)価格試算(税抜)'!R235*(1+入力!$C$31/100),-入力!$C$29),
          IF(入力!$C$30=3,ROUND('ユーザー別小売(卸)価格試算(税抜)'!R235*(1+入力!$C$31/100),-入力!$C$29)))),
          'ユーザー別小売(卸)価格試算(税抜)'!R235))</f>
        <v>17160</v>
      </c>
      <c r="S235" s="231">
        <f>'6桁'!S235</f>
        <v>0</v>
      </c>
      <c r="T235" s="5" t="str">
        <f>IF('ユーザー別小売(卸)価格試算(税抜)'!T235="","",
      IF(ISNUMBER('ユーザー別小売(卸)価格試算(税抜)'!T235),
          IF(入力!$C$30=1,ROUNDDOWN('ユーザー別小売(卸)価格試算(税抜)'!T235*(1+入力!$C$31/100),-入力!$C$29),
          IF(入力!$C$30=2,ROUNDUP('ユーザー別小売(卸)価格試算(税抜)'!T235*(1+入力!$C$31/100),-入力!$C$29),
          IF(入力!$C$30=3,ROUND('ユーザー別小売(卸)価格試算(税抜)'!T235*(1+入力!$C$31/100),-入力!$C$29)))),
          'ユーザー別小売(卸)価格試算(税抜)'!T235))</f>
        <v/>
      </c>
      <c r="U235" s="231">
        <f>'6桁'!U235</f>
        <v>0</v>
      </c>
      <c r="V235" s="5" t="str">
        <f>IF('ユーザー別小売(卸)価格試算(税抜)'!V235="","",
      IF(ISNUMBER('ユーザー別小売(卸)価格試算(税抜)'!V235),
          IF(入力!$C$30=1,ROUNDDOWN('ユーザー別小売(卸)価格試算(税抜)'!V235*(1+入力!$C$31/100),-入力!$C$29),
          IF(入力!$C$30=2,ROUNDUP('ユーザー別小売(卸)価格試算(税抜)'!V235*(1+入力!$C$31/100),-入力!$C$29),
          IF(入力!$C$30=3,ROUND('ユーザー別小売(卸)価格試算(税抜)'!V235*(1+入力!$C$31/100),-入力!$C$29)))),
          'ユーザー別小売(卸)価格試算(税抜)'!V235))</f>
        <v/>
      </c>
      <c r="W235" s="201">
        <f>'6桁'!W235</f>
        <v>0</v>
      </c>
      <c r="X235" s="2"/>
      <c r="Y235" s="60"/>
      <c r="Z235" s="83"/>
    </row>
    <row r="236" spans="2:27" s="3" customFormat="1" ht="28.5" customHeight="1">
      <c r="B236" s="450">
        <v>15</v>
      </c>
      <c r="C236" s="31" t="s">
        <v>43</v>
      </c>
      <c r="D236" s="439" t="s">
        <v>391</v>
      </c>
      <c r="E236" s="440"/>
      <c r="F236" s="32">
        <f>IF('ユーザー別小売(卸)価格試算(税抜)'!F236="","",
      IF(ISNUMBER('ユーザー別小売(卸)価格試算(税抜)'!F236),
          IF(入力!$C$30=1,ROUNDDOWN('ユーザー別小売(卸)価格試算(税抜)'!F236*(1+入力!$C$31/100),-入力!$C$29),
          IF(入力!$C$30=2,ROUNDUP('ユーザー別小売(卸)価格試算(税抜)'!F236*(1+入力!$C$31/100),-入力!$C$29),
          IF(入力!$C$30=3,ROUND('ユーザー別小売(卸)価格試算(税抜)'!F236*(1+入力!$C$31/100),-入力!$C$29)))),
          'ユーザー別小売(卸)価格試算(税抜)'!F236))</f>
        <v>33000</v>
      </c>
      <c r="G236" s="362">
        <f>'6桁'!G236</f>
        <v>0</v>
      </c>
      <c r="H236" s="32" t="str">
        <f>IF('ユーザー別小売(卸)価格試算(税抜)'!H236="","",
      IF(ISNUMBER('ユーザー別小売(卸)価格試算(税抜)'!H236),
          IF(入力!$C$30=1,ROUNDDOWN('ユーザー別小売(卸)価格試算(税抜)'!H236*(1+入力!$C$31/100),-入力!$C$29),
          IF(入力!$C$30=2,ROUNDUP('ユーザー別小売(卸)価格試算(税抜)'!H236*(1+入力!$C$31/100),-入力!$C$29),
          IF(入力!$C$30=3,ROUND('ユーザー別小売(卸)価格試算(税抜)'!H236*(1+入力!$C$31/100),-入力!$C$29)))),
          'ユーザー別小売(卸)価格試算(税抜)'!H236))</f>
        <v/>
      </c>
      <c r="I236" s="362">
        <f>'6桁'!I236</f>
        <v>0</v>
      </c>
      <c r="J236" s="422" t="str">
        <f>IF('ユーザー別小売(卸)価格試算(税抜)'!J236="","",
      IF(ISNUMBER('ユーザー別小売(卸)価格試算(税抜)'!J236),
          IF(入力!$C$30=1,ROUNDDOWN('ユーザー別小売(卸)価格試算(税抜)'!J236*(1+入力!$C$31/100),-入力!$C$29),
          IF(入力!$C$30=2,ROUNDUP('ユーザー別小売(卸)価格試算(税抜)'!J236*(1+入力!$C$31/100),-入力!$C$29),
          IF(入力!$C$30=3,ROUND('ユーザー別小売(卸)価格試算(税抜)'!J236*(1+入力!$C$31/100),-入力!$C$29)))),
          'ユーザー別小売(卸)価格試算(税抜)'!J236))</f>
        <v/>
      </c>
      <c r="K236" s="67">
        <f>'6桁'!K236</f>
        <v>0</v>
      </c>
      <c r="M236" s="451"/>
      <c r="N236" s="443" t="s">
        <v>15</v>
      </c>
      <c r="O236" s="444"/>
      <c r="P236" s="435" t="s">
        <v>409</v>
      </c>
      <c r="Q236" s="436"/>
      <c r="R236" s="5">
        <f>IF('ユーザー別小売(卸)価格試算(税抜)'!R236="","",
      IF(ISNUMBER('ユーザー別小売(卸)価格試算(税抜)'!R236),
          IF(入力!$C$30=1,ROUNDDOWN('ユーザー別小売(卸)価格試算(税抜)'!R236*(1+入力!$C$31/100),-入力!$C$29),
          IF(入力!$C$30=2,ROUNDUP('ユーザー別小売(卸)価格試算(税抜)'!R236*(1+入力!$C$31/100),-入力!$C$29),
          IF(入力!$C$30=3,ROUND('ユーザー別小売(卸)価格試算(税抜)'!R236*(1+入力!$C$31/100),-入力!$C$29)))),
          'ユーザー別小売(卸)価格試算(税抜)'!R236))</f>
        <v>17160</v>
      </c>
      <c r="S236" s="231" t="str">
        <f>'6桁'!S236</f>
        <v>◎</v>
      </c>
      <c r="T236" s="5" t="str">
        <f>IF('ユーザー別小売(卸)価格試算(税抜)'!T236="","",
      IF(ISNUMBER('ユーザー別小売(卸)価格試算(税抜)'!T236),
          IF(入力!$C$30=1,ROUNDDOWN('ユーザー別小売(卸)価格試算(税抜)'!T236*(1+入力!$C$31/100),-入力!$C$29),
          IF(入力!$C$30=2,ROUNDUP('ユーザー別小売(卸)価格試算(税抜)'!T236*(1+入力!$C$31/100),-入力!$C$29),
          IF(入力!$C$30=3,ROUND('ユーザー別小売(卸)価格試算(税抜)'!T236*(1+入力!$C$31/100),-入力!$C$29)))),
          'ユーザー別小売(卸)価格試算(税抜)'!T236))</f>
        <v/>
      </c>
      <c r="U236" s="231">
        <f>'6桁'!U236</f>
        <v>0</v>
      </c>
      <c r="V236" s="5" t="str">
        <f>IF('ユーザー別小売(卸)価格試算(税抜)'!V236="","",
      IF(ISNUMBER('ユーザー別小売(卸)価格試算(税抜)'!V236),
          IF(入力!$C$30=1,ROUNDDOWN('ユーザー別小売(卸)価格試算(税抜)'!V236*(1+入力!$C$31/100),-入力!$C$29),
          IF(入力!$C$30=2,ROUNDUP('ユーザー別小売(卸)価格試算(税抜)'!V236*(1+入力!$C$31/100),-入力!$C$29),
          IF(入力!$C$30=3,ROUND('ユーザー別小売(卸)価格試算(税抜)'!V236*(1+入力!$C$31/100),-入力!$C$29)))),
          'ユーザー別小売(卸)価格試算(税抜)'!V236))</f>
        <v/>
      </c>
      <c r="W236" s="201">
        <f>'6桁'!W236</f>
        <v>0</v>
      </c>
      <c r="X236" s="2"/>
      <c r="Y236" s="60"/>
      <c r="Z236" s="83"/>
    </row>
    <row r="237" spans="2:27" s="3" customFormat="1" ht="28.5" customHeight="1">
      <c r="B237" s="451"/>
      <c r="C237" s="399" t="s">
        <v>16</v>
      </c>
      <c r="D237" s="435" t="s">
        <v>392</v>
      </c>
      <c r="E237" s="436"/>
      <c r="F237" s="5">
        <f>IF('ユーザー別小売(卸)価格試算(税抜)'!F237="","",
      IF(ISNUMBER('ユーザー別小売(卸)価格試算(税抜)'!F237),
          IF(入力!$C$30=1,ROUNDDOWN('ユーザー別小売(卸)価格試算(税抜)'!F237*(1+入力!$C$31/100),-入力!$C$29),
          IF(入力!$C$30=2,ROUNDUP('ユーザー別小売(卸)価格試算(税抜)'!F237*(1+入力!$C$31/100),-入力!$C$29),
          IF(入力!$C$30=3,ROUND('ユーザー別小売(卸)価格試算(税抜)'!F237*(1+入力!$C$31/100),-入力!$C$29)))),
          'ユーザー別小売(卸)価格試算(税抜)'!F237))</f>
        <v>34980</v>
      </c>
      <c r="G237" s="148">
        <f>'6桁'!G237</f>
        <v>0</v>
      </c>
      <c r="H237" s="5" t="str">
        <f>IF('ユーザー別小売(卸)価格試算(税抜)'!H237="","",
      IF(ISNUMBER('ユーザー別小売(卸)価格試算(税抜)'!H237),
          IF(入力!$C$30=1,ROUNDDOWN('ユーザー別小売(卸)価格試算(税抜)'!H237*(1+入力!$C$31/100),-入力!$C$29),
          IF(入力!$C$30=2,ROUNDUP('ユーザー別小売(卸)価格試算(税抜)'!H237*(1+入力!$C$31/100),-入力!$C$29),
          IF(入力!$C$30=3,ROUND('ユーザー別小売(卸)価格試算(税抜)'!H237*(1+入力!$C$31/100),-入力!$C$29)))),
          'ユーザー別小売(卸)価格試算(税抜)'!H237))</f>
        <v/>
      </c>
      <c r="I237" s="148">
        <f>'6桁'!I237</f>
        <v>0</v>
      </c>
      <c r="J237" s="423" t="str">
        <f>IF('ユーザー別小売(卸)価格試算(税抜)'!J237="","",
      IF(ISNUMBER('ユーザー別小売(卸)価格試算(税抜)'!J237),
          IF(入力!$C$30=1,ROUNDDOWN('ユーザー別小売(卸)価格試算(税抜)'!J237*(1+入力!$C$31/100),-入力!$C$29),
          IF(入力!$C$30=2,ROUNDUP('ユーザー別小売(卸)価格試算(税抜)'!J237*(1+入力!$C$31/100),-入力!$C$29),
          IF(入力!$C$30=3,ROUND('ユーザー別小売(卸)価格試算(税抜)'!J237*(1+入力!$C$31/100),-入力!$C$29)))),
          'ユーザー別小売(卸)価格試算(税抜)'!J237))</f>
        <v/>
      </c>
      <c r="K237" s="62">
        <f>'6桁'!K237</f>
        <v>0</v>
      </c>
      <c r="M237" s="451"/>
      <c r="N237" s="439"/>
      <c r="O237" s="440"/>
      <c r="P237" s="435" t="s">
        <v>486</v>
      </c>
      <c r="Q237" s="436"/>
      <c r="R237" s="5">
        <f>IF('ユーザー別小売(卸)価格試算(税抜)'!R237="","",
      IF(ISNUMBER('ユーザー別小売(卸)価格試算(税抜)'!R237),
          IF(入力!$C$30=1,ROUNDDOWN('ユーザー別小売(卸)価格試算(税抜)'!R237*(1+入力!$C$31/100),-入力!$C$29),
          IF(入力!$C$30=2,ROUNDUP('ユーザー別小売(卸)価格試算(税抜)'!R237*(1+入力!$C$31/100),-入力!$C$29),
          IF(入力!$C$30=3,ROUND('ユーザー別小売(卸)価格試算(税抜)'!R237*(1+入力!$C$31/100),-入力!$C$29)))),
          'ユーザー別小売(卸)価格試算(税抜)'!R237))</f>
        <v>18040</v>
      </c>
      <c r="S237" s="231" t="str">
        <f>'6桁'!S237</f>
        <v>◎</v>
      </c>
      <c r="T237" s="5" t="str">
        <f>IF('ユーザー別小売(卸)価格試算(税抜)'!T237="","",
      IF(ISNUMBER('ユーザー別小売(卸)価格試算(税抜)'!T237),
          IF(入力!$C$30=1,ROUNDDOWN('ユーザー別小売(卸)価格試算(税抜)'!T237*(1+入力!$C$31/100),-入力!$C$29),
          IF(入力!$C$30=2,ROUNDUP('ユーザー別小売(卸)価格試算(税抜)'!T237*(1+入力!$C$31/100),-入力!$C$29),
          IF(入力!$C$30=3,ROUND('ユーザー別小売(卸)価格試算(税抜)'!T237*(1+入力!$C$31/100),-入力!$C$29)))),
          'ユーザー別小売(卸)価格試算(税抜)'!T237))</f>
        <v/>
      </c>
      <c r="U237" s="231">
        <f>'6桁'!U237</f>
        <v>0</v>
      </c>
      <c r="V237" s="5" t="str">
        <f>IF('ユーザー別小売(卸)価格試算(税抜)'!V237="","",
      IF(ISNUMBER('ユーザー別小売(卸)価格試算(税抜)'!V237),
          IF(入力!$C$30=1,ROUNDDOWN('ユーザー別小売(卸)価格試算(税抜)'!V237*(1+入力!$C$31/100),-入力!$C$29),
          IF(入力!$C$30=2,ROUNDUP('ユーザー別小売(卸)価格試算(税抜)'!V237*(1+入力!$C$31/100),-入力!$C$29),
          IF(入力!$C$30=3,ROUND('ユーザー別小売(卸)価格試算(税抜)'!V237*(1+入力!$C$31/100),-入力!$C$29)))),
          'ユーザー別小売(卸)価格試算(税抜)'!V237))</f>
        <v/>
      </c>
      <c r="W237" s="201">
        <f>'6桁'!W237</f>
        <v>0</v>
      </c>
      <c r="X237" s="2"/>
      <c r="Y237" s="60"/>
      <c r="Z237" s="83"/>
    </row>
    <row r="238" spans="2:27" s="3" customFormat="1" ht="28.5" customHeight="1">
      <c r="B238" s="451"/>
      <c r="C238" s="399" t="s">
        <v>45</v>
      </c>
      <c r="D238" s="435" t="s">
        <v>394</v>
      </c>
      <c r="E238" s="436"/>
      <c r="F238" s="5">
        <f>IF('ユーザー別小売(卸)価格試算(税抜)'!F238="","",
      IF(ISNUMBER('ユーザー別小売(卸)価格試算(税抜)'!F238),
          IF(入力!$C$30=1,ROUNDDOWN('ユーザー別小売(卸)価格試算(税抜)'!F238*(1+入力!$C$31/100),-入力!$C$29),
          IF(入力!$C$30=2,ROUNDUP('ユーザー別小売(卸)価格試算(税抜)'!F238*(1+入力!$C$31/100),-入力!$C$29),
          IF(入力!$C$30=3,ROUND('ユーザー別小売(卸)価格試算(税抜)'!F238*(1+入力!$C$31/100),-入力!$C$29)))),
          'ユーザー別小売(卸)価格試算(税抜)'!F238))</f>
        <v>36740</v>
      </c>
      <c r="G238" s="148">
        <f>'6桁'!G238</f>
        <v>0</v>
      </c>
      <c r="H238" s="5" t="str">
        <f>IF('ユーザー別小売(卸)価格試算(税抜)'!H238="","",
      IF(ISNUMBER('ユーザー別小売(卸)価格試算(税抜)'!H238),
          IF(入力!$C$30=1,ROUNDDOWN('ユーザー別小売(卸)価格試算(税抜)'!H238*(1+入力!$C$31/100),-入力!$C$29),
          IF(入力!$C$30=2,ROUNDUP('ユーザー別小売(卸)価格試算(税抜)'!H238*(1+入力!$C$31/100),-入力!$C$29),
          IF(入力!$C$30=3,ROUND('ユーザー別小売(卸)価格試算(税抜)'!H238*(1+入力!$C$31/100),-入力!$C$29)))),
          'ユーザー別小売(卸)価格試算(税抜)'!H238))</f>
        <v/>
      </c>
      <c r="I238" s="62">
        <f>'6桁'!I238</f>
        <v>0</v>
      </c>
      <c r="J238" s="423" t="str">
        <f>IF('ユーザー別小売(卸)価格試算(税抜)'!J238="","",
      IF(ISNUMBER('ユーザー別小売(卸)価格試算(税抜)'!J238),
          IF(入力!$C$30=1,ROUNDDOWN('ユーザー別小売(卸)価格試算(税抜)'!J238*(1+入力!$C$31/100),-入力!$C$29),
          IF(入力!$C$30=2,ROUNDUP('ユーザー別小売(卸)価格試算(税抜)'!J238*(1+入力!$C$31/100),-入力!$C$29),
          IF(入力!$C$30=3,ROUND('ユーザー別小売(卸)価格試算(税抜)'!J238*(1+入力!$C$31/100),-入力!$C$29)))),
          'ユーザー別小売(卸)価格試算(税抜)'!J238))</f>
        <v/>
      </c>
      <c r="K238" s="62">
        <f>'6桁'!K238</f>
        <v>0</v>
      </c>
      <c r="M238" s="452"/>
      <c r="N238" s="437" t="s">
        <v>405</v>
      </c>
      <c r="O238" s="438"/>
      <c r="P238" s="437" t="s">
        <v>403</v>
      </c>
      <c r="Q238" s="438"/>
      <c r="R238" s="33" t="str">
        <f>IF('ユーザー別小売(卸)価格試算(税抜)'!R238="","",
      IF(ISNUMBER('ユーザー別小売(卸)価格試算(税抜)'!R238),
          IF(入力!$C$30=1,ROUNDDOWN('ユーザー別小売(卸)価格試算(税抜)'!R238*(1+入力!$C$31/100),-入力!$C$29),
          IF(入力!$C$30=2,ROUNDUP('ユーザー別小売(卸)価格試算(税抜)'!R238*(1+入力!$C$31/100),-入力!$C$29),
          IF(入力!$C$30=3,ROUND('ユーザー別小売(卸)価格試算(税抜)'!R238*(1+入力!$C$31/100),-入力!$C$29)))),
          'ユーザー別小売(卸)価格試算(税抜)'!R238))</f>
        <v/>
      </c>
      <c r="S238" s="232">
        <f>'6桁'!S238</f>
        <v>0</v>
      </c>
      <c r="T238" s="33" t="str">
        <f>IF('ユーザー別小売(卸)価格試算(税抜)'!T238="","",
      IF(ISNUMBER('ユーザー別小売(卸)価格試算(税抜)'!T238),
          IF(入力!$C$30=1,ROUNDDOWN('ユーザー別小売(卸)価格試算(税抜)'!T238*(1+入力!$C$31/100),-入力!$C$29),
          IF(入力!$C$30=2,ROUNDUP('ユーザー別小売(卸)価格試算(税抜)'!T238*(1+入力!$C$31/100),-入力!$C$29),
          IF(入力!$C$30=3,ROUND('ユーザー別小売(卸)価格試算(税抜)'!T238*(1+入力!$C$31/100),-入力!$C$29)))),
          'ユーザー別小売(卸)価格試算(税抜)'!T238))</f>
        <v/>
      </c>
      <c r="U238" s="232">
        <f>'6桁'!U238</f>
        <v>0</v>
      </c>
      <c r="V238" s="33">
        <f>IF('ユーザー別小売(卸)価格試算(税抜)'!V238="","",
      IF(ISNUMBER('ユーザー別小売(卸)価格試算(税抜)'!V238),
          IF(入力!$C$30=1,ROUNDDOWN('ユーザー別小売(卸)価格試算(税抜)'!V238*(1+入力!$C$31/100),-入力!$C$29),
          IF(入力!$C$30=2,ROUNDUP('ユーザー別小売(卸)価格試算(税抜)'!V238*(1+入力!$C$31/100),-入力!$C$29),
          IF(入力!$C$30=3,ROUND('ユーザー別小売(卸)価格試算(税抜)'!V238*(1+入力!$C$31/100),-入力!$C$29)))),
          'ユーザー別小売(卸)価格試算(税抜)'!V238))</f>
        <v>20240</v>
      </c>
      <c r="W238" s="202">
        <f>'6桁'!W238</f>
        <v>0</v>
      </c>
      <c r="X238" s="2"/>
      <c r="Y238" s="60"/>
      <c r="Z238" s="83"/>
    </row>
    <row r="239" spans="2:27" s="3" customFormat="1" ht="28.5" customHeight="1">
      <c r="B239" s="451"/>
      <c r="C239" s="454" t="s">
        <v>160</v>
      </c>
      <c r="D239" s="435" t="s">
        <v>396</v>
      </c>
      <c r="E239" s="436"/>
      <c r="F239" s="5">
        <f>IF('ユーザー別小売(卸)価格試算(税抜)'!F239="","",
      IF(ISNUMBER('ユーザー別小売(卸)価格試算(税抜)'!F239),
          IF(入力!$C$30=1,ROUNDDOWN('ユーザー別小売(卸)価格試算(税抜)'!F239*(1+入力!$C$31/100),-入力!$C$29),
          IF(入力!$C$30=2,ROUNDUP('ユーザー別小売(卸)価格試算(税抜)'!F239*(1+入力!$C$31/100),-入力!$C$29),
          IF(入力!$C$30=3,ROUND('ユーザー別小売(卸)価格試算(税抜)'!F239*(1+入力!$C$31/100),-入力!$C$29)))),
          'ユーザー別小売(卸)価格試算(税抜)'!F239))</f>
        <v>28050</v>
      </c>
      <c r="G239" s="148" t="str">
        <f>'6桁'!G239</f>
        <v>◎</v>
      </c>
      <c r="H239" s="5" t="str">
        <f>IF('ユーザー別小売(卸)価格試算(税抜)'!H239="","",
      IF(ISNUMBER('ユーザー別小売(卸)価格試算(税抜)'!H239),
          IF(入力!$C$30=1,ROUNDDOWN('ユーザー別小売(卸)価格試算(税抜)'!H239*(1+入力!$C$31/100),-入力!$C$29),
          IF(入力!$C$30=2,ROUNDUP('ユーザー別小売(卸)価格試算(税抜)'!H239*(1+入力!$C$31/100),-入力!$C$29),
          IF(入力!$C$30=3,ROUND('ユーザー別小売(卸)価格試算(税抜)'!H239*(1+入力!$C$31/100),-入力!$C$29)))),
          'ユーザー別小売(卸)価格試算(税抜)'!H239))</f>
        <v/>
      </c>
      <c r="I239" s="62">
        <f>'6桁'!I239</f>
        <v>0</v>
      </c>
      <c r="J239" s="423" t="str">
        <f>IF('ユーザー別小売(卸)価格試算(税抜)'!J239="","",
      IF(ISNUMBER('ユーザー別小売(卸)価格試算(税抜)'!J239),
          IF(入力!$C$30=1,ROUNDDOWN('ユーザー別小売(卸)価格試算(税抜)'!J239*(1+入力!$C$31/100),-入力!$C$29),
          IF(入力!$C$30=2,ROUNDUP('ユーザー別小売(卸)価格試算(税抜)'!J239*(1+入力!$C$31/100),-入力!$C$29),
          IF(入力!$C$30=3,ROUND('ユーザー別小売(卸)価格試算(税抜)'!J239*(1+入力!$C$31/100),-入力!$C$29)))),
          'ユーザー別小売(卸)価格試算(税抜)'!J239))</f>
        <v/>
      </c>
      <c r="K239" s="62">
        <f>'6桁'!K239</f>
        <v>0</v>
      </c>
      <c r="M239" s="450">
        <v>12</v>
      </c>
      <c r="N239" s="441" t="s">
        <v>5</v>
      </c>
      <c r="O239" s="442"/>
      <c r="P239" s="439" t="s">
        <v>410</v>
      </c>
      <c r="Q239" s="440"/>
      <c r="R239" s="32">
        <f>IF('ユーザー別小売(卸)価格試算(税抜)'!R239="","",
      IF(ISNUMBER('ユーザー別小売(卸)価格試算(税抜)'!R239),
          IF(入力!$C$30=1,ROUNDDOWN('ユーザー別小売(卸)価格試算(税抜)'!R239*(1+入力!$C$31/100),-入力!$C$29),
          IF(入力!$C$30=2,ROUNDUP('ユーザー別小売(卸)価格試算(税抜)'!R239*(1+入力!$C$31/100),-入力!$C$29),
          IF(入力!$C$30=3,ROUND('ユーザー別小売(卸)価格試算(税抜)'!R239*(1+入力!$C$31/100),-入力!$C$29)))),
          'ユーザー別小売(卸)価格試算(税抜)'!R239))</f>
        <v>11220</v>
      </c>
      <c r="S239" s="311" t="str">
        <f>'6桁'!S239</f>
        <v>◎</v>
      </c>
      <c r="T239" s="32">
        <f>IF('ユーザー別小売(卸)価格試算(税抜)'!T239="","",
      IF(ISNUMBER('ユーザー別小売(卸)価格試算(税抜)'!T239),
          IF(入力!$C$30=1,ROUNDDOWN('ユーザー別小売(卸)価格試算(税抜)'!T239*(1+入力!$C$31/100),-入力!$C$29),
          IF(入力!$C$30=2,ROUNDUP('ユーザー別小売(卸)価格試算(税抜)'!T239*(1+入力!$C$31/100),-入力!$C$29),
          IF(入力!$C$30=3,ROUND('ユーザー別小売(卸)価格試算(税抜)'!T239*(1+入力!$C$31/100),-入力!$C$29)))),
          'ユーザー別小売(卸)価格試算(税抜)'!T239))</f>
        <v>10890</v>
      </c>
      <c r="U239" s="363" t="str">
        <f>'6桁'!U239</f>
        <v>※</v>
      </c>
      <c r="V239" s="32" t="str">
        <f>IF('ユーザー別小売(卸)価格試算(税抜)'!V239="","",
      IF(ISNUMBER('ユーザー別小売(卸)価格試算(税抜)'!V239),
          IF(入力!$C$30=1,ROUNDDOWN('ユーザー別小売(卸)価格試算(税抜)'!V239*(1+入力!$C$31/100),-入力!$C$29),
          IF(入力!$C$30=2,ROUNDUP('ユーザー別小売(卸)価格試算(税抜)'!V239*(1+入力!$C$31/100),-入力!$C$29),
          IF(入力!$C$30=3,ROUND('ユーザー別小売(卸)価格試算(税抜)'!V239*(1+入力!$C$31/100),-入力!$C$29)))),
          'ユーザー別小売(卸)価格試算(税抜)'!V239))</f>
        <v/>
      </c>
      <c r="W239" s="211">
        <f>'6桁'!W239</f>
        <v>0</v>
      </c>
      <c r="X239" s="2"/>
      <c r="Y239" s="60"/>
      <c r="Z239" s="83"/>
    </row>
    <row r="240" spans="2:27" s="3" customFormat="1" ht="28.5" customHeight="1">
      <c r="B240" s="451"/>
      <c r="C240" s="451"/>
      <c r="D240" s="435" t="s">
        <v>393</v>
      </c>
      <c r="E240" s="436"/>
      <c r="F240" s="5" t="str">
        <f>IF('ユーザー別小売(卸)価格試算(税抜)'!F240="","",
      IF(ISNUMBER('ユーザー別小売(卸)価格試算(税抜)'!F240),
          IF(入力!$C$30=1,ROUNDDOWN('ユーザー別小売(卸)価格試算(税抜)'!F240*(1+入力!$C$31/100),-入力!$C$29),
          IF(入力!$C$30=2,ROUNDUP('ユーザー別小売(卸)価格試算(税抜)'!F240*(1+入力!$C$31/100),-入力!$C$29),
          IF(入力!$C$30=3,ROUND('ユーザー別小売(卸)価格試算(税抜)'!F240*(1+入力!$C$31/100),-入力!$C$29)))),
          'ユーザー別小売(卸)価格試算(税抜)'!F240))</f>
        <v/>
      </c>
      <c r="G240" s="148">
        <f>'6桁'!G240</f>
        <v>0</v>
      </c>
      <c r="H240" s="5">
        <f>IF('ユーザー別小売(卸)価格試算(税抜)'!H240="","",
      IF(ISNUMBER('ユーザー別小売(卸)価格試算(税抜)'!H240),
          IF(入力!$C$30=1,ROUNDDOWN('ユーザー別小売(卸)価格試算(税抜)'!H240*(1+入力!$C$31/100),-入力!$C$29),
          IF(入力!$C$30=2,ROUNDUP('ユーザー別小売(卸)価格試算(税抜)'!H240*(1+入力!$C$31/100),-入力!$C$29),
          IF(入力!$C$30=3,ROUND('ユーザー別小売(卸)価格試算(税抜)'!H240*(1+入力!$C$31/100),-入力!$C$29)))),
          'ユーザー別小売(卸)価格試算(税抜)'!H240))</f>
        <v>28270</v>
      </c>
      <c r="I240" s="148" t="str">
        <f>'6桁'!I240</f>
        <v>※◎</v>
      </c>
      <c r="J240" s="423" t="str">
        <f>IF('ユーザー別小売(卸)価格試算(税抜)'!J240="","",
      IF(ISNUMBER('ユーザー別小売(卸)価格試算(税抜)'!J240),
          IF(入力!$C$30=1,ROUNDDOWN('ユーザー別小売(卸)価格試算(税抜)'!J240*(1+入力!$C$31/100),-入力!$C$29),
          IF(入力!$C$30=2,ROUNDUP('ユーザー別小売(卸)価格試算(税抜)'!J240*(1+入力!$C$31/100),-入力!$C$29),
          IF(入力!$C$30=3,ROUND('ユーザー別小売(卸)価格試算(税抜)'!J240*(1+入力!$C$31/100),-入力!$C$29)))),
          'ユーザー別小売(卸)価格試算(税抜)'!J240))</f>
        <v/>
      </c>
      <c r="K240" s="62">
        <f>'6桁'!K240</f>
        <v>0</v>
      </c>
      <c r="M240" s="451"/>
      <c r="N240" s="439"/>
      <c r="O240" s="440"/>
      <c r="P240" s="435" t="s">
        <v>411</v>
      </c>
      <c r="Q240" s="436"/>
      <c r="R240" s="5">
        <f>IF('ユーザー別小売(卸)価格試算(税抜)'!R240="","",
      IF(ISNUMBER('ユーザー別小売(卸)価格試算(税抜)'!R240),
          IF(入力!$C$30=1,ROUNDDOWN('ユーザー別小売(卸)価格試算(税抜)'!R240*(1+入力!$C$31/100),-入力!$C$29),
          IF(入力!$C$30=2,ROUNDUP('ユーザー別小売(卸)価格試算(税抜)'!R240*(1+入力!$C$31/100),-入力!$C$29),
          IF(入力!$C$30=3,ROUND('ユーザー別小売(卸)価格試算(税抜)'!R240*(1+入力!$C$31/100),-入力!$C$29)))),
          'ユーザー別小売(卸)価格試算(税抜)'!R240))</f>
        <v>13970</v>
      </c>
      <c r="S240" s="231" t="str">
        <f>'6桁'!S240</f>
        <v>◎</v>
      </c>
      <c r="T240" s="5">
        <f>IF('ユーザー別小売(卸)価格試算(税抜)'!T240="","",
      IF(ISNUMBER('ユーザー別小売(卸)価格試算(税抜)'!T240),
          IF(入力!$C$30=1,ROUNDDOWN('ユーザー別小売(卸)価格試算(税抜)'!T240*(1+入力!$C$31/100),-入力!$C$29),
          IF(入力!$C$30=2,ROUNDUP('ユーザー別小売(卸)価格試算(税抜)'!T240*(1+入力!$C$31/100),-入力!$C$29),
          IF(入力!$C$30=3,ROUND('ユーザー別小売(卸)価格試算(税抜)'!T240*(1+入力!$C$31/100),-入力!$C$29)))),
          'ユーザー別小売(卸)価格試算(税抜)'!T240))</f>
        <v>14080</v>
      </c>
      <c r="U240" s="201" t="str">
        <f>'6桁'!U240</f>
        <v>※</v>
      </c>
      <c r="V240" s="5" t="str">
        <f>IF('ユーザー別小売(卸)価格試算(税抜)'!V240="","",
      IF(ISNUMBER('ユーザー別小売(卸)価格試算(税抜)'!V240),
          IF(入力!$C$30=1,ROUNDDOWN('ユーザー別小売(卸)価格試算(税抜)'!V240*(1+入力!$C$31/100),-入力!$C$29),
          IF(入力!$C$30=2,ROUNDUP('ユーザー別小売(卸)価格試算(税抜)'!V240*(1+入力!$C$31/100),-入力!$C$29),
          IF(入力!$C$30=3,ROUND('ユーザー別小売(卸)価格試算(税抜)'!V240*(1+入力!$C$31/100),-入力!$C$29)))),
          'ユーザー別小売(卸)価格試算(税抜)'!V240))</f>
        <v/>
      </c>
      <c r="W240" s="201">
        <f>'6桁'!W240</f>
        <v>0</v>
      </c>
      <c r="X240" s="2"/>
      <c r="Y240" s="60"/>
      <c r="Z240" s="83"/>
    </row>
    <row r="241" spans="2:27" s="3" customFormat="1" ht="28.5" customHeight="1">
      <c r="B241" s="452"/>
      <c r="C241" s="452"/>
      <c r="D241" s="437" t="s">
        <v>394</v>
      </c>
      <c r="E241" s="438"/>
      <c r="F241" s="33">
        <f>IF('ユーザー別小売(卸)価格試算(税抜)'!F241="","",
      IF(ISNUMBER('ユーザー別小売(卸)価格試算(税抜)'!F241),
          IF(入力!$C$30=1,ROUNDDOWN('ユーザー別小売(卸)価格試算(税抜)'!F241*(1+入力!$C$31/100),-入力!$C$29),
          IF(入力!$C$30=2,ROUNDUP('ユーザー別小売(卸)価格試算(税抜)'!F241*(1+入力!$C$31/100),-入力!$C$29),
          IF(入力!$C$30=3,ROUND('ユーザー別小売(卸)価格試算(税抜)'!F241*(1+入力!$C$31/100),-入力!$C$29)))),
          'ユーザー別小売(卸)価格試算(税抜)'!F241))</f>
        <v>28600</v>
      </c>
      <c r="G241" s="185" t="str">
        <f>'6桁'!G241</f>
        <v>◎</v>
      </c>
      <c r="H241" s="33" t="str">
        <f>IF('ユーザー別小売(卸)価格試算(税抜)'!H241="","",
      IF(ISNUMBER('ユーザー別小売(卸)価格試算(税抜)'!H241),
          IF(入力!$C$30=1,ROUNDDOWN('ユーザー別小売(卸)価格試算(税抜)'!H241*(1+入力!$C$31/100),-入力!$C$29),
          IF(入力!$C$30=2,ROUNDUP('ユーザー別小売(卸)価格試算(税抜)'!H241*(1+入力!$C$31/100),-入力!$C$29),
          IF(入力!$C$30=3,ROUND('ユーザー別小売(卸)価格試算(税抜)'!H241*(1+入力!$C$31/100),-入力!$C$29)))),
          'ユーザー別小売(卸)価格試算(税抜)'!H241))</f>
        <v/>
      </c>
      <c r="I241" s="185">
        <f>'6桁'!I241</f>
        <v>0</v>
      </c>
      <c r="J241" s="421" t="str">
        <f>IF('ユーザー別小売(卸)価格試算(税抜)'!J241="","",
      IF(ISNUMBER('ユーザー別小売(卸)価格試算(税抜)'!J241),
          IF(入力!$C$30=1,ROUNDDOWN('ユーザー別小売(卸)価格試算(税抜)'!J241*(1+入力!$C$31/100),-入力!$C$29),
          IF(入力!$C$30=2,ROUNDUP('ユーザー別小売(卸)価格試算(税抜)'!J241*(1+入力!$C$31/100),-入力!$C$29),
          IF(入力!$C$30=3,ROUND('ユーザー別小売(卸)価格試算(税抜)'!J241*(1+入力!$C$31/100),-入力!$C$29)))),
          'ユーザー別小売(卸)価格試算(税抜)'!J241))</f>
        <v>価格設定なし</v>
      </c>
      <c r="K241" s="58" t="str">
        <f>'6桁'!K241</f>
        <v>⑨</v>
      </c>
      <c r="M241" s="451"/>
      <c r="N241" s="435" t="s">
        <v>406</v>
      </c>
      <c r="O241" s="436"/>
      <c r="P241" s="435" t="s">
        <v>488</v>
      </c>
      <c r="Q241" s="436"/>
      <c r="R241" s="5">
        <f>IF('ユーザー別小売(卸)価格試算(税抜)'!R241="","",
      IF(ISNUMBER('ユーザー別小売(卸)価格試算(税抜)'!R241),
          IF(入力!$C$30=1,ROUNDDOWN('ユーザー別小売(卸)価格試算(税抜)'!R241*(1+入力!$C$31/100),-入力!$C$29),
          IF(入力!$C$30=2,ROUNDUP('ユーザー別小売(卸)価格試算(税抜)'!R241*(1+入力!$C$31/100),-入力!$C$29),
          IF(入力!$C$30=3,ROUND('ユーザー別小売(卸)価格試算(税抜)'!R241*(1+入力!$C$31/100),-入力!$C$29)))),
          'ユーザー別小売(卸)価格試算(税抜)'!R241))</f>
        <v>16390</v>
      </c>
      <c r="S241" s="231">
        <f>'6桁'!S241</f>
        <v>0</v>
      </c>
      <c r="T241" s="5" t="str">
        <f>IF('ユーザー別小売(卸)価格試算(税抜)'!T241="","",
      IF(ISNUMBER('ユーザー別小売(卸)価格試算(税抜)'!T241),
          IF(入力!$C$30=1,ROUNDDOWN('ユーザー別小売(卸)価格試算(税抜)'!T241*(1+入力!$C$31/100),-入力!$C$29),
          IF(入力!$C$30=2,ROUNDUP('ユーザー別小売(卸)価格試算(税抜)'!T241*(1+入力!$C$31/100),-入力!$C$29),
          IF(入力!$C$30=3,ROUND('ユーザー別小売(卸)価格試算(税抜)'!T241*(1+入力!$C$31/100),-入力!$C$29)))),
          'ユーザー別小売(卸)価格試算(税抜)'!T241))</f>
        <v/>
      </c>
      <c r="U241" s="364">
        <f>'6桁'!U241</f>
        <v>0</v>
      </c>
      <c r="V241" s="5" t="str">
        <f>IF('ユーザー別小売(卸)価格試算(税抜)'!V241="","",
      IF(ISNUMBER('ユーザー別小売(卸)価格試算(税抜)'!V241),
          IF(入力!$C$30=1,ROUNDDOWN('ユーザー別小売(卸)価格試算(税抜)'!V241*(1+入力!$C$31/100),-入力!$C$29),
          IF(入力!$C$30=2,ROUNDUP('ユーザー別小売(卸)価格試算(税抜)'!V241*(1+入力!$C$31/100),-入力!$C$29),
          IF(入力!$C$30=3,ROUND('ユーザー別小売(卸)価格試算(税抜)'!V241*(1+入力!$C$31/100),-入力!$C$29)))),
          'ユーザー別小売(卸)価格試算(税抜)'!V241))</f>
        <v/>
      </c>
      <c r="W241" s="201">
        <f>'6桁'!W241</f>
        <v>0</v>
      </c>
      <c r="X241" s="2"/>
      <c r="Y241" s="60"/>
      <c r="Z241" s="83"/>
    </row>
    <row r="242" spans="2:27" s="3" customFormat="1" ht="28.5" customHeight="1" thickBot="1">
      <c r="B242" s="451">
        <v>14</v>
      </c>
      <c r="C242" s="375" t="s">
        <v>385</v>
      </c>
      <c r="D242" s="439" t="s">
        <v>397</v>
      </c>
      <c r="E242" s="440"/>
      <c r="F242" s="6">
        <f>IF('ユーザー別小売(卸)価格試算(税抜)'!F242="","",
      IF(ISNUMBER('ユーザー別小売(卸)価格試算(税抜)'!F242),
          IF(入力!$C$30=1,ROUNDDOWN('ユーザー別小売(卸)価格試算(税抜)'!F242*(1+入力!$C$31/100),-入力!$C$29),
          IF(入力!$C$30=2,ROUNDUP('ユーザー別小売(卸)価格試算(税抜)'!F242*(1+入力!$C$31/100),-入力!$C$29),
          IF(入力!$C$30=3,ROUND('ユーザー別小売(卸)価格試算(税抜)'!F242*(1+入力!$C$31/100),-入力!$C$29)))),
          'ユーザー別小売(卸)価格試算(税抜)'!F242))</f>
        <v>17710</v>
      </c>
      <c r="G242" s="184">
        <f>'6桁'!G242</f>
        <v>0</v>
      </c>
      <c r="H242" s="6">
        <f>IF('ユーザー別小売(卸)価格試算(税抜)'!H242="","",
      IF(ISNUMBER('ユーザー別小売(卸)価格試算(税抜)'!H242),
          IF(入力!$C$30=1,ROUNDDOWN('ユーザー別小売(卸)価格試算(税抜)'!H242*(1+入力!$C$31/100),-入力!$C$29),
          IF(入力!$C$30=2,ROUNDUP('ユーザー別小売(卸)価格試算(税抜)'!H242*(1+入力!$C$31/100),-入力!$C$29),
          IF(入力!$C$30=3,ROUND('ユーザー別小売(卸)価格試算(税抜)'!H242*(1+入力!$C$31/100),-入力!$C$29)))),
          'ユーザー別小売(卸)価格試算(税抜)'!H242))</f>
        <v>17930</v>
      </c>
      <c r="I242" s="184" t="str">
        <f>'6桁'!I242</f>
        <v>※</v>
      </c>
      <c r="J242" s="6" t="str">
        <f>IF('ユーザー別小売(卸)価格試算(税抜)'!J242="","",
      IF(ISNUMBER('ユーザー別小売(卸)価格試算(税抜)'!J242),
          IF(入力!$C$30=1,ROUNDDOWN('ユーザー別小売(卸)価格試算(税抜)'!J242*(1+入力!$C$31/100),-入力!$C$29),
          IF(入力!$C$30=2,ROUNDUP('ユーザー別小売(卸)価格試算(税抜)'!J242*(1+入力!$C$31/100),-入力!$C$29),
          IF(入力!$C$30=3,ROUND('ユーザー別小売(卸)価格試算(税抜)'!J242*(1+入力!$C$31/100),-入力!$C$29)))),
          'ユーザー別小売(卸)価格試算(税抜)'!J242))</f>
        <v/>
      </c>
      <c r="K242" s="70">
        <f>'6桁'!K242</f>
        <v>0</v>
      </c>
      <c r="M242" s="453"/>
      <c r="N242" s="456" t="s">
        <v>407</v>
      </c>
      <c r="O242" s="457"/>
      <c r="P242" s="456" t="s">
        <v>402</v>
      </c>
      <c r="Q242" s="457"/>
      <c r="R242" s="16" t="str">
        <f>IF('ユーザー別小売(卸)価格試算(税抜)'!R242="","",
      IF(ISNUMBER('ユーザー別小売(卸)価格試算(税抜)'!R242),
          IF(入力!$C$30=1,ROUNDDOWN('ユーザー別小売(卸)価格試算(税抜)'!R242*(1+入力!$C$31/100),-入力!$C$29),
          IF(入力!$C$30=2,ROUNDUP('ユーザー別小売(卸)価格試算(税抜)'!R242*(1+入力!$C$31/100),-入力!$C$29),
          IF(入力!$C$30=3,ROUND('ユーザー別小売(卸)価格試算(税抜)'!R242*(1+入力!$C$31/100),-入力!$C$29)))),
          'ユーザー別小売(卸)価格試算(税抜)'!R242))</f>
        <v/>
      </c>
      <c r="S242" s="233">
        <f>'6桁'!S242</f>
        <v>0</v>
      </c>
      <c r="T242" s="16">
        <f>IF('ユーザー別小売(卸)価格試算(税抜)'!T242="","",
      IF(ISNUMBER('ユーザー別小売(卸)価格試算(税抜)'!T242),
          IF(入力!$C$30=1,ROUNDDOWN('ユーザー別小売(卸)価格試算(税抜)'!T242*(1+入力!$C$31/100),-入力!$C$29),
          IF(入力!$C$30=2,ROUNDUP('ユーザー別小売(卸)価格試算(税抜)'!T242*(1+入力!$C$31/100),-入力!$C$29),
          IF(入力!$C$30=3,ROUND('ユーザー別小売(卸)価格試算(税抜)'!T242*(1+入力!$C$31/100),-入力!$C$29)))),
          'ユーザー別小売(卸)価格試算(税抜)'!T242))</f>
        <v>10890</v>
      </c>
      <c r="U242" s="233" t="str">
        <f>'6桁'!U242</f>
        <v>※</v>
      </c>
      <c r="V242" s="16" t="str">
        <f>IF('ユーザー別小売(卸)価格試算(税抜)'!V242="","",
      IF(ISNUMBER('ユーザー別小売(卸)価格試算(税抜)'!V242),
          IF(入力!$C$30=1,ROUNDDOWN('ユーザー別小売(卸)価格試算(税抜)'!V242*(1+入力!$C$31/100),-入力!$C$29),
          IF(入力!$C$30=2,ROUNDUP('ユーザー別小売(卸)価格試算(税抜)'!V242*(1+入力!$C$31/100),-入力!$C$29),
          IF(入力!$C$30=3,ROUND('ユーザー別小売(卸)価格試算(税抜)'!V242*(1+入力!$C$31/100),-入力!$C$29)))),
          'ユーザー別小売(卸)価格試算(税抜)'!V242))</f>
        <v/>
      </c>
      <c r="W242" s="207">
        <f>'6桁'!W242</f>
        <v>0</v>
      </c>
      <c r="X242" s="2"/>
      <c r="Y242" s="60"/>
      <c r="Z242" s="83"/>
    </row>
    <row r="243" spans="2:27" s="3" customFormat="1" ht="28.5" customHeight="1">
      <c r="B243" s="451"/>
      <c r="C243" s="454" t="s">
        <v>386</v>
      </c>
      <c r="D243" s="435" t="s">
        <v>398</v>
      </c>
      <c r="E243" s="436"/>
      <c r="F243" s="5">
        <f>IF('ユーザー別小売(卸)価格試算(税抜)'!F243="","",
      IF(ISNUMBER('ユーザー別小売(卸)価格試算(税抜)'!F243),
          IF(入力!$C$30=1,ROUNDDOWN('ユーザー別小売(卸)価格試算(税抜)'!F243*(1+入力!$C$31/100),-入力!$C$29),
          IF(入力!$C$30=2,ROUNDUP('ユーザー別小売(卸)価格試算(税抜)'!F243*(1+入力!$C$31/100),-入力!$C$29),
          IF(入力!$C$30=3,ROUND('ユーザー別小売(卸)価格試算(税抜)'!F243*(1+入力!$C$31/100),-入力!$C$29)))),
          'ユーザー別小売(卸)価格試算(税抜)'!F243))</f>
        <v>19360</v>
      </c>
      <c r="G243" s="148" t="str">
        <f>'6桁'!G243</f>
        <v>◎</v>
      </c>
      <c r="H243" s="5" t="str">
        <f>IF('ユーザー別小売(卸)価格試算(税抜)'!H243="","",
      IF(ISNUMBER('ユーザー別小売(卸)価格試算(税抜)'!H243),
          IF(入力!$C$30=1,ROUNDDOWN('ユーザー別小売(卸)価格試算(税抜)'!H243*(1+入力!$C$31/100),-入力!$C$29),
          IF(入力!$C$30=2,ROUNDUP('ユーザー別小売(卸)価格試算(税抜)'!H243*(1+入力!$C$31/100),-入力!$C$29),
          IF(入力!$C$30=3,ROUND('ユーザー別小売(卸)価格試算(税抜)'!H243*(1+入力!$C$31/100),-入力!$C$29)))),
          'ユーザー別小売(卸)価格試算(税抜)'!H243))</f>
        <v/>
      </c>
      <c r="I243" s="148">
        <f>'6桁'!I243</f>
        <v>0</v>
      </c>
      <c r="J243" s="5" t="str">
        <f>IF('ユーザー別小売(卸)価格試算(税抜)'!J243="","",
      IF(ISNUMBER('ユーザー別小売(卸)価格試算(税抜)'!J243),
          IF(入力!$C$30=1,ROUNDDOWN('ユーザー別小売(卸)価格試算(税抜)'!J243*(1+入力!$C$31/100),-入力!$C$29),
          IF(入力!$C$30=2,ROUNDUP('ユーザー別小売(卸)価格試算(税抜)'!J243*(1+入力!$C$31/100),-入力!$C$29),
          IF(入力!$C$30=3,ROUND('ユーザー別小売(卸)価格試算(税抜)'!J243*(1+入力!$C$31/100),-入力!$C$29)))),
          'ユーザー別小売(卸)価格試算(税抜)'!J243))</f>
        <v/>
      </c>
      <c r="K243" s="62">
        <f>'6桁'!K243</f>
        <v>0</v>
      </c>
      <c r="M243" s="447" t="s">
        <v>870</v>
      </c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2"/>
      <c r="Y243" s="60"/>
      <c r="Z243" s="83"/>
    </row>
    <row r="244" spans="2:27" ht="28.5" customHeight="1">
      <c r="B244" s="451"/>
      <c r="C244" s="455"/>
      <c r="D244" s="435" t="s">
        <v>399</v>
      </c>
      <c r="E244" s="436"/>
      <c r="F244" s="5">
        <f>IF('ユーザー別小売(卸)価格試算(税抜)'!F244="","",
      IF(ISNUMBER('ユーザー別小売(卸)価格試算(税抜)'!F244),
          IF(入力!$C$30=1,ROUNDDOWN('ユーザー別小売(卸)価格試算(税抜)'!F244*(1+入力!$C$31/100),-入力!$C$29),
          IF(入力!$C$30=2,ROUNDUP('ユーザー別小売(卸)価格試算(税抜)'!F244*(1+入力!$C$31/100),-入力!$C$29),
          IF(入力!$C$30=3,ROUND('ユーザー別小売(卸)価格試算(税抜)'!F244*(1+入力!$C$31/100),-入力!$C$29)))),
          'ユーザー別小売(卸)価格試算(税抜)'!F244))</f>
        <v>20020</v>
      </c>
      <c r="G244" s="148" t="str">
        <f>'6桁'!G244</f>
        <v>◎</v>
      </c>
      <c r="H244" s="5">
        <f>IF('ユーザー別小売(卸)価格試算(税抜)'!H244="","",
      IF(ISNUMBER('ユーザー別小売(卸)価格試算(税抜)'!H244),
          IF(入力!$C$30=1,ROUNDDOWN('ユーザー別小売(卸)価格試算(税抜)'!H244*(1+入力!$C$31/100),-入力!$C$29),
          IF(入力!$C$30=2,ROUNDUP('ユーザー別小売(卸)価格試算(税抜)'!H244*(1+入力!$C$31/100),-入力!$C$29),
          IF(入力!$C$30=3,ROUND('ユーザー別小売(卸)価格試算(税抜)'!H244*(1+入力!$C$31/100),-入力!$C$29)))),
          'ユーザー別小売(卸)価格試算(税抜)'!H244))</f>
        <v>20130</v>
      </c>
      <c r="I244" s="148" t="str">
        <f>'6桁'!I244</f>
        <v>※</v>
      </c>
      <c r="J244" s="5" t="str">
        <f>IF('ユーザー別小売(卸)価格試算(税抜)'!J244="","",
      IF(ISNUMBER('ユーザー別小売(卸)価格試算(税抜)'!J244),
          IF(入力!$C$30=1,ROUNDDOWN('ユーザー別小売(卸)価格試算(税抜)'!J244*(1+入力!$C$31/100),-入力!$C$29),
          IF(入力!$C$30=2,ROUNDUP('ユーザー別小売(卸)価格試算(税抜)'!J244*(1+入力!$C$31/100),-入力!$C$29),
          IF(入力!$C$30=3,ROUND('ユーザー別小売(卸)価格試算(税抜)'!J244*(1+入力!$C$31/100),-入力!$C$29)))),
          'ユーザー別小売(卸)価格試算(税抜)'!J244))</f>
        <v/>
      </c>
      <c r="K244" s="62">
        <f>'6桁'!K244</f>
        <v>0</v>
      </c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2"/>
      <c r="Y244" s="60"/>
    </row>
    <row r="245" spans="2:27" ht="28.5" customHeight="1">
      <c r="B245" s="451"/>
      <c r="C245" s="454" t="s">
        <v>227</v>
      </c>
      <c r="D245" s="435" t="s">
        <v>815</v>
      </c>
      <c r="E245" s="436"/>
      <c r="F245" s="5">
        <f>IF('ユーザー別小売(卸)価格試算(税抜)'!F245="","",
      IF(ISNUMBER('ユーザー別小売(卸)価格試算(税抜)'!F245),
          IF(入力!$C$30=1,ROUNDDOWN('ユーザー別小売(卸)価格試算(税抜)'!F245*(1+入力!$C$31/100),-入力!$C$29),
          IF(入力!$C$30=2,ROUNDUP('ユーザー別小売(卸)価格試算(税抜)'!F245*(1+入力!$C$31/100),-入力!$C$29),
          IF(入力!$C$30=3,ROUND('ユーザー別小売(卸)価格試算(税抜)'!F245*(1+入力!$C$31/100),-入力!$C$29)))),
          'ユーザー別小売(卸)価格試算(税抜)'!F245))</f>
        <v>22220</v>
      </c>
      <c r="G245" s="148" t="str">
        <f>'6桁'!G245</f>
        <v>◎</v>
      </c>
      <c r="H245" s="5" t="str">
        <f>IF('ユーザー別小売(卸)価格試算(税抜)'!H245="","",
      IF(ISNUMBER('ユーザー別小売(卸)価格試算(税抜)'!H245),
          IF(入力!$C$30=1,ROUNDDOWN('ユーザー別小売(卸)価格試算(税抜)'!H245*(1+入力!$C$31/100),-入力!$C$29),
          IF(入力!$C$30=2,ROUNDUP('ユーザー別小売(卸)価格試算(税抜)'!H245*(1+入力!$C$31/100),-入力!$C$29),
          IF(入力!$C$30=3,ROUND('ユーザー別小売(卸)価格試算(税抜)'!H245*(1+入力!$C$31/100),-入力!$C$29)))),
          'ユーザー別小売(卸)価格試算(税抜)'!H245))</f>
        <v/>
      </c>
      <c r="I245" s="148">
        <f>'6桁'!I245</f>
        <v>0</v>
      </c>
      <c r="J245" s="5" t="str">
        <f>IF('ユーザー別小売(卸)価格試算(税抜)'!J245="","",
      IF(ISNUMBER('ユーザー別小売(卸)価格試算(税抜)'!J245),
          IF(入力!$C$30=1,ROUNDDOWN('ユーザー別小売(卸)価格試算(税抜)'!J245*(1+入力!$C$31/100),-入力!$C$29),
          IF(入力!$C$30=2,ROUNDUP('ユーザー別小売(卸)価格試算(税抜)'!J245*(1+入力!$C$31/100),-入力!$C$29),
          IF(入力!$C$30=3,ROUND('ユーザー別小売(卸)価格試算(税抜)'!J245*(1+入力!$C$31/100),-入力!$C$29)))),
          'ユーザー別小売(卸)価格試算(税抜)'!J245))</f>
        <v/>
      </c>
      <c r="K245" s="62">
        <f>'6桁'!K245</f>
        <v>0</v>
      </c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2"/>
      <c r="Y245" s="60"/>
    </row>
    <row r="246" spans="2:27" ht="28.5" customHeight="1">
      <c r="B246" s="451"/>
      <c r="C246" s="455"/>
      <c r="D246" s="435" t="s">
        <v>400</v>
      </c>
      <c r="E246" s="436"/>
      <c r="F246" s="5">
        <f>IF('ユーザー別小売(卸)価格試算(税抜)'!F246="","",
      IF(ISNUMBER('ユーザー別小売(卸)価格試算(税抜)'!F246),
          IF(入力!$C$30=1,ROUNDDOWN('ユーザー別小売(卸)価格試算(税抜)'!F246*(1+入力!$C$31/100),-入力!$C$29),
          IF(入力!$C$30=2,ROUNDUP('ユーザー別小売(卸)価格試算(税抜)'!F246*(1+入力!$C$31/100),-入力!$C$29),
          IF(入力!$C$30=3,ROUND('ユーザー別小売(卸)価格試算(税抜)'!F246*(1+入力!$C$31/100),-入力!$C$29)))),
          'ユーザー別小売(卸)価格試算(税抜)'!F246))</f>
        <v>23210</v>
      </c>
      <c r="G246" s="148" t="str">
        <f>'6桁'!G246</f>
        <v>◎</v>
      </c>
      <c r="H246" s="5" t="str">
        <f>IF('ユーザー別小売(卸)価格試算(税抜)'!H246="","",
      IF(ISNUMBER('ユーザー別小売(卸)価格試算(税抜)'!H246),
          IF(入力!$C$30=1,ROUNDDOWN('ユーザー別小売(卸)価格試算(税抜)'!H246*(1+入力!$C$31/100),-入力!$C$29),
          IF(入力!$C$30=2,ROUNDUP('ユーザー別小売(卸)価格試算(税抜)'!H246*(1+入力!$C$31/100),-入力!$C$29),
          IF(入力!$C$30=3,ROUND('ユーザー別小売(卸)価格試算(税抜)'!H246*(1+入力!$C$31/100),-入力!$C$29)))),
          'ユーザー別小売(卸)価格試算(税抜)'!H246))</f>
        <v/>
      </c>
      <c r="I246" s="148">
        <f>'6桁'!I246</f>
        <v>0</v>
      </c>
      <c r="J246" s="5" t="str">
        <f>IF('ユーザー別小売(卸)価格試算(税抜)'!J246="","",
      IF(ISNUMBER('ユーザー別小売(卸)価格試算(税抜)'!J246),
          IF(入力!$C$30=1,ROUNDDOWN('ユーザー別小売(卸)価格試算(税抜)'!J246*(1+入力!$C$31/100),-入力!$C$29),
          IF(入力!$C$30=2,ROUNDUP('ユーザー別小売(卸)価格試算(税抜)'!J246*(1+入力!$C$31/100),-入力!$C$29),
          IF(入力!$C$30=3,ROUND('ユーザー別小売(卸)価格試算(税抜)'!J246*(1+入力!$C$31/100),-入力!$C$29)))),
          'ユーザー別小売(卸)価格試算(税抜)'!J246))</f>
        <v/>
      </c>
      <c r="K246" s="62">
        <f>'6桁'!K246</f>
        <v>0</v>
      </c>
      <c r="L246" s="580"/>
      <c r="M246" s="580"/>
      <c r="N246" s="28"/>
      <c r="O246" s="28"/>
      <c r="P246" s="84"/>
      <c r="Q246" s="238"/>
      <c r="R246" s="2"/>
      <c r="S246" s="200"/>
      <c r="T246" s="2"/>
      <c r="U246" s="200"/>
      <c r="V246" s="2"/>
      <c r="W246" s="60"/>
      <c r="X246" s="2"/>
      <c r="Y246" s="60"/>
    </row>
    <row r="247" spans="2:27" ht="28.5" customHeight="1">
      <c r="B247" s="451"/>
      <c r="C247" s="454" t="s">
        <v>387</v>
      </c>
      <c r="D247" s="435" t="s">
        <v>399</v>
      </c>
      <c r="E247" s="436"/>
      <c r="F247" s="5">
        <f>IF('ユーザー別小売(卸)価格試算(税抜)'!F247="","",
      IF(ISNUMBER('ユーザー別小売(卸)価格試算(税抜)'!F247),
          IF(入力!$C$30=1,ROUNDDOWN('ユーザー別小売(卸)価格試算(税抜)'!F247*(1+入力!$C$31/100),-入力!$C$29),
          IF(入力!$C$30=2,ROUNDUP('ユーザー別小売(卸)価格試算(税抜)'!F247*(1+入力!$C$31/100),-入力!$C$29),
          IF(入力!$C$30=3,ROUND('ユーザー別小売(卸)価格試算(税抜)'!F247*(1+入力!$C$31/100),-入力!$C$29)))),
          'ユーザー別小売(卸)価格試算(税抜)'!F247))</f>
        <v>22660</v>
      </c>
      <c r="G247" s="148" t="str">
        <f>'6桁'!G247</f>
        <v>◎</v>
      </c>
      <c r="H247" s="5">
        <f>IF('ユーザー別小売(卸)価格試算(税抜)'!H247="","",
      IF(ISNUMBER('ユーザー別小売(卸)価格試算(税抜)'!H247),
          IF(入力!$C$30=1,ROUNDDOWN('ユーザー別小売(卸)価格試算(税抜)'!H247*(1+入力!$C$31/100),-入力!$C$29),
          IF(入力!$C$30=2,ROUNDUP('ユーザー別小売(卸)価格試算(税抜)'!H247*(1+入力!$C$31/100),-入力!$C$29),
          IF(入力!$C$30=3,ROUND('ユーザー別小売(卸)価格試算(税抜)'!H247*(1+入力!$C$31/100),-入力!$C$29)))),
          'ユーザー別小売(卸)価格試算(税抜)'!H247))</f>
        <v>22220</v>
      </c>
      <c r="I247" s="62" t="str">
        <f>'6桁'!I247</f>
        <v>※</v>
      </c>
      <c r="J247" s="5" t="str">
        <f>IF('ユーザー別小売(卸)価格試算(税抜)'!J247="","",
      IF(ISNUMBER('ユーザー別小売(卸)価格試算(税抜)'!J247),
          IF(入力!$C$30=1,ROUNDDOWN('ユーザー別小売(卸)価格試算(税抜)'!J247*(1+入力!$C$31/100),-入力!$C$29),
          IF(入力!$C$30=2,ROUNDUP('ユーザー別小売(卸)価格試算(税抜)'!J247*(1+入力!$C$31/100),-入力!$C$29),
          IF(入力!$C$30=3,ROUND('ユーザー別小売(卸)価格試算(税抜)'!J247*(1+入力!$C$31/100),-入力!$C$29)))),
          'ユーザー別小売(卸)価格試算(税抜)'!J247))</f>
        <v/>
      </c>
      <c r="K247" s="62">
        <f>'6桁'!K247</f>
        <v>0</v>
      </c>
      <c r="L247" s="84"/>
      <c r="M247" s="28"/>
      <c r="N247" s="28"/>
      <c r="O247" s="28"/>
      <c r="P247" s="84"/>
      <c r="Q247" s="238"/>
      <c r="R247" s="2"/>
      <c r="S247" s="200"/>
      <c r="T247" s="2"/>
      <c r="U247" s="200"/>
      <c r="V247" s="2"/>
      <c r="W247" s="60"/>
      <c r="X247" s="2"/>
      <c r="Y247" s="60"/>
    </row>
    <row r="248" spans="2:27" ht="28.5" customHeight="1">
      <c r="B248" s="451"/>
      <c r="C248" s="455"/>
      <c r="D248" s="435" t="s">
        <v>401</v>
      </c>
      <c r="E248" s="436"/>
      <c r="F248" s="5">
        <f>IF('ユーザー別小売(卸)価格試算(税抜)'!F248="","",
      IF(ISNUMBER('ユーザー別小売(卸)価格試算(税抜)'!F248),
          IF(入力!$C$30=1,ROUNDDOWN('ユーザー別小売(卸)価格試算(税抜)'!F248*(1+入力!$C$31/100),-入力!$C$29),
          IF(入力!$C$30=2,ROUNDUP('ユーザー別小売(卸)価格試算(税抜)'!F248*(1+入力!$C$31/100),-入力!$C$29),
          IF(入力!$C$30=3,ROUND('ユーザー別小売(卸)価格試算(税抜)'!F248*(1+入力!$C$31/100),-入力!$C$29)))),
          'ユーザー別小売(卸)価格試算(税抜)'!F248))</f>
        <v>23760</v>
      </c>
      <c r="G248" s="148" t="str">
        <f>'6桁'!G248</f>
        <v>◎</v>
      </c>
      <c r="H248" s="317" t="str">
        <f>IF('ユーザー別小売(卸)価格試算(税抜)'!H248="","",
      IF(ISNUMBER('ユーザー別小売(卸)価格試算(税抜)'!H248),
          IF(入力!$C$30=1,ROUNDDOWN('ユーザー別小売(卸)価格試算(税抜)'!H248*(1+入力!$C$31/100),-入力!$C$29),
          IF(入力!$C$30=2,ROUNDUP('ユーザー別小売(卸)価格試算(税抜)'!H248*(1+入力!$C$31/100),-入力!$C$29),
          IF(入力!$C$30=3,ROUND('ユーザー別小売(卸)価格試算(税抜)'!H248*(1+入力!$C$31/100),-入力!$C$29)))),
          'ユーザー別小売(卸)価格試算(税抜)'!H248))</f>
        <v/>
      </c>
      <c r="I248" s="318">
        <f>'6桁'!I248</f>
        <v>0</v>
      </c>
      <c r="J248" s="139" t="str">
        <f>IF('ユーザー別小売(卸)価格試算(税抜)'!J248="","",
      IF(ISNUMBER('ユーザー別小売(卸)価格試算(税抜)'!J248),
          IF(入力!$C$30=1,ROUNDDOWN('ユーザー別小売(卸)価格試算(税抜)'!J248*(1+入力!$C$31/100),-入力!$C$29),
          IF(入力!$C$30=2,ROUNDUP('ユーザー別小売(卸)価格試算(税抜)'!J248*(1+入力!$C$31/100),-入力!$C$29),
          IF(入力!$C$30=3,ROUND('ユーザー別小売(卸)価格試算(税抜)'!J248*(1+入力!$C$31/100),-入力!$C$29)))),
          'ユーザー別小売(卸)価格試算(税抜)'!J248))</f>
        <v/>
      </c>
      <c r="K248" s="138">
        <f>'6桁'!K248</f>
        <v>0</v>
      </c>
      <c r="L248" s="84"/>
      <c r="M248" s="28"/>
      <c r="N248" s="28"/>
      <c r="O248" s="28"/>
      <c r="P248" s="84"/>
      <c r="Q248" s="238"/>
      <c r="R248" s="238"/>
      <c r="S248" s="238"/>
      <c r="T248" s="2"/>
      <c r="U248" s="200"/>
      <c r="V248" s="2"/>
      <c r="W248" s="60"/>
      <c r="X248" s="2"/>
      <c r="Y248" s="60"/>
    </row>
    <row r="249" spans="2:27" s="3" customFormat="1" ht="29.25" customHeight="1" thickBot="1">
      <c r="B249" s="453"/>
      <c r="C249" s="376" t="s">
        <v>388</v>
      </c>
      <c r="D249" s="456" t="s">
        <v>391</v>
      </c>
      <c r="E249" s="457"/>
      <c r="F249" s="16">
        <f>IF('ユーザー別小売(卸)価格試算(税抜)'!F249="","",
      IF(ISNUMBER('ユーザー別小売(卸)価格試算(税抜)'!F249),
          IF(入力!$C$30=1,ROUNDDOWN('ユーザー別小売(卸)価格試算(税抜)'!F249*(1+入力!$C$31/100),-入力!$C$29),
          IF(入力!$C$30=2,ROUNDUP('ユーザー別小売(卸)価格試算(税抜)'!F249*(1+入力!$C$31/100),-入力!$C$29),
          IF(入力!$C$30=3,ROUND('ユーザー別小売(卸)価格試算(税抜)'!F249*(1+入力!$C$31/100),-入力!$C$29)))),
          'ユーザー別小売(卸)価格試算(税抜)'!F249))</f>
        <v>27830</v>
      </c>
      <c r="G249" s="268">
        <f>'6桁'!G249</f>
        <v>0</v>
      </c>
      <c r="H249" s="245" t="str">
        <f>IF('ユーザー別小売(卸)価格試算(税抜)'!H249="","",
      IF(ISNUMBER('ユーザー別小売(卸)価格試算(税抜)'!H249),
          IF(入力!$C$30=1,ROUNDDOWN('ユーザー別小売(卸)価格試算(税抜)'!H249*(1+入力!$C$31/100),-入力!$C$29),
          IF(入力!$C$30=2,ROUNDUP('ユーザー別小売(卸)価格試算(税抜)'!H249*(1+入力!$C$31/100),-入力!$C$29),
          IF(入力!$C$30=3,ROUND('ユーザー別小売(卸)価格試算(税抜)'!H249*(1+入力!$C$31/100),-入力!$C$29)))),
          'ユーザー別小売(卸)価格試算(税抜)'!H249))</f>
        <v/>
      </c>
      <c r="I249" s="149">
        <f>'6桁'!I249</f>
        <v>0</v>
      </c>
      <c r="J249" s="268" t="str">
        <f>IF('ユーザー別小売(卸)価格試算(税抜)'!J249="","",
      IF(ISNUMBER('ユーザー別小売(卸)価格試算(税抜)'!J249),
          IF(入力!$C$30=1,ROUNDDOWN('ユーザー別小売(卸)価格試算(税抜)'!J249*(1+入力!$C$31/100),-入力!$C$29),
          IF(入力!$C$30=2,ROUNDUP('ユーザー別小売(卸)価格試算(税抜)'!J249*(1+入力!$C$31/100),-入力!$C$29),
          IF(入力!$C$30=3,ROUND('ユーザー別小売(卸)価格試算(税抜)'!J249*(1+入力!$C$31/100),-入力!$C$29)))),
          'ユーザー別小売(卸)価格試算(税抜)'!J249))</f>
        <v/>
      </c>
      <c r="K249" s="149">
        <f>'6桁'!K249</f>
        <v>0</v>
      </c>
      <c r="L249" s="88"/>
      <c r="M249" s="397"/>
      <c r="N249" s="397"/>
      <c r="O249" s="397"/>
      <c r="P249" s="97"/>
      <c r="Q249" s="195"/>
      <c r="R249" s="195"/>
      <c r="S249" s="195"/>
      <c r="T249" s="193"/>
      <c r="U249" s="195"/>
      <c r="V249" s="83"/>
      <c r="X249" s="83"/>
      <c r="Z249" s="83"/>
    </row>
    <row r="250" spans="2:27" s="3" customFormat="1" ht="54" customHeight="1">
      <c r="F250" s="2"/>
      <c r="H250" s="2"/>
      <c r="J250" s="88"/>
      <c r="L250" s="88"/>
      <c r="M250" s="397"/>
      <c r="N250" s="397"/>
      <c r="O250" s="397"/>
      <c r="P250" s="88"/>
      <c r="Q250" s="383"/>
      <c r="R250" s="383"/>
      <c r="S250" s="383"/>
      <c r="T250" s="193"/>
      <c r="U250" s="195"/>
      <c r="V250" s="83"/>
      <c r="X250" s="83"/>
      <c r="Z250" s="83"/>
    </row>
    <row r="251" spans="2:27" s="3" customFormat="1" ht="16.5" customHeight="1" thickBot="1">
      <c r="B251" s="22"/>
      <c r="C251" s="22"/>
      <c r="D251" s="22"/>
      <c r="E251" s="22"/>
      <c r="F251" s="2"/>
      <c r="G251" s="22"/>
      <c r="H251" s="2"/>
      <c r="I251" s="27"/>
      <c r="J251" s="90"/>
      <c r="K251" s="22"/>
      <c r="L251" s="90"/>
      <c r="M251" s="147"/>
      <c r="N251" s="147"/>
      <c r="O251" s="147"/>
      <c r="P251" s="90"/>
      <c r="Q251" s="209"/>
      <c r="R251" s="209"/>
      <c r="S251" s="209"/>
      <c r="T251" s="193"/>
      <c r="U251" s="195"/>
      <c r="V251" s="83"/>
      <c r="X251" s="83"/>
      <c r="Z251" s="83"/>
    </row>
    <row r="252" spans="2:27" s="3" customFormat="1" ht="25.5" customHeight="1" thickTop="1" thickBot="1">
      <c r="B252" s="461" t="s">
        <v>145</v>
      </c>
      <c r="C252" s="462"/>
      <c r="D252" s="462"/>
      <c r="E252" s="462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3"/>
    </row>
    <row r="253" spans="2:27" s="3" customFormat="1" ht="14.25" customHeight="1" thickTop="1">
      <c r="B253" s="20"/>
      <c r="C253" s="20"/>
      <c r="D253" s="20"/>
      <c r="E253" s="20"/>
      <c r="F253" s="84"/>
      <c r="G253" s="18"/>
      <c r="H253" s="86"/>
      <c r="I253" s="27"/>
      <c r="J253" s="86"/>
      <c r="K253" s="27"/>
      <c r="L253" s="86"/>
      <c r="M253" s="27"/>
      <c r="N253" s="27"/>
      <c r="O253" s="27"/>
      <c r="P253" s="86"/>
      <c r="Q253" s="191"/>
      <c r="R253" s="191"/>
      <c r="S253" s="191"/>
      <c r="T253" s="197"/>
      <c r="U253" s="191"/>
      <c r="V253" s="83"/>
      <c r="X253" s="83"/>
      <c r="Z253" s="83"/>
    </row>
    <row r="254" spans="2:27" s="3" customFormat="1" ht="17.25" customHeight="1" thickBot="1">
      <c r="B254" s="18" t="s">
        <v>261</v>
      </c>
      <c r="C254" s="18"/>
      <c r="D254" s="18"/>
      <c r="E254" s="18"/>
      <c r="F254" s="84"/>
      <c r="G254" s="18"/>
      <c r="H254" s="86"/>
      <c r="I254" s="27"/>
      <c r="J254" s="86"/>
      <c r="K254" s="27"/>
      <c r="L254" s="86"/>
      <c r="M254" s="27"/>
      <c r="N254" s="27"/>
      <c r="O254" s="27"/>
      <c r="P254" s="86"/>
      <c r="Q254" s="191"/>
      <c r="R254" s="191"/>
      <c r="S254" s="191"/>
      <c r="T254" s="197"/>
      <c r="U254" s="191"/>
      <c r="V254" s="83"/>
      <c r="X254" s="83"/>
      <c r="Z254" s="83"/>
    </row>
    <row r="255" spans="2:27" ht="16.5" customHeight="1" thickBot="1">
      <c r="B255" s="464" t="s">
        <v>223</v>
      </c>
      <c r="C255" s="537" t="s">
        <v>143</v>
      </c>
      <c r="D255" s="468" t="s">
        <v>364</v>
      </c>
      <c r="E255" s="469"/>
      <c r="F255" s="481" t="s">
        <v>112</v>
      </c>
      <c r="G255" s="482"/>
      <c r="H255" s="482"/>
      <c r="I255" s="482"/>
      <c r="J255" s="482"/>
      <c r="K255" s="482"/>
      <c r="L255" s="482"/>
      <c r="M255" s="483"/>
      <c r="N255" s="409"/>
      <c r="O255" s="533" t="s">
        <v>223</v>
      </c>
      <c r="P255" s="529" t="s">
        <v>143</v>
      </c>
      <c r="Q255" s="530"/>
      <c r="R255" s="468" t="s">
        <v>364</v>
      </c>
      <c r="S255" s="469"/>
      <c r="T255" s="481" t="s">
        <v>112</v>
      </c>
      <c r="U255" s="482"/>
      <c r="V255" s="482"/>
      <c r="W255" s="482"/>
      <c r="X255" s="482"/>
      <c r="Y255" s="482"/>
      <c r="Z255" s="482"/>
      <c r="AA255" s="483"/>
    </row>
    <row r="256" spans="2:27" s="29" customFormat="1" ht="39" customHeight="1" thickBot="1">
      <c r="B256" s="465"/>
      <c r="C256" s="538"/>
      <c r="D256" s="470"/>
      <c r="E256" s="471"/>
      <c r="F256" s="474" t="s">
        <v>481</v>
      </c>
      <c r="G256" s="546"/>
      <c r="H256" s="466" t="s">
        <v>824</v>
      </c>
      <c r="I256" s="488"/>
      <c r="J256" s="466" t="s">
        <v>262</v>
      </c>
      <c r="K256" s="488"/>
      <c r="L256" s="466" t="s">
        <v>263</v>
      </c>
      <c r="M256" s="488"/>
      <c r="N256" s="407"/>
      <c r="O256" s="534"/>
      <c r="P256" s="531"/>
      <c r="Q256" s="532"/>
      <c r="R256" s="470"/>
      <c r="S256" s="471"/>
      <c r="T256" s="474" t="s">
        <v>481</v>
      </c>
      <c r="U256" s="546"/>
      <c r="V256" s="466" t="s">
        <v>824</v>
      </c>
      <c r="W256" s="488"/>
      <c r="X256" s="466" t="s">
        <v>262</v>
      </c>
      <c r="Y256" s="488"/>
      <c r="Z256" s="466" t="s">
        <v>263</v>
      </c>
      <c r="AA256" s="488"/>
    </row>
    <row r="257" spans="2:27" s="3" customFormat="1" ht="30" customHeight="1">
      <c r="B257" s="611">
        <v>16</v>
      </c>
      <c r="C257" s="187" t="s">
        <v>122</v>
      </c>
      <c r="D257" s="458" t="s">
        <v>390</v>
      </c>
      <c r="E257" s="564"/>
      <c r="F257" s="4" t="str">
        <f>IF('ユーザー別小売(卸)価格試算(税抜)'!F257="","",
      IF(ISNUMBER('ユーザー別小売(卸)価格試算(税抜)'!F257),
          IF(入力!$C$30=1,ROUNDDOWN('ユーザー別小売(卸)価格試算(税抜)'!F257*(1+入力!$C$31/100),-入力!$C$29),
          IF(入力!$C$30=2,ROUNDUP('ユーザー別小売(卸)価格試算(税抜)'!F257*(1+入力!$C$31/100),-入力!$C$29),
          IF(入力!$C$30=3,ROUND('ユーザー別小売(卸)価格試算(税抜)'!F257*(1+入力!$C$31/100),-入力!$C$29)))),
          'ユーザー別小売(卸)価格試算(税抜)'!F257))</f>
        <v/>
      </c>
      <c r="G257" s="110">
        <f>'6桁'!G257</f>
        <v>0</v>
      </c>
      <c r="H257" s="4" t="str">
        <f>IF('ユーザー別小売(卸)価格試算(税抜)'!H257="","",
      IF(ISNUMBER('ユーザー別小売(卸)価格試算(税抜)'!H257),
          IF(入力!$C$30=1,ROUNDDOWN('ユーザー別小売(卸)価格試算(税抜)'!H257*(1+入力!$C$31/100),-入力!$C$29),
          IF(入力!$C$30=2,ROUNDUP('ユーザー別小売(卸)価格試算(税抜)'!H257*(1+入力!$C$31/100),-入力!$C$29),
          IF(入力!$C$30=3,ROUND('ユーザー別小売(卸)価格試算(税抜)'!H257*(1+入力!$C$31/100),-入力!$C$29)))),
          'ユーザー別小売(卸)価格試算(税抜)'!H257))</f>
        <v/>
      </c>
      <c r="I257" s="110">
        <f>'6桁'!I257</f>
        <v>0</v>
      </c>
      <c r="J257" s="4" t="str">
        <f>IF('ユーザー別小売(卸)価格試算(税抜)'!J257="","",
      IF(ISNUMBER('ユーザー別小売(卸)価格試算(税抜)'!J257),
          IF(入力!$C$30=1,ROUNDDOWN('ユーザー別小売(卸)価格試算(税抜)'!J257*(1+入力!$C$31/100),-入力!$C$29),
          IF(入力!$C$30=2,ROUNDUP('ユーザー別小売(卸)価格試算(税抜)'!J257*(1+入力!$C$31/100),-入力!$C$29),
          IF(入力!$C$30=3,ROUND('ユーザー別小売(卸)価格試算(税抜)'!J257*(1+入力!$C$31/100),-入力!$C$29)))),
          'ユーザー別小売(卸)価格試算(税抜)'!J257))</f>
        <v/>
      </c>
      <c r="K257" s="61">
        <f>'6桁'!K257</f>
        <v>0</v>
      </c>
      <c r="L257" s="4">
        <f>IF('ユーザー別小売(卸)価格試算(税抜)'!L257="","",
      IF(ISNUMBER('ユーザー別小売(卸)価格試算(税抜)'!L257),
          IF(入力!$C$30=1,ROUNDDOWN('ユーザー別小売(卸)価格試算(税抜)'!L257*(1+入力!$C$31/100),-入力!$C$29),
          IF(入力!$C$30=2,ROUNDUP('ユーザー別小売(卸)価格試算(税抜)'!L257*(1+入力!$C$31/100),-入力!$C$29),
          IF(入力!$C$30=3,ROUND('ユーザー別小売(卸)価格試算(税抜)'!L257*(1+入力!$C$31/100),-入力!$C$29)))),
          'ユーザー別小売(卸)価格試算(税抜)'!L257))</f>
        <v>37180</v>
      </c>
      <c r="M257" s="189" t="str">
        <f>'6桁'!M257</f>
        <v>※</v>
      </c>
      <c r="N257" s="127"/>
      <c r="O257" s="611">
        <v>15</v>
      </c>
      <c r="P257" s="613" t="s">
        <v>413</v>
      </c>
      <c r="Q257" s="614"/>
      <c r="R257" s="613" t="s">
        <v>403</v>
      </c>
      <c r="S257" s="614"/>
      <c r="T257" s="4" t="str">
        <f>IF('ユーザー別小売(卸)価格試算(税抜)'!T257="","",
      IF(ISNUMBER('ユーザー別小売(卸)価格試算(税抜)'!T257),
          IF(入力!$C$30=1,ROUNDDOWN('ユーザー別小売(卸)価格試算(税抜)'!T257*(1+入力!$C$31/100),-入力!$C$29),
          IF(入力!$C$30=2,ROUNDUP('ユーザー別小売(卸)価格試算(税抜)'!T257*(1+入力!$C$31/100),-入力!$C$29),
          IF(入力!$C$30=3,ROUND('ユーザー別小売(卸)価格試算(税抜)'!T257*(1+入力!$C$31/100),-入力!$C$29)))),
          'ユーザー別小売(卸)価格試算(税抜)'!T257))</f>
        <v/>
      </c>
      <c r="U257" s="61">
        <f>'6桁'!U257</f>
        <v>0</v>
      </c>
      <c r="V257" s="4" t="str">
        <f>IF('ユーザー別小売(卸)価格試算(税抜)'!V257="","",
      IF(ISNUMBER('ユーザー別小売(卸)価格試算(税抜)'!V257),
          IF(入力!$C$30=1,ROUNDDOWN('ユーザー別小売(卸)価格試算(税抜)'!V257*(1+入力!$C$31/100),-入力!$C$29),
          IF(入力!$C$30=2,ROUNDUP('ユーザー別小売(卸)価格試算(税抜)'!V257*(1+入力!$C$31/100),-入力!$C$29),
          IF(入力!$C$30=3,ROUND('ユーザー別小売(卸)価格試算(税抜)'!V257*(1+入力!$C$31/100),-入力!$C$29)))),
          'ユーザー別小売(卸)価格試算(税抜)'!V257))</f>
        <v/>
      </c>
      <c r="W257" s="61">
        <f>'6桁'!W257</f>
        <v>0</v>
      </c>
      <c r="X257" s="4" t="str">
        <f>IF('ユーザー別小売(卸)価格試算(税抜)'!X257="","",
      IF(ISNUMBER('ユーザー別小売(卸)価格試算(税抜)'!X257),
          IF(入力!$C$30=1,ROUNDDOWN('ユーザー別小売(卸)価格試算(税抜)'!X257*(1+入力!$C$31/100),-入力!$C$29),
          IF(入力!$C$30=2,ROUNDUP('ユーザー別小売(卸)価格試算(税抜)'!X257*(1+入力!$C$31/100),-入力!$C$29),
          IF(入力!$C$30=3,ROUND('ユーザー別小売(卸)価格試算(税抜)'!X257*(1+入力!$C$31/100),-入力!$C$29)))),
          'ユーザー別小売(卸)価格試算(税抜)'!X257))</f>
        <v/>
      </c>
      <c r="Y257" s="61">
        <f>'6桁'!Y257</f>
        <v>0</v>
      </c>
      <c r="Z257" s="4">
        <f>IF('ユーザー別小売(卸)価格試算(税抜)'!Z257="","",
      IF(ISNUMBER('ユーザー別小売(卸)価格試算(税抜)'!Z257),
          IF(入力!$C$30=1,ROUNDDOWN('ユーザー別小売(卸)価格試算(税抜)'!Z257*(1+入力!$C$31/100),-入力!$C$29),
          IF(入力!$C$30=2,ROUNDUP('ユーザー別小売(卸)価格試算(税抜)'!Z257*(1+入力!$C$31/100),-入力!$C$29),
          IF(入力!$C$30=3,ROUND('ユーザー別小売(卸)価格試算(税抜)'!Z257*(1+入力!$C$31/100),-入力!$C$29)))),
          'ユーザー別小売(卸)価格試算(税抜)'!Z257))</f>
        <v>22770</v>
      </c>
      <c r="AA257" s="368" t="str">
        <f>'6桁'!AA257</f>
        <v>※</v>
      </c>
    </row>
    <row r="258" spans="2:27" ht="30" customHeight="1">
      <c r="B258" s="497"/>
      <c r="C258" s="388" t="s">
        <v>85</v>
      </c>
      <c r="D258" s="435" t="s">
        <v>389</v>
      </c>
      <c r="E258" s="489"/>
      <c r="F258" s="5">
        <f>IF('ユーザー別小売(卸)価格試算(税抜)'!F258="","",
      IF(ISNUMBER('ユーザー別小売(卸)価格試算(税抜)'!F258),
          IF(入力!$C$30=1,ROUNDDOWN('ユーザー別小売(卸)価格試算(税抜)'!F258*(1+入力!$C$31/100),-入力!$C$29),
          IF(入力!$C$30=2,ROUNDUP('ユーザー別小売(卸)価格試算(税抜)'!F258*(1+入力!$C$31/100),-入力!$C$29),
          IF(入力!$C$30=3,ROUND('ユーザー別小売(卸)価格試算(税抜)'!F258*(1+入力!$C$31/100),-入力!$C$29)))),
          'ユーザー別小売(卸)価格試算(税抜)'!F258))</f>
        <v>41030</v>
      </c>
      <c r="G258" s="111">
        <f>'6桁'!G258</f>
        <v>0</v>
      </c>
      <c r="H258" s="5" t="str">
        <f>IF('ユーザー別小売(卸)価格試算(税抜)'!H258="","",
      IF(ISNUMBER('ユーザー別小売(卸)価格試算(税抜)'!H258),
          IF(入力!$C$30=1,ROUNDDOWN('ユーザー別小売(卸)価格試算(税抜)'!H258*(1+入力!$C$31/100),-入力!$C$29),
          IF(入力!$C$30=2,ROUNDUP('ユーザー別小売(卸)価格試算(税抜)'!H258*(1+入力!$C$31/100),-入力!$C$29),
          IF(入力!$C$30=3,ROUND('ユーザー別小売(卸)価格試算(税抜)'!H258*(1+入力!$C$31/100),-入力!$C$29)))),
          'ユーザー別小売(卸)価格試算(税抜)'!H258))</f>
        <v/>
      </c>
      <c r="I258" s="111">
        <f>'6桁'!I258</f>
        <v>0</v>
      </c>
      <c r="J258" s="5" t="str">
        <f>IF('ユーザー別小売(卸)価格試算(税抜)'!J258="","",
      IF(ISNUMBER('ユーザー別小売(卸)価格試算(税抜)'!J258),
          IF(入力!$C$30=1,ROUNDDOWN('ユーザー別小売(卸)価格試算(税抜)'!J258*(1+入力!$C$31/100),-入力!$C$29),
          IF(入力!$C$30=2,ROUNDUP('ユーザー別小売(卸)価格試算(税抜)'!J258*(1+入力!$C$31/100),-入力!$C$29),
          IF(入力!$C$30=3,ROUND('ユーザー別小売(卸)価格試算(税抜)'!J258*(1+入力!$C$31/100),-入力!$C$29)))),
          'ユーザー別小売(卸)価格試算(税抜)'!J258))</f>
        <v/>
      </c>
      <c r="K258" s="62">
        <f>'6桁'!K258</f>
        <v>0</v>
      </c>
      <c r="L258" s="5" t="str">
        <f>IF('ユーザー別小売(卸)価格試算(税抜)'!L258="","",
      IF(ISNUMBER('ユーザー別小売(卸)価格試算(税抜)'!L258),
          IF(入力!$C$30=1,ROUNDDOWN('ユーザー別小売(卸)価格試算(税抜)'!L258*(1+入力!$C$31/100),-入力!$C$29),
          IF(入力!$C$30=2,ROUNDUP('ユーザー別小売(卸)価格試算(税抜)'!L258*(1+入力!$C$31/100),-入力!$C$29),
          IF(入力!$C$30=3,ROUND('ユーザー別小売(卸)価格試算(税抜)'!L258*(1+入力!$C$31/100),-入力!$C$29)))),
          'ユーザー別小売(卸)価格試算(税抜)'!L258))</f>
        <v/>
      </c>
      <c r="M258" s="62">
        <f>'6桁'!M258</f>
        <v>0</v>
      </c>
      <c r="N258" s="127"/>
      <c r="O258" s="497"/>
      <c r="P258" s="501" t="s">
        <v>414</v>
      </c>
      <c r="Q258" s="502"/>
      <c r="R258" s="501" t="s">
        <v>403</v>
      </c>
      <c r="S258" s="502"/>
      <c r="T258" s="5" t="str">
        <f>IF('ユーザー別小売(卸)価格試算(税抜)'!T258="","",
      IF(ISNUMBER('ユーザー別小売(卸)価格試算(税抜)'!T258),
          IF(入力!$C$30=1,ROUNDDOWN('ユーザー別小売(卸)価格試算(税抜)'!T258*(1+入力!$C$31/100),-入力!$C$29),
          IF(入力!$C$30=2,ROUNDUP('ユーザー別小売(卸)価格試算(税抜)'!T258*(1+入力!$C$31/100),-入力!$C$29),
          IF(入力!$C$30=3,ROUND('ユーザー別小売(卸)価格試算(税抜)'!T258*(1+入力!$C$31/100),-入力!$C$29)))),
          'ユーザー別小売(卸)価格試算(税抜)'!T258))</f>
        <v/>
      </c>
      <c r="U258" s="59">
        <f>'6桁'!U258</f>
        <v>0</v>
      </c>
      <c r="V258" s="5" t="str">
        <f>IF('ユーザー別小売(卸)価格試算(税抜)'!V258="","",
      IF(ISNUMBER('ユーザー別小売(卸)価格試算(税抜)'!V258),
          IF(入力!$C$30=1,ROUNDDOWN('ユーザー別小売(卸)価格試算(税抜)'!V258*(1+入力!$C$31/100),-入力!$C$29),
          IF(入力!$C$30=2,ROUNDUP('ユーザー別小売(卸)価格試算(税抜)'!V258*(1+入力!$C$31/100),-入力!$C$29),
          IF(入力!$C$30=3,ROUND('ユーザー別小売(卸)価格試算(税抜)'!V258*(1+入力!$C$31/100),-入力!$C$29)))),
          'ユーザー別小売(卸)価格試算(税抜)'!V258))</f>
        <v/>
      </c>
      <c r="W258" s="59">
        <f>'6桁'!W258</f>
        <v>0</v>
      </c>
      <c r="X258" s="5" t="str">
        <f>IF('ユーザー別小売(卸)価格試算(税抜)'!X258="","",
      IF(ISNUMBER('ユーザー別小売(卸)価格試算(税抜)'!X258),
          IF(入力!$C$30=1,ROUNDDOWN('ユーザー別小売(卸)価格試算(税抜)'!X258*(1+入力!$C$31/100),-入力!$C$29),
          IF(入力!$C$30=2,ROUNDUP('ユーザー別小売(卸)価格試算(税抜)'!X258*(1+入力!$C$31/100),-入力!$C$29),
          IF(入力!$C$30=3,ROUND('ユーザー別小売(卸)価格試算(税抜)'!X258*(1+入力!$C$31/100),-入力!$C$29)))),
          'ユーザー別小売(卸)価格試算(税抜)'!X258))</f>
        <v/>
      </c>
      <c r="Y258" s="59">
        <f>'6桁'!Y258</f>
        <v>0</v>
      </c>
      <c r="Z258" s="5">
        <f>IF('ユーザー別小売(卸)価格試算(税抜)'!Z258="","",
      IF(ISNUMBER('ユーザー別小売(卸)価格試算(税抜)'!Z258),
          IF(入力!$C$30=1,ROUNDDOWN('ユーザー別小売(卸)価格試算(税抜)'!Z258*(1+入力!$C$31/100),-入力!$C$29),
          IF(入力!$C$30=2,ROUNDUP('ユーザー別小売(卸)価格試算(税抜)'!Z258*(1+入力!$C$31/100),-入力!$C$29),
          IF(入力!$C$30=3,ROUND('ユーザー別小売(卸)価格試算(税抜)'!Z258*(1+入力!$C$31/100),-入力!$C$29)))),
          'ユーザー別小売(卸)価格試算(税抜)'!Z258))</f>
        <v>26620</v>
      </c>
      <c r="AA258" s="190" t="str">
        <f>'6桁'!AA258</f>
        <v>※</v>
      </c>
    </row>
    <row r="259" spans="2:27" s="3" customFormat="1" ht="30" customHeight="1">
      <c r="B259" s="497"/>
      <c r="C259" s="188" t="s">
        <v>181</v>
      </c>
      <c r="D259" s="435" t="s">
        <v>381</v>
      </c>
      <c r="E259" s="436"/>
      <c r="F259" s="5" t="str">
        <f>IF('ユーザー別小売(卸)価格試算(税抜)'!F259="","",
      IF(ISNUMBER('ユーザー別小売(卸)価格試算(税抜)'!F259),
          IF(入力!$C$30=1,ROUNDDOWN('ユーザー別小売(卸)価格試算(税抜)'!F259*(1+入力!$C$31/100),-入力!$C$29),
          IF(入力!$C$30=2,ROUNDUP('ユーザー別小売(卸)価格試算(税抜)'!F259*(1+入力!$C$31/100),-入力!$C$29),
          IF(入力!$C$30=3,ROUND('ユーザー別小売(卸)価格試算(税抜)'!F259*(1+入力!$C$31/100),-入力!$C$29)))),
          'ユーザー別小売(卸)価格試算(税抜)'!F259))</f>
        <v/>
      </c>
      <c r="G259" s="112">
        <f>'6桁'!G259</f>
        <v>0</v>
      </c>
      <c r="H259" s="5">
        <f>IF('ユーザー別小売(卸)価格試算(税抜)'!H259="","",
      IF(ISNUMBER('ユーザー別小売(卸)価格試算(税抜)'!H259),
          IF(入力!$C$30=1,ROUNDDOWN('ユーザー別小売(卸)価格試算(税抜)'!H259*(1+入力!$C$31/100),-入力!$C$29),
          IF(入力!$C$30=2,ROUNDUP('ユーザー別小売(卸)価格試算(税抜)'!H259*(1+入力!$C$31/100),-入力!$C$29),
          IF(入力!$C$30=3,ROUND('ユーザー別小売(卸)価格試算(税抜)'!H259*(1+入力!$C$31/100),-入力!$C$29)))),
          'ユーザー別小売(卸)価格試算(税抜)'!H259))</f>
        <v>27940</v>
      </c>
      <c r="I259" s="112">
        <f>'6桁'!I259</f>
        <v>0</v>
      </c>
      <c r="J259" s="5" t="str">
        <f>IF('ユーザー別小売(卸)価格試算(税抜)'!J259="","",
      IF(ISNUMBER('ユーザー別小売(卸)価格試算(税抜)'!J259),
          IF(入力!$C$30=1,ROUNDDOWN('ユーザー別小売(卸)価格試算(税抜)'!J259*(1+入力!$C$31/100),-入力!$C$29),
          IF(入力!$C$30=2,ROUNDUP('ユーザー別小売(卸)価格試算(税抜)'!J259*(1+入力!$C$31/100),-入力!$C$29),
          IF(入力!$C$30=3,ROUND('ユーザー別小売(卸)価格試算(税抜)'!J259*(1+入力!$C$31/100),-入力!$C$29)))),
          'ユーザー別小売(卸)価格試算(税抜)'!J259))</f>
        <v/>
      </c>
      <c r="K259" s="62">
        <f>'6桁'!K259</f>
        <v>0</v>
      </c>
      <c r="L259" s="5" t="str">
        <f>IF('ユーザー別小売(卸)価格試算(税抜)'!L259="","",
      IF(ISNUMBER('ユーザー別小売(卸)価格試算(税抜)'!L259),
          IF(入力!$C$30=1,ROUNDDOWN('ユーザー別小売(卸)価格試算(税抜)'!L259*(1+入力!$C$31/100),-入力!$C$29),
          IF(入力!$C$30=2,ROUNDUP('ユーザー別小売(卸)価格試算(税抜)'!L259*(1+入力!$C$31/100),-入力!$C$29),
          IF(入力!$C$30=3,ROUND('ユーザー別小売(卸)価格試算(税抜)'!L259*(1+入力!$C$31/100),-入力!$C$29)))),
          'ユーザー別小売(卸)価格試算(税抜)'!L259))</f>
        <v/>
      </c>
      <c r="M259" s="62">
        <f>'6桁'!M259</f>
        <v>0</v>
      </c>
      <c r="N259" s="127"/>
      <c r="O259" s="498"/>
      <c r="P259" s="503" t="s">
        <v>415</v>
      </c>
      <c r="Q259" s="504"/>
      <c r="R259" s="503" t="s">
        <v>403</v>
      </c>
      <c r="S259" s="504"/>
      <c r="T259" s="33" t="str">
        <f>IF('ユーザー別小売(卸)価格試算(税抜)'!T259="","",
      IF(ISNUMBER('ユーザー別小売(卸)価格試算(税抜)'!T259),
          IF(入力!$C$30=1,ROUNDDOWN('ユーザー別小売(卸)価格試算(税抜)'!T259*(1+入力!$C$31/100),-入力!$C$29),
          IF(入力!$C$30=2,ROUNDUP('ユーザー別小売(卸)価格試算(税抜)'!T259*(1+入力!$C$31/100),-入力!$C$29),
          IF(入力!$C$30=3,ROUND('ユーザー別小売(卸)価格試算(税抜)'!T259*(1+入力!$C$31/100),-入力!$C$29)))),
          'ユーザー別小売(卸)価格試算(税抜)'!T259))</f>
        <v/>
      </c>
      <c r="U259" s="58">
        <f>'6桁'!U259</f>
        <v>0</v>
      </c>
      <c r="V259" s="33" t="str">
        <f>IF('ユーザー別小売(卸)価格試算(税抜)'!V259="","",
      IF(ISNUMBER('ユーザー別小売(卸)価格試算(税抜)'!V259),
          IF(入力!$C$30=1,ROUNDDOWN('ユーザー別小売(卸)価格試算(税抜)'!V259*(1+入力!$C$31/100),-入力!$C$29),
          IF(入力!$C$30=2,ROUNDUP('ユーザー別小売(卸)価格試算(税抜)'!V259*(1+入力!$C$31/100),-入力!$C$29),
          IF(入力!$C$30=3,ROUND('ユーザー別小売(卸)価格試算(税抜)'!V259*(1+入力!$C$31/100),-入力!$C$29)))),
          'ユーザー別小売(卸)価格試算(税抜)'!V259))</f>
        <v/>
      </c>
      <c r="W259" s="58">
        <f>'6桁'!W259</f>
        <v>0</v>
      </c>
      <c r="X259" s="33">
        <f>IF('ユーザー別小売(卸)価格試算(税抜)'!X259="","",
      IF(ISNUMBER('ユーザー別小売(卸)価格試算(税抜)'!X259),
          IF(入力!$C$30=1,ROUNDDOWN('ユーザー別小売(卸)価格試算(税抜)'!X259*(1+入力!$C$31/100),-入力!$C$29),
          IF(入力!$C$30=2,ROUNDUP('ユーザー別小売(卸)価格試算(税抜)'!X259*(1+入力!$C$31/100),-入力!$C$29),
          IF(入力!$C$30=3,ROUND('ユーザー別小売(卸)価格試算(税抜)'!X259*(1+入力!$C$31/100),-入力!$C$29)))),
          'ユーザー別小売(卸)価格試算(税抜)'!X259))</f>
        <v>27610</v>
      </c>
      <c r="Y259" s="58">
        <f>'6桁'!Y259</f>
        <v>0</v>
      </c>
      <c r="Z259" s="33" t="str">
        <f>IF('ユーザー別小売(卸)価格試算(税抜)'!Z259="","",
      IF(ISNUMBER('ユーザー別小売(卸)価格試算(税抜)'!Z259),
          IF(入力!$C$30=1,ROUNDDOWN('ユーザー別小売(卸)価格試算(税抜)'!Z259*(1+入力!$C$31/100),-入力!$C$29),
          IF(入力!$C$30=2,ROUNDUP('ユーザー別小売(卸)価格試算(税抜)'!Z259*(1+入力!$C$31/100),-入力!$C$29),
          IF(入力!$C$30=3,ROUND('ユーザー別小売(卸)価格試算(税抜)'!Z259*(1+入力!$C$31/100),-入力!$C$29)))),
          'ユーザー別小売(卸)価格試算(税抜)'!Z259))</f>
        <v/>
      </c>
      <c r="AA259" s="58">
        <f>'6桁'!AA259</f>
        <v>0</v>
      </c>
    </row>
    <row r="260" spans="2:27" s="3" customFormat="1" ht="30" customHeight="1">
      <c r="B260" s="497"/>
      <c r="C260" s="188" t="s">
        <v>431</v>
      </c>
      <c r="D260" s="435" t="s">
        <v>383</v>
      </c>
      <c r="E260" s="489"/>
      <c r="F260" s="5" t="str">
        <f>IF('ユーザー別小売(卸)価格試算(税抜)'!F260="","",
      IF(ISNUMBER('ユーザー別小売(卸)価格試算(税抜)'!F260),
          IF(入力!$C$30=1,ROUNDDOWN('ユーザー別小売(卸)価格試算(税抜)'!F260*(1+入力!$C$31/100),-入力!$C$29),
          IF(入力!$C$30=2,ROUNDUP('ユーザー別小売(卸)価格試算(税抜)'!F260*(1+入力!$C$31/100),-入力!$C$29),
          IF(入力!$C$30=3,ROUND('ユーザー別小売(卸)価格試算(税抜)'!F260*(1+入力!$C$31/100),-入力!$C$29)))),
          'ユーザー別小売(卸)価格試算(税抜)'!F260))</f>
        <v/>
      </c>
      <c r="G260" s="111">
        <f>'6桁'!G260</f>
        <v>0</v>
      </c>
      <c r="H260" s="5">
        <f>IF('ユーザー別小売(卸)価格試算(税抜)'!H260="","",
      IF(ISNUMBER('ユーザー別小売(卸)価格試算(税抜)'!H260),
          IF(入力!$C$30=1,ROUNDDOWN('ユーザー別小売(卸)価格試算(税抜)'!H260*(1+入力!$C$31/100),-入力!$C$29),
          IF(入力!$C$30=2,ROUNDUP('ユーザー別小売(卸)価格試算(税抜)'!H260*(1+入力!$C$31/100),-入力!$C$29),
          IF(入力!$C$30=3,ROUND('ユーザー別小売(卸)価格試算(税抜)'!H260*(1+入力!$C$31/100),-入力!$C$29)))),
          'ユーザー別小売(卸)価格試算(税抜)'!H260))</f>
        <v>33660</v>
      </c>
      <c r="I260" s="111" t="str">
        <f>'6桁'!I260</f>
        <v>SPLT02</v>
      </c>
      <c r="J260" s="5" t="str">
        <f>IF('ユーザー別小売(卸)価格試算(税抜)'!J260="","",
      IF(ISNUMBER('ユーザー別小売(卸)価格試算(税抜)'!J260),
          IF(入力!$C$30=1,ROUNDDOWN('ユーザー別小売(卸)価格試算(税抜)'!J260*(1+入力!$C$31/100),-入力!$C$29),
          IF(入力!$C$30=2,ROUNDUP('ユーザー別小売(卸)価格試算(税抜)'!J260*(1+入力!$C$31/100),-入力!$C$29),
          IF(入力!$C$30=3,ROUND('ユーザー別小売(卸)価格試算(税抜)'!J260*(1+入力!$C$31/100),-入力!$C$29)))),
          'ユーザー別小売(卸)価格試算(税抜)'!J260))</f>
        <v/>
      </c>
      <c r="K260" s="62">
        <f>'6桁'!K260</f>
        <v>0</v>
      </c>
      <c r="L260" s="5" t="str">
        <f>IF('ユーザー別小売(卸)価格試算(税抜)'!L260="","",
      IF(ISNUMBER('ユーザー別小売(卸)価格試算(税抜)'!L260),
          IF(入力!$C$30=1,ROUNDDOWN('ユーザー別小売(卸)価格試算(税抜)'!L260*(1+入力!$C$31/100),-入力!$C$29),
          IF(入力!$C$30=2,ROUNDUP('ユーザー別小売(卸)価格試算(税抜)'!L260*(1+入力!$C$31/100),-入力!$C$29),
          IF(入力!$C$30=3,ROUND('ユーザー別小売(卸)価格試算(税抜)'!L260*(1+入力!$C$31/100),-入力!$C$29)))),
          'ユーザー別小売(卸)価格試算(税抜)'!L260))</f>
        <v/>
      </c>
      <c r="M260" s="62">
        <f>'6桁'!M260</f>
        <v>0</v>
      </c>
      <c r="N260" s="127"/>
      <c r="O260" s="496">
        <v>14</v>
      </c>
      <c r="P260" s="499" t="s">
        <v>416</v>
      </c>
      <c r="Q260" s="500"/>
      <c r="R260" s="499" t="s">
        <v>459</v>
      </c>
      <c r="S260" s="500"/>
      <c r="T260" s="32" t="str">
        <f>IF('ユーザー別小売(卸)価格試算(税抜)'!T260="","",
      IF(ISNUMBER('ユーザー別小売(卸)価格試算(税抜)'!T260),
          IF(入力!$C$30=1,ROUNDDOWN('ユーザー別小売(卸)価格試算(税抜)'!T260*(1+入力!$C$31/100),-入力!$C$29),
          IF(入力!$C$30=2,ROUNDUP('ユーザー別小売(卸)価格試算(税抜)'!T260*(1+入力!$C$31/100),-入力!$C$29),
          IF(入力!$C$30=3,ROUND('ユーザー別小売(卸)価格試算(税抜)'!T260*(1+入力!$C$31/100),-入力!$C$29)))),
          'ユーザー別小売(卸)価格試算(税抜)'!T260))</f>
        <v/>
      </c>
      <c r="U260" s="78">
        <f>'6桁'!U260</f>
        <v>0</v>
      </c>
      <c r="V260" s="32" t="str">
        <f>IF('ユーザー別小売(卸)価格試算(税抜)'!V260="","",
      IF(ISNUMBER('ユーザー別小売(卸)価格試算(税抜)'!V260),
          IF(入力!$C$30=1,ROUNDDOWN('ユーザー別小売(卸)価格試算(税抜)'!V260*(1+入力!$C$31/100),-入力!$C$29),
          IF(入力!$C$30=2,ROUNDUP('ユーザー別小売(卸)価格試算(税抜)'!V260*(1+入力!$C$31/100),-入力!$C$29),
          IF(入力!$C$30=3,ROUND('ユーザー別小売(卸)価格試算(税抜)'!V260*(1+入力!$C$31/100),-入力!$C$29)))),
          'ユーザー別小売(卸)価格試算(税抜)'!V260))</f>
        <v/>
      </c>
      <c r="W260" s="78">
        <f>'6桁'!W260</f>
        <v>0</v>
      </c>
      <c r="X260" s="32">
        <f>IF('ユーザー別小売(卸)価格試算(税抜)'!X260="","",
      IF(ISNUMBER('ユーザー別小売(卸)価格試算(税抜)'!X260),
          IF(入力!$C$30=1,ROUNDDOWN('ユーザー別小売(卸)価格試算(税抜)'!X260*(1+入力!$C$31/100),-入力!$C$29),
          IF(入力!$C$30=2,ROUNDUP('ユーザー別小売(卸)価格試算(税抜)'!X260*(1+入力!$C$31/100),-入力!$C$29),
          IF(入力!$C$30=3,ROUND('ユーザー別小売(卸)価格試算(税抜)'!X260*(1+入力!$C$31/100),-入力!$C$29)))),
          'ユーザー別小売(卸)価格試算(税抜)'!X260))</f>
        <v>28050</v>
      </c>
      <c r="Y260" s="78">
        <f>'6桁'!Y260</f>
        <v>0</v>
      </c>
      <c r="Z260" s="32" t="str">
        <f>IF('ユーザー別小売(卸)価格試算(税抜)'!Z260="","",
      IF(ISNUMBER('ユーザー別小売(卸)価格試算(税抜)'!Z260),
          IF(入力!$C$30=1,ROUNDDOWN('ユーザー別小売(卸)価格試算(税抜)'!Z260*(1+入力!$C$31/100),-入力!$C$29),
          IF(入力!$C$30=2,ROUNDUP('ユーザー別小売(卸)価格試算(税抜)'!Z260*(1+入力!$C$31/100),-入力!$C$29),
          IF(入力!$C$30=3,ROUND('ユーザー別小売(卸)価格試算(税抜)'!Z260*(1+入力!$C$31/100),-入力!$C$29)))),
          'ユーザー別小売(卸)価格試算(税抜)'!Z260))</f>
        <v/>
      </c>
      <c r="AA260" s="78">
        <f>'6桁'!AA260</f>
        <v>0</v>
      </c>
    </row>
    <row r="261" spans="2:27" s="3" customFormat="1" ht="30" customHeight="1">
      <c r="B261" s="497"/>
      <c r="C261" s="388" t="s">
        <v>432</v>
      </c>
      <c r="D261" s="435" t="s">
        <v>433</v>
      </c>
      <c r="E261" s="489"/>
      <c r="F261" s="5">
        <f>IF('ユーザー別小売(卸)価格試算(税抜)'!F261="","",
      IF(ISNUMBER('ユーザー別小売(卸)価格試算(税抜)'!F261),
          IF(入力!$C$30=1,ROUNDDOWN('ユーザー別小売(卸)価格試算(税抜)'!F261*(1+入力!$C$31/100),-入力!$C$29),
          IF(入力!$C$30=2,ROUNDUP('ユーザー別小売(卸)価格試算(税抜)'!F261*(1+入力!$C$31/100),-入力!$C$29),
          IF(入力!$C$30=3,ROUND('ユーザー別小売(卸)価格試算(税抜)'!F261*(1+入力!$C$31/100),-入力!$C$29)))),
          'ユーザー別小売(卸)価格試算(税抜)'!F261))</f>
        <v>36190</v>
      </c>
      <c r="G261" s="111">
        <f>'6桁'!G261</f>
        <v>0</v>
      </c>
      <c r="H261" s="5" t="str">
        <f>IF('ユーザー別小売(卸)価格試算(税抜)'!H261="","",
      IF(ISNUMBER('ユーザー別小売(卸)価格試算(税抜)'!H261),
          IF(入力!$C$30=1,ROUNDDOWN('ユーザー別小売(卸)価格試算(税抜)'!H261*(1+入力!$C$31/100),-入力!$C$29),
          IF(入力!$C$30=2,ROUNDUP('ユーザー別小売(卸)価格試算(税抜)'!H261*(1+入力!$C$31/100),-入力!$C$29),
          IF(入力!$C$30=3,ROUND('ユーザー別小売(卸)価格試算(税抜)'!H261*(1+入力!$C$31/100),-入力!$C$29)))),
          'ユーザー別小売(卸)価格試算(税抜)'!H261))</f>
        <v/>
      </c>
      <c r="I261" s="111">
        <f>'6桁'!I261</f>
        <v>0</v>
      </c>
      <c r="J261" s="5" t="str">
        <f>IF('ユーザー別小売(卸)価格試算(税抜)'!J261="","",
      IF(ISNUMBER('ユーザー別小売(卸)価格試算(税抜)'!J261),
          IF(入力!$C$30=1,ROUNDDOWN('ユーザー別小売(卸)価格試算(税抜)'!J261*(1+入力!$C$31/100),-入力!$C$29),
          IF(入力!$C$30=2,ROUNDUP('ユーザー別小売(卸)価格試算(税抜)'!J261*(1+入力!$C$31/100),-入力!$C$29),
          IF(入力!$C$30=3,ROUND('ユーザー別小売(卸)価格試算(税抜)'!J261*(1+入力!$C$31/100),-入力!$C$29)))),
          'ユーザー別小売(卸)価格試算(税抜)'!J261))</f>
        <v/>
      </c>
      <c r="K261" s="62">
        <f>'6桁'!K261</f>
        <v>0</v>
      </c>
      <c r="L261" s="5" t="str">
        <f>IF('ユーザー別小売(卸)価格試算(税抜)'!L261="","",
      IF(ISNUMBER('ユーザー別小売(卸)価格試算(税抜)'!L261),
          IF(入力!$C$30=1,ROUNDDOWN('ユーザー別小売(卸)価格試算(税抜)'!L261*(1+入力!$C$31/100),-入力!$C$29),
          IF(入力!$C$30=2,ROUNDUP('ユーザー別小売(卸)価格試算(税抜)'!L261*(1+入力!$C$31/100),-入力!$C$29),
          IF(入力!$C$30=3,ROUND('ユーザー別小売(卸)価格試算(税抜)'!L261*(1+入力!$C$31/100),-入力!$C$29)))),
          'ユーザー別小売(卸)価格試算(税抜)'!L261))</f>
        <v/>
      </c>
      <c r="M261" s="62">
        <f>'6桁'!M261</f>
        <v>0</v>
      </c>
      <c r="N261" s="127"/>
      <c r="O261" s="498"/>
      <c r="P261" s="503" t="s">
        <v>417</v>
      </c>
      <c r="Q261" s="504"/>
      <c r="R261" s="503" t="s">
        <v>460</v>
      </c>
      <c r="S261" s="504"/>
      <c r="T261" s="33" t="str">
        <f>IF('ユーザー別小売(卸)価格試算(税抜)'!T261="","",
      IF(ISNUMBER('ユーザー別小売(卸)価格試算(税抜)'!T261),
          IF(入力!$C$30=1,ROUNDDOWN('ユーザー別小売(卸)価格試算(税抜)'!T261*(1+入力!$C$31/100),-入力!$C$29),
          IF(入力!$C$30=2,ROUNDUP('ユーザー別小売(卸)価格試算(税抜)'!T261*(1+入力!$C$31/100),-入力!$C$29),
          IF(入力!$C$30=3,ROUND('ユーザー別小売(卸)価格試算(税抜)'!T261*(1+入力!$C$31/100),-入力!$C$29)))),
          'ユーザー別小売(卸)価格試算(税抜)'!T261))</f>
        <v/>
      </c>
      <c r="U261" s="58">
        <f>'6桁'!U261</f>
        <v>0</v>
      </c>
      <c r="V261" s="33" t="str">
        <f>IF('ユーザー別小売(卸)価格試算(税抜)'!V261="","",
      IF(ISNUMBER('ユーザー別小売(卸)価格試算(税抜)'!V261),
          IF(入力!$C$30=1,ROUNDDOWN('ユーザー別小売(卸)価格試算(税抜)'!V261*(1+入力!$C$31/100),-入力!$C$29),
          IF(入力!$C$30=2,ROUNDUP('ユーザー別小売(卸)価格試算(税抜)'!V261*(1+入力!$C$31/100),-入力!$C$29),
          IF(入力!$C$30=3,ROUND('ユーザー別小売(卸)価格試算(税抜)'!V261*(1+入力!$C$31/100),-入力!$C$29)))),
          'ユーザー別小売(卸)価格試算(税抜)'!V261))</f>
        <v/>
      </c>
      <c r="W261" s="58">
        <f>'6桁'!W261</f>
        <v>0</v>
      </c>
      <c r="X261" s="33">
        <f>IF('ユーザー別小売(卸)価格試算(税抜)'!X261="","",
      IF(ISNUMBER('ユーザー別小売(卸)価格試算(税抜)'!X261),
          IF(入力!$C$30=1,ROUNDDOWN('ユーザー別小売(卸)価格試算(税抜)'!X261*(1+入力!$C$31/100),-入力!$C$29),
          IF(入力!$C$30=2,ROUNDUP('ユーザー別小売(卸)価格試算(税抜)'!X261*(1+入力!$C$31/100),-入力!$C$29),
          IF(入力!$C$30=3,ROUND('ユーザー別小売(卸)価格試算(税抜)'!X261*(1+入力!$C$31/100),-入力!$C$29)))),
          'ユーザー別小売(卸)価格試算(税抜)'!X261))</f>
        <v>32450</v>
      </c>
      <c r="Y261" s="58">
        <f>'6桁'!Y261</f>
        <v>0</v>
      </c>
      <c r="Z261" s="33" t="str">
        <f>IF('ユーザー別小売(卸)価格試算(税抜)'!Z261="","",
      IF(ISNUMBER('ユーザー別小売(卸)価格試算(税抜)'!Z261),
          IF(入力!$C$30=1,ROUNDDOWN('ユーザー別小売(卸)価格試算(税抜)'!Z261*(1+入力!$C$31/100),-入力!$C$29),
          IF(入力!$C$30=2,ROUNDUP('ユーザー別小売(卸)価格試算(税抜)'!Z261*(1+入力!$C$31/100),-入力!$C$29),
          IF(入力!$C$30=3,ROUND('ユーザー別小売(卸)価格試算(税抜)'!Z261*(1+入力!$C$31/100),-入力!$C$29)))),
          'ユーザー別小売(卸)価格試算(税抜)'!Z261))</f>
        <v/>
      </c>
      <c r="AA261" s="58">
        <f>'6桁'!AA261</f>
        <v>0</v>
      </c>
    </row>
    <row r="262" spans="2:27" s="3" customFormat="1" ht="30" customHeight="1">
      <c r="B262" s="497"/>
      <c r="C262" s="388" t="s">
        <v>157</v>
      </c>
      <c r="D262" s="435" t="s">
        <v>434</v>
      </c>
      <c r="E262" s="489"/>
      <c r="F262" s="5">
        <f>IF('ユーザー別小売(卸)価格試算(税抜)'!F262="","",
      IF(ISNUMBER('ユーザー別小売(卸)価格試算(税抜)'!F262),
          IF(入力!$C$30=1,ROUNDDOWN('ユーザー別小売(卸)価格試算(税抜)'!F262*(1+入力!$C$31/100),-入力!$C$29),
          IF(入力!$C$30=2,ROUNDUP('ユーザー別小売(卸)価格試算(税抜)'!F262*(1+入力!$C$31/100),-入力!$C$29),
          IF(入力!$C$30=3,ROUND('ユーザー別小売(卸)価格試算(税抜)'!F262*(1+入力!$C$31/100),-入力!$C$29)))),
          'ユーザー別小売(卸)価格試算(税抜)'!F262))</f>
        <v>41690</v>
      </c>
      <c r="G262" s="111">
        <f>'6桁'!G262</f>
        <v>0</v>
      </c>
      <c r="H262" s="5" t="str">
        <f>IF('ユーザー別小売(卸)価格試算(税抜)'!H262="","",
      IF(ISNUMBER('ユーザー別小売(卸)価格試算(税抜)'!H262),
          IF(入力!$C$30=1,ROUNDDOWN('ユーザー別小売(卸)価格試算(税抜)'!H262*(1+入力!$C$31/100),-入力!$C$29),
          IF(入力!$C$30=2,ROUNDUP('ユーザー別小売(卸)価格試算(税抜)'!H262*(1+入力!$C$31/100),-入力!$C$29),
          IF(入力!$C$30=3,ROUND('ユーザー別小売(卸)価格試算(税抜)'!H262*(1+入力!$C$31/100),-入力!$C$29)))),
          'ユーザー別小売(卸)価格試算(税抜)'!H262))</f>
        <v/>
      </c>
      <c r="I262" s="111">
        <f>'6桁'!I262</f>
        <v>0</v>
      </c>
      <c r="J262" s="5" t="str">
        <f>IF('ユーザー別小売(卸)価格試算(税抜)'!J262="","",
      IF(ISNUMBER('ユーザー別小売(卸)価格試算(税抜)'!J262),
          IF(入力!$C$30=1,ROUNDDOWN('ユーザー別小売(卸)価格試算(税抜)'!J262*(1+入力!$C$31/100),-入力!$C$29),
          IF(入力!$C$30=2,ROUNDUP('ユーザー別小売(卸)価格試算(税抜)'!J262*(1+入力!$C$31/100),-入力!$C$29),
          IF(入力!$C$30=3,ROUND('ユーザー別小売(卸)価格試算(税抜)'!J262*(1+入力!$C$31/100),-入力!$C$29)))),
          'ユーザー別小売(卸)価格試算(税抜)'!J262))</f>
        <v/>
      </c>
      <c r="K262" s="62">
        <f>'6桁'!K262</f>
        <v>0</v>
      </c>
      <c r="L262" s="5" t="str">
        <f>IF('ユーザー別小売(卸)価格試算(税抜)'!L262="","",
      IF(ISNUMBER('ユーザー別小売(卸)価格試算(税抜)'!L262),
          IF(入力!$C$30=1,ROUNDDOWN('ユーザー別小売(卸)価格試算(税抜)'!L262*(1+入力!$C$31/100),-入力!$C$29),
          IF(入力!$C$30=2,ROUNDUP('ユーザー別小売(卸)価格試算(税抜)'!L262*(1+入力!$C$31/100),-入力!$C$29),
          IF(入力!$C$30=3,ROUND('ユーザー別小売(卸)価格試算(税抜)'!L262*(1+入力!$C$31/100),-入力!$C$29)))),
          'ユーザー別小売(卸)価格試算(税抜)'!L262))</f>
        <v/>
      </c>
      <c r="M262" s="62">
        <f>'6桁'!M262</f>
        <v>0</v>
      </c>
      <c r="N262" s="127"/>
      <c r="O262" s="496">
        <v>17.5</v>
      </c>
      <c r="P262" s="499" t="s">
        <v>418</v>
      </c>
      <c r="Q262" s="500"/>
      <c r="R262" s="499" t="s">
        <v>461</v>
      </c>
      <c r="S262" s="500"/>
      <c r="T262" s="32" t="str">
        <f>IF('ユーザー別小売(卸)価格試算(税抜)'!T262="","",
      IF(ISNUMBER('ユーザー別小売(卸)価格試算(税抜)'!T262),
          IF(入力!$C$30=1,ROUNDDOWN('ユーザー別小売(卸)価格試算(税抜)'!T262*(1+入力!$C$31/100),-入力!$C$29),
          IF(入力!$C$30=2,ROUNDUP('ユーザー別小売(卸)価格試算(税抜)'!T262*(1+入力!$C$31/100),-入力!$C$29),
          IF(入力!$C$30=3,ROUND('ユーザー別小売(卸)価格試算(税抜)'!T262*(1+入力!$C$31/100),-入力!$C$29)))),
          'ユーザー別小売(卸)価格試算(税抜)'!T262))</f>
        <v/>
      </c>
      <c r="U262" s="78">
        <f>'6桁'!U262</f>
        <v>0</v>
      </c>
      <c r="V262" s="32" t="str">
        <f>IF('ユーザー別小売(卸)価格試算(税抜)'!V262="","",
      IF(ISNUMBER('ユーザー別小売(卸)価格試算(税抜)'!V262),
          IF(入力!$C$30=1,ROUNDDOWN('ユーザー別小売(卸)価格試算(税抜)'!V262*(1+入力!$C$31/100),-入力!$C$29),
          IF(入力!$C$30=2,ROUNDUP('ユーザー別小売(卸)価格試算(税抜)'!V262*(1+入力!$C$31/100),-入力!$C$29),
          IF(入力!$C$30=3,ROUND('ユーザー別小売(卸)価格試算(税抜)'!V262*(1+入力!$C$31/100),-入力!$C$29)))),
          'ユーザー別小売(卸)価格試算(税抜)'!V262))</f>
        <v/>
      </c>
      <c r="W262" s="78">
        <f>'6桁'!W262</f>
        <v>0</v>
      </c>
      <c r="X262" s="32">
        <f>IF('ユーザー別小売(卸)価格試算(税抜)'!X262="","",
      IF(ISNUMBER('ユーザー別小売(卸)価格試算(税抜)'!X262),
          IF(入力!$C$30=1,ROUNDDOWN('ユーザー別小売(卸)価格試算(税抜)'!X262*(1+入力!$C$31/100),-入力!$C$29),
          IF(入力!$C$30=2,ROUNDUP('ユーザー別小売(卸)価格試算(税抜)'!X262*(1+入力!$C$31/100),-入力!$C$29),
          IF(入力!$C$30=3,ROUND('ユーザー別小売(卸)価格試算(税抜)'!X262*(1+入力!$C$31/100),-入力!$C$29)))),
          'ユーザー別小売(卸)価格試算(税抜)'!X262))</f>
        <v>37840</v>
      </c>
      <c r="Y262" s="78" t="str">
        <f>'6桁'!Y262</f>
        <v>※</v>
      </c>
      <c r="Z262" s="32" t="str">
        <f>IF('ユーザー別小売(卸)価格試算(税抜)'!Z262="","",
      IF(ISNUMBER('ユーザー別小売(卸)価格試算(税抜)'!Z262),
          IF(入力!$C$30=1,ROUNDDOWN('ユーザー別小売(卸)価格試算(税抜)'!Z262*(1+入力!$C$31/100),-入力!$C$29),
          IF(入力!$C$30=2,ROUNDUP('ユーザー別小売(卸)価格試算(税抜)'!Z262*(1+入力!$C$31/100),-入力!$C$29),
          IF(入力!$C$30=3,ROUND('ユーザー別小売(卸)価格試算(税抜)'!Z262*(1+入力!$C$31/100),-入力!$C$29)))),
          'ユーザー別小売(卸)価格試算(税抜)'!Z262))</f>
        <v/>
      </c>
      <c r="AA262" s="78">
        <f>'6桁'!AA262</f>
        <v>0</v>
      </c>
    </row>
    <row r="263" spans="2:27" s="3" customFormat="1" ht="30" customHeight="1">
      <c r="B263" s="497"/>
      <c r="C263" s="388" t="s">
        <v>435</v>
      </c>
      <c r="D263" s="435" t="s">
        <v>436</v>
      </c>
      <c r="E263" s="489"/>
      <c r="F263" s="5">
        <f>IF('ユーザー別小売(卸)価格試算(税抜)'!F263="","",
      IF(ISNUMBER('ユーザー別小売(卸)価格試算(税抜)'!F263),
          IF(入力!$C$30=1,ROUNDDOWN('ユーザー別小売(卸)価格試算(税抜)'!F263*(1+入力!$C$31/100),-入力!$C$29),
          IF(入力!$C$30=2,ROUNDUP('ユーザー別小売(卸)価格試算(税抜)'!F263*(1+入力!$C$31/100),-入力!$C$29),
          IF(入力!$C$30=3,ROUND('ユーザー別小売(卸)価格試算(税抜)'!F263*(1+入力!$C$31/100),-入力!$C$29)))),
          'ユーザー別小売(卸)価格試算(税抜)'!F263))</f>
        <v>35750</v>
      </c>
      <c r="G263" s="111">
        <f>'6桁'!G263</f>
        <v>0</v>
      </c>
      <c r="H263" s="5" t="str">
        <f>IF('ユーザー別小売(卸)価格試算(税抜)'!H263="","",
      IF(ISNUMBER('ユーザー別小売(卸)価格試算(税抜)'!H263),
          IF(入力!$C$30=1,ROUNDDOWN('ユーザー別小売(卸)価格試算(税抜)'!H263*(1+入力!$C$31/100),-入力!$C$29),
          IF(入力!$C$30=2,ROUNDUP('ユーザー別小売(卸)価格試算(税抜)'!H263*(1+入力!$C$31/100),-入力!$C$29),
          IF(入力!$C$30=3,ROUND('ユーザー別小売(卸)価格試算(税抜)'!H263*(1+入力!$C$31/100),-入力!$C$29)))),
          'ユーザー別小売(卸)価格試算(税抜)'!H263))</f>
        <v/>
      </c>
      <c r="I263" s="111">
        <f>'6桁'!I263</f>
        <v>0</v>
      </c>
      <c r="J263" s="5" t="str">
        <f>IF('ユーザー別小売(卸)価格試算(税抜)'!J263="","",
      IF(ISNUMBER('ユーザー別小売(卸)価格試算(税抜)'!J263),
          IF(入力!$C$30=1,ROUNDDOWN('ユーザー別小売(卸)価格試算(税抜)'!J263*(1+入力!$C$31/100),-入力!$C$29),
          IF(入力!$C$30=2,ROUNDUP('ユーザー別小売(卸)価格試算(税抜)'!J263*(1+入力!$C$31/100),-入力!$C$29),
          IF(入力!$C$30=3,ROUND('ユーザー別小売(卸)価格試算(税抜)'!J263*(1+入力!$C$31/100),-入力!$C$29)))),
          'ユーザー別小売(卸)価格試算(税抜)'!J263))</f>
        <v/>
      </c>
      <c r="K263" s="62">
        <f>'6桁'!K263</f>
        <v>0</v>
      </c>
      <c r="L263" s="5" t="str">
        <f>IF('ユーザー別小売(卸)価格試算(税抜)'!L263="","",
      IF(ISNUMBER('ユーザー別小売(卸)価格試算(税抜)'!L263),
          IF(入力!$C$30=1,ROUNDDOWN('ユーザー別小売(卸)価格試算(税抜)'!L263*(1+入力!$C$31/100),-入力!$C$29),
          IF(入力!$C$30=2,ROUNDUP('ユーザー別小売(卸)価格試算(税抜)'!L263*(1+入力!$C$31/100),-入力!$C$29),
          IF(入力!$C$30=3,ROUND('ユーザー別小売(卸)価格試算(税抜)'!L263*(1+入力!$C$31/100),-入力!$C$29)))),
          'ユーザー別小売(卸)価格試算(税抜)'!L263))</f>
        <v/>
      </c>
      <c r="M263" s="62">
        <f>'6桁'!M263</f>
        <v>0</v>
      </c>
      <c r="N263" s="127"/>
      <c r="O263" s="497"/>
      <c r="P263" s="501" t="s">
        <v>419</v>
      </c>
      <c r="Q263" s="502"/>
      <c r="R263" s="501" t="s">
        <v>433</v>
      </c>
      <c r="S263" s="502"/>
      <c r="T263" s="5">
        <f>IF('ユーザー別小売(卸)価格試算(税抜)'!T263="","",
      IF(ISNUMBER('ユーザー別小売(卸)価格試算(税抜)'!T263),
          IF(入力!$C$30=1,ROUNDDOWN('ユーザー別小売(卸)価格試算(税抜)'!T263*(1+入力!$C$31/100),-入力!$C$29),
          IF(入力!$C$30=2,ROUNDUP('ユーザー別小売(卸)価格試算(税抜)'!T263*(1+入力!$C$31/100),-入力!$C$29),
          IF(入力!$C$30=3,ROUND('ユーザー別小売(卸)価格試算(税抜)'!T263*(1+入力!$C$31/100),-入力!$C$29)))),
          'ユーザー別小売(卸)価格試算(税抜)'!T263))</f>
        <v>41250</v>
      </c>
      <c r="U263" s="62">
        <f>'6桁'!U263</f>
        <v>0</v>
      </c>
      <c r="V263" s="5" t="str">
        <f>IF('ユーザー別小売(卸)価格試算(税抜)'!V263="","",
      IF(ISNUMBER('ユーザー別小売(卸)価格試算(税抜)'!V263),
          IF(入力!$C$30=1,ROUNDDOWN('ユーザー別小売(卸)価格試算(税抜)'!V263*(1+入力!$C$31/100),-入力!$C$29),
          IF(入力!$C$30=2,ROUNDUP('ユーザー別小売(卸)価格試算(税抜)'!V263*(1+入力!$C$31/100),-入力!$C$29),
          IF(入力!$C$30=3,ROUND('ユーザー別小売(卸)価格試算(税抜)'!V263*(1+入力!$C$31/100),-入力!$C$29)))),
          'ユーザー別小売(卸)価格試算(税抜)'!V263))</f>
        <v/>
      </c>
      <c r="W263" s="62">
        <f>'6桁'!W263</f>
        <v>0</v>
      </c>
      <c r="X263" s="5" t="str">
        <f>IF('ユーザー別小売(卸)価格試算(税抜)'!X263="","",
      IF(ISNUMBER('ユーザー別小売(卸)価格試算(税抜)'!X263),
          IF(入力!$C$30=1,ROUNDDOWN('ユーザー別小売(卸)価格試算(税抜)'!X263*(1+入力!$C$31/100),-入力!$C$29),
          IF(入力!$C$30=2,ROUNDUP('ユーザー別小売(卸)価格試算(税抜)'!X263*(1+入力!$C$31/100),-入力!$C$29),
          IF(入力!$C$30=3,ROUND('ユーザー別小売(卸)価格試算(税抜)'!X263*(1+入力!$C$31/100),-入力!$C$29)))),
          'ユーザー別小売(卸)価格試算(税抜)'!X263))</f>
        <v/>
      </c>
      <c r="Y263" s="62">
        <f>'6桁'!Y263</f>
        <v>0</v>
      </c>
      <c r="Z263" s="5" t="str">
        <f>IF('ユーザー別小売(卸)価格試算(税抜)'!Z263="","",
      IF(ISNUMBER('ユーザー別小売(卸)価格試算(税抜)'!Z263),
          IF(入力!$C$30=1,ROUNDDOWN('ユーザー別小売(卸)価格試算(税抜)'!Z263*(1+入力!$C$31/100),-入力!$C$29),
          IF(入力!$C$30=2,ROUNDUP('ユーザー別小売(卸)価格試算(税抜)'!Z263*(1+入力!$C$31/100),-入力!$C$29),
          IF(入力!$C$30=3,ROUND('ユーザー別小売(卸)価格試算(税抜)'!Z263*(1+入力!$C$31/100),-入力!$C$29)))),
          'ユーザー別小売(卸)価格試算(税抜)'!Z263))</f>
        <v/>
      </c>
      <c r="AA263" s="62">
        <f>'6桁'!AA263</f>
        <v>0</v>
      </c>
    </row>
    <row r="264" spans="2:27" s="3" customFormat="1" ht="30" customHeight="1">
      <c r="B264" s="497"/>
      <c r="C264" s="188" t="s">
        <v>437</v>
      </c>
      <c r="D264" s="435" t="s">
        <v>438</v>
      </c>
      <c r="E264" s="489"/>
      <c r="F264" s="5">
        <f>IF('ユーザー別小売(卸)価格試算(税抜)'!F264="","",
      IF(ISNUMBER('ユーザー別小売(卸)価格試算(税抜)'!F264),
          IF(入力!$C$30=1,ROUNDDOWN('ユーザー別小売(卸)価格試算(税抜)'!F264*(1+入力!$C$31/100),-入力!$C$29),
          IF(入力!$C$30=2,ROUNDUP('ユーザー別小売(卸)価格試算(税抜)'!F264*(1+入力!$C$31/100),-入力!$C$29),
          IF(入力!$C$30=3,ROUND('ユーザー別小売(卸)価格試算(税抜)'!F264*(1+入力!$C$31/100),-入力!$C$29)))),
          'ユーザー別小売(卸)価格試算(税抜)'!F264))</f>
        <v>42020</v>
      </c>
      <c r="G264" s="111">
        <f>'6桁'!G264</f>
        <v>0</v>
      </c>
      <c r="H264" s="5" t="str">
        <f>IF('ユーザー別小売(卸)価格試算(税抜)'!H264="","",
      IF(ISNUMBER('ユーザー別小売(卸)価格試算(税抜)'!H264),
          IF(入力!$C$30=1,ROUNDDOWN('ユーザー別小売(卸)価格試算(税抜)'!H264*(1+入力!$C$31/100),-入力!$C$29),
          IF(入力!$C$30=2,ROUNDUP('ユーザー別小売(卸)価格試算(税抜)'!H264*(1+入力!$C$31/100),-入力!$C$29),
          IF(入力!$C$30=3,ROUND('ユーザー別小売(卸)価格試算(税抜)'!H264*(1+入力!$C$31/100),-入力!$C$29)))),
          'ユーザー別小売(卸)価格試算(税抜)'!H264))</f>
        <v/>
      </c>
      <c r="I264" s="111">
        <f>'6桁'!I264</f>
        <v>0</v>
      </c>
      <c r="J264" s="5" t="str">
        <f>IF('ユーザー別小売(卸)価格試算(税抜)'!J264="","",
      IF(ISNUMBER('ユーザー別小売(卸)価格試算(税抜)'!J264),
          IF(入力!$C$30=1,ROUNDDOWN('ユーザー別小売(卸)価格試算(税抜)'!J264*(1+入力!$C$31/100),-入力!$C$29),
          IF(入力!$C$30=2,ROUNDUP('ユーザー別小売(卸)価格試算(税抜)'!J264*(1+入力!$C$31/100),-入力!$C$29),
          IF(入力!$C$30=3,ROUND('ユーザー別小売(卸)価格試算(税抜)'!J264*(1+入力!$C$31/100),-入力!$C$29)))),
          'ユーザー別小売(卸)価格試算(税抜)'!J264))</f>
        <v/>
      </c>
      <c r="K264" s="59">
        <f>'6桁'!K264</f>
        <v>0</v>
      </c>
      <c r="L264" s="5" t="str">
        <f>IF('ユーザー別小売(卸)価格試算(税抜)'!L264="","",
      IF(ISNUMBER('ユーザー別小売(卸)価格試算(税抜)'!L264),
          IF(入力!$C$30=1,ROUNDDOWN('ユーザー別小売(卸)価格試算(税抜)'!L264*(1+入力!$C$31/100),-入力!$C$29),
          IF(入力!$C$30=2,ROUNDUP('ユーザー別小売(卸)価格試算(税抜)'!L264*(1+入力!$C$31/100),-入力!$C$29),
          IF(入力!$C$30=3,ROUND('ユーザー別小売(卸)価格試算(税抜)'!L264*(1+入力!$C$31/100),-入力!$C$29)))),
          'ユーザー別小売(卸)価格試算(税抜)'!L264))</f>
        <v/>
      </c>
      <c r="M264" s="62">
        <f>'6桁'!M264</f>
        <v>0</v>
      </c>
      <c r="N264" s="127"/>
      <c r="O264" s="497"/>
      <c r="P264" s="501" t="s">
        <v>420</v>
      </c>
      <c r="Q264" s="502"/>
      <c r="R264" s="501" t="s">
        <v>462</v>
      </c>
      <c r="S264" s="502"/>
      <c r="T264" s="5" t="str">
        <f>IF('ユーザー別小売(卸)価格試算(税抜)'!T264="","",
      IF(ISNUMBER('ユーザー別小売(卸)価格試算(税抜)'!T264),
          IF(入力!$C$30=1,ROUNDDOWN('ユーザー別小売(卸)価格試算(税抜)'!T264*(1+入力!$C$31/100),-入力!$C$29),
          IF(入力!$C$30=2,ROUNDUP('ユーザー別小売(卸)価格試算(税抜)'!T264*(1+入力!$C$31/100),-入力!$C$29),
          IF(入力!$C$30=3,ROUND('ユーザー別小売(卸)価格試算(税抜)'!T264*(1+入力!$C$31/100),-入力!$C$29)))),
          'ユーザー別小売(卸)価格試算(税抜)'!T264))</f>
        <v/>
      </c>
      <c r="U264" s="59">
        <f>'6桁'!U264</f>
        <v>0</v>
      </c>
      <c r="V264" s="5">
        <f>IF('ユーザー別小売(卸)価格試算(税抜)'!V264="","",
      IF(ISNUMBER('ユーザー別小売(卸)価格試算(税抜)'!V264),
          IF(入力!$C$30=1,ROUNDDOWN('ユーザー別小売(卸)価格試算(税抜)'!V264*(1+入力!$C$31/100),-入力!$C$29),
          IF(入力!$C$30=2,ROUNDUP('ユーザー別小売(卸)価格試算(税抜)'!V264*(1+入力!$C$31/100),-入力!$C$29),
          IF(入力!$C$30=3,ROUND('ユーザー別小売(卸)価格試算(税抜)'!V264*(1+入力!$C$31/100),-入力!$C$29)))),
          'ユーザー別小売(卸)価格試算(税抜)'!V264))</f>
        <v>42020</v>
      </c>
      <c r="W264" s="59" t="str">
        <f>'6桁'!W264</f>
        <v>LT03</v>
      </c>
      <c r="X264" s="5" t="str">
        <f>IF('ユーザー別小売(卸)価格試算(税抜)'!X264="","",
      IF(ISNUMBER('ユーザー別小売(卸)価格試算(税抜)'!X264),
          IF(入力!$C$30=1,ROUNDDOWN('ユーザー別小売(卸)価格試算(税抜)'!X264*(1+入力!$C$31/100),-入力!$C$29),
          IF(入力!$C$30=2,ROUNDUP('ユーザー別小売(卸)価格試算(税抜)'!X264*(1+入力!$C$31/100),-入力!$C$29),
          IF(入力!$C$30=3,ROUND('ユーザー別小売(卸)価格試算(税抜)'!X264*(1+入力!$C$31/100),-入力!$C$29)))),
          'ユーザー別小売(卸)価格試算(税抜)'!X264))</f>
        <v/>
      </c>
      <c r="Y264" s="59">
        <f>'6桁'!Y264</f>
        <v>0</v>
      </c>
      <c r="Z264" s="5" t="str">
        <f>IF('ユーザー別小売(卸)価格試算(税抜)'!Z264="","",
      IF(ISNUMBER('ユーザー別小売(卸)価格試算(税抜)'!Z264),
          IF(入力!$C$30=1,ROUNDDOWN('ユーザー別小売(卸)価格試算(税抜)'!Z264*(1+入力!$C$31/100),-入力!$C$29),
          IF(入力!$C$30=2,ROUNDUP('ユーザー別小売(卸)価格試算(税抜)'!Z264*(1+入力!$C$31/100),-入力!$C$29),
          IF(入力!$C$30=3,ROUND('ユーザー別小売(卸)価格試算(税抜)'!Z264*(1+入力!$C$31/100),-入力!$C$29)))),
          'ユーザー別小売(卸)価格試算(税抜)'!Z264))</f>
        <v/>
      </c>
      <c r="AA264" s="59">
        <f>'6桁'!AA264</f>
        <v>0</v>
      </c>
    </row>
    <row r="265" spans="2:27" s="3" customFormat="1" ht="30" customHeight="1">
      <c r="B265" s="497"/>
      <c r="C265" s="385" t="s">
        <v>378</v>
      </c>
      <c r="D265" s="435" t="s">
        <v>433</v>
      </c>
      <c r="E265" s="489"/>
      <c r="F265" s="5">
        <f>IF('ユーザー別小売(卸)価格試算(税抜)'!F265="","",
      IF(ISNUMBER('ユーザー別小売(卸)価格試算(税抜)'!F265),
          IF(入力!$C$30=1,ROUNDDOWN('ユーザー別小売(卸)価格試算(税抜)'!F265*(1+入力!$C$31/100),-入力!$C$29),
          IF(入力!$C$30=2,ROUNDUP('ユーザー別小売(卸)価格試算(税抜)'!F265*(1+入力!$C$31/100),-入力!$C$29),
          IF(入力!$C$30=3,ROUND('ユーザー別小売(卸)価格試算(税抜)'!F265*(1+入力!$C$31/100),-入力!$C$29)))),
          'ユーザー別小売(卸)価格試算(税抜)'!F265))</f>
        <v>32670</v>
      </c>
      <c r="G265" s="111">
        <f>'6桁'!G265</f>
        <v>0</v>
      </c>
      <c r="H265" s="5" t="str">
        <f>IF('ユーザー別小売(卸)価格試算(税抜)'!H265="","",
      IF(ISNUMBER('ユーザー別小売(卸)価格試算(税抜)'!H265),
          IF(入力!$C$30=1,ROUNDDOWN('ユーザー別小売(卸)価格試算(税抜)'!H265*(1+入力!$C$31/100),-入力!$C$29),
          IF(入力!$C$30=2,ROUNDUP('ユーザー別小売(卸)価格試算(税抜)'!H265*(1+入力!$C$31/100),-入力!$C$29),
          IF(入力!$C$30=3,ROUND('ユーザー別小売(卸)価格試算(税抜)'!H265*(1+入力!$C$31/100),-入力!$C$29)))),
          'ユーザー別小売(卸)価格試算(税抜)'!H265))</f>
        <v/>
      </c>
      <c r="I265" s="111">
        <f>'6桁'!I265</f>
        <v>0</v>
      </c>
      <c r="J265" s="5" t="str">
        <f>IF('ユーザー別小売(卸)価格試算(税抜)'!J265="","",
      IF(ISNUMBER('ユーザー別小売(卸)価格試算(税抜)'!J265),
          IF(入力!$C$30=1,ROUNDDOWN('ユーザー別小売(卸)価格試算(税抜)'!J265*(1+入力!$C$31/100),-入力!$C$29),
          IF(入力!$C$30=2,ROUNDUP('ユーザー別小売(卸)価格試算(税抜)'!J265*(1+入力!$C$31/100),-入力!$C$29),
          IF(入力!$C$30=3,ROUND('ユーザー別小売(卸)価格試算(税抜)'!J265*(1+入力!$C$31/100),-入力!$C$29)))),
          'ユーザー別小売(卸)価格試算(税抜)'!J265))</f>
        <v/>
      </c>
      <c r="K265" s="62">
        <f>'6桁'!K265</f>
        <v>0</v>
      </c>
      <c r="L265" s="5" t="str">
        <f>IF('ユーザー別小売(卸)価格試算(税抜)'!L265="","",
      IF(ISNUMBER('ユーザー別小売(卸)価格試算(税抜)'!L265),
          IF(入力!$C$30=1,ROUNDDOWN('ユーザー別小売(卸)価格試算(税抜)'!L265*(1+入力!$C$31/100),-入力!$C$29),
          IF(入力!$C$30=2,ROUNDUP('ユーザー別小売(卸)価格試算(税抜)'!L265*(1+入力!$C$31/100),-入力!$C$29),
          IF(入力!$C$30=3,ROUND('ユーザー別小売(卸)価格試算(税抜)'!L265*(1+入力!$C$31/100),-入力!$C$29)))),
          'ユーザー別小売(卸)価格試算(税抜)'!L265))</f>
        <v/>
      </c>
      <c r="M265" s="62">
        <f>'6桁'!M265</f>
        <v>0</v>
      </c>
      <c r="N265" s="127"/>
      <c r="O265" s="497"/>
      <c r="P265" s="501" t="s">
        <v>421</v>
      </c>
      <c r="Q265" s="502"/>
      <c r="R265" s="501" t="s">
        <v>463</v>
      </c>
      <c r="S265" s="502"/>
      <c r="T265" s="5">
        <f>IF('ユーザー別小売(卸)価格試算(税抜)'!T265="","",
      IF(ISNUMBER('ユーザー別小売(卸)価格試算(税抜)'!T265),
          IF(入力!$C$30=1,ROUNDDOWN('ユーザー別小売(卸)価格試算(税抜)'!T265*(1+入力!$C$31/100),-入力!$C$29),
          IF(入力!$C$30=2,ROUNDUP('ユーザー別小売(卸)価格試算(税抜)'!T265*(1+入力!$C$31/100),-入力!$C$29),
          IF(入力!$C$30=3,ROUND('ユーザー別小売(卸)価格試算(税抜)'!T265*(1+入力!$C$31/100),-入力!$C$29)))),
          'ユーザー別小売(卸)価格試算(税抜)'!T265))</f>
        <v>37510</v>
      </c>
      <c r="U265" s="62">
        <f>'6桁'!U265</f>
        <v>0</v>
      </c>
      <c r="V265" s="5" t="str">
        <f>IF('ユーザー別小売(卸)価格試算(税抜)'!V265="","",
      IF(ISNUMBER('ユーザー別小売(卸)価格試算(税抜)'!V265),
          IF(入力!$C$30=1,ROUNDDOWN('ユーザー別小売(卸)価格試算(税抜)'!V265*(1+入力!$C$31/100),-入力!$C$29),
          IF(入力!$C$30=2,ROUNDUP('ユーザー別小売(卸)価格試算(税抜)'!V265*(1+入力!$C$31/100),-入力!$C$29),
          IF(入力!$C$30=3,ROUND('ユーザー別小売(卸)価格試算(税抜)'!V265*(1+入力!$C$31/100),-入力!$C$29)))),
          'ユーザー別小売(卸)価格試算(税抜)'!V265))</f>
        <v/>
      </c>
      <c r="W265" s="62">
        <f>'6桁'!W265</f>
        <v>0</v>
      </c>
      <c r="X265" s="5" t="str">
        <f>IF('ユーザー別小売(卸)価格試算(税抜)'!X265="","",
      IF(ISNUMBER('ユーザー別小売(卸)価格試算(税抜)'!X265),
          IF(入力!$C$30=1,ROUNDDOWN('ユーザー別小売(卸)価格試算(税抜)'!X265*(1+入力!$C$31/100),-入力!$C$29),
          IF(入力!$C$30=2,ROUNDUP('ユーザー別小売(卸)価格試算(税抜)'!X265*(1+入力!$C$31/100),-入力!$C$29),
          IF(入力!$C$30=3,ROUND('ユーザー別小売(卸)価格試算(税抜)'!X265*(1+入力!$C$31/100),-入力!$C$29)))),
          'ユーザー別小売(卸)価格試算(税抜)'!X265))</f>
        <v/>
      </c>
      <c r="Y265" s="62">
        <f>'6桁'!Y265</f>
        <v>0</v>
      </c>
      <c r="Z265" s="5" t="str">
        <f>IF('ユーザー別小売(卸)価格試算(税抜)'!Z265="","",
      IF(ISNUMBER('ユーザー別小売(卸)価格試算(税抜)'!Z265),
          IF(入力!$C$30=1,ROUNDDOWN('ユーザー別小売(卸)価格試算(税抜)'!Z265*(1+入力!$C$31/100),-入力!$C$29),
          IF(入力!$C$30=2,ROUNDUP('ユーザー別小売(卸)価格試算(税抜)'!Z265*(1+入力!$C$31/100),-入力!$C$29),
          IF(入力!$C$30=3,ROUND('ユーザー別小売(卸)価格試算(税抜)'!Z265*(1+入力!$C$31/100),-入力!$C$29)))),
          'ユーザー別小売(卸)価格試算(税抜)'!Z265))</f>
        <v/>
      </c>
      <c r="AA265" s="62">
        <f>'6桁'!AA265</f>
        <v>0</v>
      </c>
    </row>
    <row r="266" spans="2:27" s="3" customFormat="1" ht="30" customHeight="1">
      <c r="B266" s="497"/>
      <c r="C266" s="388" t="s">
        <v>439</v>
      </c>
      <c r="D266" s="435" t="s">
        <v>441</v>
      </c>
      <c r="E266" s="489"/>
      <c r="F266" s="5">
        <f>IF('ユーザー別小売(卸)価格試算(税抜)'!F266="","",
      IF(ISNUMBER('ユーザー別小売(卸)価格試算(税抜)'!F266),
          IF(入力!$C$30=1,ROUNDDOWN('ユーザー別小売(卸)価格試算(税抜)'!F266*(1+入力!$C$31/100),-入力!$C$29),
          IF(入力!$C$30=2,ROUNDUP('ユーザー別小売(卸)価格試算(税抜)'!F266*(1+入力!$C$31/100),-入力!$C$29),
          IF(入力!$C$30=3,ROUND('ユーザー別小売(卸)価格試算(税抜)'!F266*(1+入力!$C$31/100),-入力!$C$29)))),
          'ユーザー別小売(卸)価格試算(税抜)'!F266))</f>
        <v>34320</v>
      </c>
      <c r="G266" s="111">
        <f>'6桁'!G266</f>
        <v>0</v>
      </c>
      <c r="H266" s="5" t="str">
        <f>IF('ユーザー別小売(卸)価格試算(税抜)'!H266="","",
      IF(ISNUMBER('ユーザー別小売(卸)価格試算(税抜)'!H266),
          IF(入力!$C$30=1,ROUNDDOWN('ユーザー別小売(卸)価格試算(税抜)'!H266*(1+入力!$C$31/100),-入力!$C$29),
          IF(入力!$C$30=2,ROUNDUP('ユーザー別小売(卸)価格試算(税抜)'!H266*(1+入力!$C$31/100),-入力!$C$29),
          IF(入力!$C$30=3,ROUND('ユーザー別小売(卸)価格試算(税抜)'!H266*(1+入力!$C$31/100),-入力!$C$29)))),
          'ユーザー別小売(卸)価格試算(税抜)'!H266))</f>
        <v/>
      </c>
      <c r="I266" s="111">
        <f>'6桁'!I266</f>
        <v>0</v>
      </c>
      <c r="J266" s="5" t="str">
        <f>IF('ユーザー別小売(卸)価格試算(税抜)'!J266="","",
      IF(ISNUMBER('ユーザー別小売(卸)価格試算(税抜)'!J266),
          IF(入力!$C$30=1,ROUNDDOWN('ユーザー別小売(卸)価格試算(税抜)'!J266*(1+入力!$C$31/100),-入力!$C$29),
          IF(入力!$C$30=2,ROUNDUP('ユーザー別小売(卸)価格試算(税抜)'!J266*(1+入力!$C$31/100),-入力!$C$29),
          IF(入力!$C$30=3,ROUND('ユーザー別小売(卸)価格試算(税抜)'!J266*(1+入力!$C$31/100),-入力!$C$29)))),
          'ユーザー別小売(卸)価格試算(税抜)'!J266))</f>
        <v/>
      </c>
      <c r="K266" s="62">
        <f>'6桁'!K266</f>
        <v>0</v>
      </c>
      <c r="L266" s="5" t="str">
        <f>IF('ユーザー別小売(卸)価格試算(税抜)'!L266="","",
      IF(ISNUMBER('ユーザー別小売(卸)価格試算(税抜)'!L266),
          IF(入力!$C$30=1,ROUNDDOWN('ユーザー別小売(卸)価格試算(税抜)'!L266*(1+入力!$C$31/100),-入力!$C$29),
          IF(入力!$C$30=2,ROUNDUP('ユーザー別小売(卸)価格試算(税抜)'!L266*(1+入力!$C$31/100),-入力!$C$29),
          IF(入力!$C$30=3,ROUND('ユーザー別小売(卸)価格試算(税抜)'!L266*(1+入力!$C$31/100),-入力!$C$29)))),
          'ユーザー別小売(卸)価格試算(税抜)'!L266))</f>
        <v/>
      </c>
      <c r="M266" s="62">
        <f>'6桁'!M266</f>
        <v>0</v>
      </c>
      <c r="N266" s="127"/>
      <c r="O266" s="497"/>
      <c r="P266" s="501" t="s">
        <v>422</v>
      </c>
      <c r="Q266" s="502"/>
      <c r="R266" s="501" t="s">
        <v>464</v>
      </c>
      <c r="S266" s="502"/>
      <c r="T266" s="5">
        <f>IF('ユーザー別小売(卸)価格試算(税抜)'!T266="","",
      IF(ISNUMBER('ユーザー別小売(卸)価格試算(税抜)'!T266),
          IF(入力!$C$30=1,ROUNDDOWN('ユーザー別小売(卸)価格試算(税抜)'!T266*(1+入力!$C$31/100),-入力!$C$29),
          IF(入力!$C$30=2,ROUNDUP('ユーザー別小売(卸)価格試算(税抜)'!T266*(1+入力!$C$31/100),-入力!$C$29),
          IF(入力!$C$30=3,ROUND('ユーザー別小売(卸)価格試算(税抜)'!T266*(1+入力!$C$31/100),-入力!$C$29)))),
          'ユーザー別小売(卸)価格試算(税抜)'!T266))</f>
        <v>39820</v>
      </c>
      <c r="U266" s="59">
        <f>'6桁'!U266</f>
        <v>0</v>
      </c>
      <c r="V266" s="5" t="str">
        <f>IF('ユーザー別小売(卸)価格試算(税抜)'!V266="","",
      IF(ISNUMBER('ユーザー別小売(卸)価格試算(税抜)'!V266),
          IF(入力!$C$30=1,ROUNDDOWN('ユーザー別小売(卸)価格試算(税抜)'!V266*(1+入力!$C$31/100),-入力!$C$29),
          IF(入力!$C$30=2,ROUNDUP('ユーザー別小売(卸)価格試算(税抜)'!V266*(1+入力!$C$31/100),-入力!$C$29),
          IF(入力!$C$30=3,ROUND('ユーザー別小売(卸)価格試算(税抜)'!V266*(1+入力!$C$31/100),-入力!$C$29)))),
          'ユーザー別小売(卸)価格試算(税抜)'!V266))</f>
        <v/>
      </c>
      <c r="W266" s="59">
        <f>'6桁'!W266</f>
        <v>0</v>
      </c>
      <c r="X266" s="5" t="str">
        <f>IF('ユーザー別小売(卸)価格試算(税抜)'!X266="","",
      IF(ISNUMBER('ユーザー別小売(卸)価格試算(税抜)'!X266),
          IF(入力!$C$30=1,ROUNDDOWN('ユーザー別小売(卸)価格試算(税抜)'!X266*(1+入力!$C$31/100),-入力!$C$29),
          IF(入力!$C$30=2,ROUNDUP('ユーザー別小売(卸)価格試算(税抜)'!X266*(1+入力!$C$31/100),-入力!$C$29),
          IF(入力!$C$30=3,ROUND('ユーザー別小売(卸)価格試算(税抜)'!X266*(1+入力!$C$31/100),-入力!$C$29)))),
          'ユーザー別小売(卸)価格試算(税抜)'!X266))</f>
        <v/>
      </c>
      <c r="Y266" s="59">
        <f>'6桁'!Y266</f>
        <v>0</v>
      </c>
      <c r="Z266" s="5" t="str">
        <f>IF('ユーザー別小売(卸)価格試算(税抜)'!Z266="","",
      IF(ISNUMBER('ユーザー別小売(卸)価格試算(税抜)'!Z266),
          IF(入力!$C$30=1,ROUNDDOWN('ユーザー別小売(卸)価格試算(税抜)'!Z266*(1+入力!$C$31/100),-入力!$C$29),
          IF(入力!$C$30=2,ROUNDUP('ユーザー別小売(卸)価格試算(税抜)'!Z266*(1+入力!$C$31/100),-入力!$C$29),
          IF(入力!$C$30=3,ROUND('ユーザー別小売(卸)価格試算(税抜)'!Z266*(1+入力!$C$31/100),-入力!$C$29)))),
          'ユーザー別小売(卸)価格試算(税抜)'!Z266))</f>
        <v/>
      </c>
      <c r="AA266" s="59">
        <f>'6桁'!AA266</f>
        <v>0</v>
      </c>
    </row>
    <row r="267" spans="2:27" s="3" customFormat="1" ht="30" customHeight="1">
      <c r="B267" s="497"/>
      <c r="C267" s="388" t="s">
        <v>442</v>
      </c>
      <c r="D267" s="435" t="s">
        <v>434</v>
      </c>
      <c r="E267" s="489"/>
      <c r="F267" s="5">
        <f>IF('ユーザー別小売(卸)価格試算(税抜)'!F267="","",
      IF(ISNUMBER('ユーザー別小売(卸)価格試算(税抜)'!F267),
          IF(入力!$C$30=1,ROUNDDOWN('ユーザー別小売(卸)価格試算(税抜)'!F267*(1+入力!$C$31/100),-入力!$C$29),
          IF(入力!$C$30=2,ROUNDUP('ユーザー別小売(卸)価格試算(税抜)'!F267*(1+入力!$C$31/100),-入力!$C$29),
          IF(入力!$C$30=3,ROUND('ユーザー別小売(卸)価格試算(税抜)'!F267*(1+入力!$C$31/100),-入力!$C$29)))),
          'ユーザー別小売(卸)価格試算(税抜)'!F267))</f>
        <v>34430</v>
      </c>
      <c r="G267" s="111">
        <f>'6桁'!G267</f>
        <v>0</v>
      </c>
      <c r="H267" s="5" t="str">
        <f>IF('ユーザー別小売(卸)価格試算(税抜)'!H267="","",
      IF(ISNUMBER('ユーザー別小売(卸)価格試算(税抜)'!H267),
          IF(入力!$C$30=1,ROUNDDOWN('ユーザー別小売(卸)価格試算(税抜)'!H267*(1+入力!$C$31/100),-入力!$C$29),
          IF(入力!$C$30=2,ROUNDUP('ユーザー別小売(卸)価格試算(税抜)'!H267*(1+入力!$C$31/100),-入力!$C$29),
          IF(入力!$C$30=3,ROUND('ユーザー別小売(卸)価格試算(税抜)'!H267*(1+入力!$C$31/100),-入力!$C$29)))),
          'ユーザー別小売(卸)価格試算(税抜)'!H267))</f>
        <v/>
      </c>
      <c r="I267" s="111">
        <f>'6桁'!I267</f>
        <v>0</v>
      </c>
      <c r="J267" s="5" t="str">
        <f>IF('ユーザー別小売(卸)価格試算(税抜)'!J267="","",
      IF(ISNUMBER('ユーザー別小売(卸)価格試算(税抜)'!J267),
          IF(入力!$C$30=1,ROUNDDOWN('ユーザー別小売(卸)価格試算(税抜)'!J267*(1+入力!$C$31/100),-入力!$C$29),
          IF(入力!$C$30=2,ROUNDUP('ユーザー別小売(卸)価格試算(税抜)'!J267*(1+入力!$C$31/100),-入力!$C$29),
          IF(入力!$C$30=3,ROUND('ユーザー別小売(卸)価格試算(税抜)'!J267*(1+入力!$C$31/100),-入力!$C$29)))),
          'ユーザー別小売(卸)価格試算(税抜)'!J267))</f>
        <v/>
      </c>
      <c r="K267" s="62">
        <f>'6桁'!K267</f>
        <v>0</v>
      </c>
      <c r="L267" s="5" t="str">
        <f>IF('ユーザー別小売(卸)価格試算(税抜)'!L267="","",
      IF(ISNUMBER('ユーザー別小売(卸)価格試算(税抜)'!L267),
          IF(入力!$C$30=1,ROUNDDOWN('ユーザー別小売(卸)価格試算(税抜)'!L267*(1+入力!$C$31/100),-入力!$C$29),
          IF(入力!$C$30=2,ROUNDUP('ユーザー別小売(卸)価格試算(税抜)'!L267*(1+入力!$C$31/100),-入力!$C$29),
          IF(入力!$C$30=3,ROUND('ユーザー別小売(卸)価格試算(税抜)'!L267*(1+入力!$C$31/100),-入力!$C$29)))),
          'ユーザー別小売(卸)価格試算(税抜)'!L267))</f>
        <v/>
      </c>
      <c r="M267" s="62">
        <f>'6桁'!M267</f>
        <v>0</v>
      </c>
      <c r="N267" s="127"/>
      <c r="O267" s="497"/>
      <c r="P267" s="505" t="s">
        <v>423</v>
      </c>
      <c r="Q267" s="506"/>
      <c r="R267" s="501" t="s">
        <v>384</v>
      </c>
      <c r="S267" s="502"/>
      <c r="T267" s="5" t="str">
        <f>IF('ユーザー別小売(卸)価格試算(税抜)'!T267="","",
      IF(ISNUMBER('ユーザー別小売(卸)価格試算(税抜)'!T267),
          IF(入力!$C$30=1,ROUNDDOWN('ユーザー別小売(卸)価格試算(税抜)'!T267*(1+入力!$C$31/100),-入力!$C$29),
          IF(入力!$C$30=2,ROUNDUP('ユーザー別小売(卸)価格試算(税抜)'!T267*(1+入力!$C$31/100),-入力!$C$29),
          IF(入力!$C$30=3,ROUND('ユーザー別小売(卸)価格試算(税抜)'!T267*(1+入力!$C$31/100),-入力!$C$29)))),
          'ユーザー別小売(卸)価格試算(税抜)'!T267))</f>
        <v/>
      </c>
      <c r="U267" s="62">
        <f>'6桁'!U267</f>
        <v>0</v>
      </c>
      <c r="V267" s="5" t="str">
        <f>IF('ユーザー別小売(卸)価格試算(税抜)'!V267="","",
      IF(ISNUMBER('ユーザー別小売(卸)価格試算(税抜)'!V267),
          IF(入力!$C$30=1,ROUNDDOWN('ユーザー別小売(卸)価格試算(税抜)'!V267*(1+入力!$C$31/100),-入力!$C$29),
          IF(入力!$C$30=2,ROUNDUP('ユーザー別小売(卸)価格試算(税抜)'!V267*(1+入力!$C$31/100),-入力!$C$29),
          IF(入力!$C$30=3,ROUND('ユーザー別小売(卸)価格試算(税抜)'!V267*(1+入力!$C$31/100),-入力!$C$29)))),
          'ユーザー別小売(卸)価格試算(税抜)'!V267))</f>
        <v/>
      </c>
      <c r="W267" s="62">
        <f>'6桁'!W267</f>
        <v>0</v>
      </c>
      <c r="X267" s="5">
        <f>IF('ユーザー別小売(卸)価格試算(税抜)'!X267="","",
      IF(ISNUMBER('ユーザー別小売(卸)価格試算(税抜)'!X267),
          IF(入力!$C$30=1,ROUNDDOWN('ユーザー別小売(卸)価格試算(税抜)'!X267*(1+入力!$C$31/100),-入力!$C$29),
          IF(入力!$C$30=2,ROUNDUP('ユーザー別小売(卸)価格試算(税抜)'!X267*(1+入力!$C$31/100),-入力!$C$29),
          IF(入力!$C$30=3,ROUND('ユーザー別小売(卸)価格試算(税抜)'!X267*(1+入力!$C$31/100),-入力!$C$29)))),
          'ユーザー別小売(卸)価格試算(税抜)'!X267))</f>
        <v>38170</v>
      </c>
      <c r="Y267" s="62" t="str">
        <f>'6桁'!Y267</f>
        <v>※◎</v>
      </c>
      <c r="Z267" s="5" t="str">
        <f>IF('ユーザー別小売(卸)価格試算(税抜)'!Z267="","",
      IF(ISNUMBER('ユーザー別小売(卸)価格試算(税抜)'!Z267),
          IF(入力!$C$30=1,ROUNDDOWN('ユーザー別小売(卸)価格試算(税抜)'!Z267*(1+入力!$C$31/100),-入力!$C$29),
          IF(入力!$C$30=2,ROUNDUP('ユーザー別小売(卸)価格試算(税抜)'!Z267*(1+入力!$C$31/100),-入力!$C$29),
          IF(入力!$C$30=3,ROUND('ユーザー別小売(卸)価格試算(税抜)'!Z267*(1+入力!$C$31/100),-入力!$C$29)))),
          'ユーザー別小売(卸)価格試算(税抜)'!Z267))</f>
        <v/>
      </c>
      <c r="AA267" s="62">
        <f>'6桁'!AA267</f>
        <v>0</v>
      </c>
    </row>
    <row r="268" spans="2:27" ht="30" customHeight="1">
      <c r="B268" s="497"/>
      <c r="C268" s="388" t="s">
        <v>443</v>
      </c>
      <c r="D268" s="435" t="s">
        <v>445</v>
      </c>
      <c r="E268" s="489"/>
      <c r="F268" s="5">
        <f>IF('ユーザー別小売(卸)価格試算(税抜)'!F268="","",
      IF(ISNUMBER('ユーザー別小売(卸)価格試算(税抜)'!F268),
          IF(入力!$C$30=1,ROUNDDOWN('ユーザー別小売(卸)価格試算(税抜)'!F268*(1+入力!$C$31/100),-入力!$C$29),
          IF(入力!$C$30=2,ROUNDUP('ユーザー別小売(卸)価格試算(税抜)'!F268*(1+入力!$C$31/100),-入力!$C$29),
          IF(入力!$C$30=3,ROUND('ユーザー別小売(卸)価格試算(税抜)'!F268*(1+入力!$C$31/100),-入力!$C$29)))),
          'ユーザー別小売(卸)価格試算(税抜)'!F268))</f>
        <v>37290</v>
      </c>
      <c r="G268" s="111">
        <f>'6桁'!G268</f>
        <v>0</v>
      </c>
      <c r="H268" s="5" t="str">
        <f>IF('ユーザー別小売(卸)価格試算(税抜)'!H268="","",
      IF(ISNUMBER('ユーザー別小売(卸)価格試算(税抜)'!H268),
          IF(入力!$C$30=1,ROUNDDOWN('ユーザー別小売(卸)価格試算(税抜)'!H268*(1+入力!$C$31/100),-入力!$C$29),
          IF(入力!$C$30=2,ROUNDUP('ユーザー別小売(卸)価格試算(税抜)'!H268*(1+入力!$C$31/100),-入力!$C$29),
          IF(入力!$C$30=3,ROUND('ユーザー別小売(卸)価格試算(税抜)'!H268*(1+入力!$C$31/100),-入力!$C$29)))),
          'ユーザー別小売(卸)価格試算(税抜)'!H268))</f>
        <v/>
      </c>
      <c r="I268" s="111">
        <f>'6桁'!I268</f>
        <v>0</v>
      </c>
      <c r="J268" s="5" t="str">
        <f>IF('ユーザー別小売(卸)価格試算(税抜)'!J268="","",
      IF(ISNUMBER('ユーザー別小売(卸)価格試算(税抜)'!J268),
          IF(入力!$C$30=1,ROUNDDOWN('ユーザー別小売(卸)価格試算(税抜)'!J268*(1+入力!$C$31/100),-入力!$C$29),
          IF(入力!$C$30=2,ROUNDUP('ユーザー別小売(卸)価格試算(税抜)'!J268*(1+入力!$C$31/100),-入力!$C$29),
          IF(入力!$C$30=3,ROUND('ユーザー別小売(卸)価格試算(税抜)'!J268*(1+入力!$C$31/100),-入力!$C$29)))),
          'ユーザー別小売(卸)価格試算(税抜)'!J268))</f>
        <v/>
      </c>
      <c r="K268" s="62">
        <f>'6桁'!K268</f>
        <v>0</v>
      </c>
      <c r="L268" s="5" t="str">
        <f>IF('ユーザー別小売(卸)価格試算(税抜)'!L268="","",
      IF(ISNUMBER('ユーザー別小売(卸)価格試算(税抜)'!L268),
          IF(入力!$C$30=1,ROUNDDOWN('ユーザー別小売(卸)価格試算(税抜)'!L268*(1+入力!$C$31/100),-入力!$C$29),
          IF(入力!$C$30=2,ROUNDUP('ユーザー別小売(卸)価格試算(税抜)'!L268*(1+入力!$C$31/100),-入力!$C$29),
          IF(入力!$C$30=3,ROUND('ユーザー別小売(卸)価格試算(税抜)'!L268*(1+入力!$C$31/100),-入力!$C$29)))),
          'ユーザー別小売(卸)価格試算(税抜)'!L268))</f>
        <v/>
      </c>
      <c r="M268" s="62">
        <f>'6桁'!M268</f>
        <v>0</v>
      </c>
      <c r="N268" s="127"/>
      <c r="O268" s="497"/>
      <c r="P268" s="507"/>
      <c r="Q268" s="508"/>
      <c r="R268" s="501" t="s">
        <v>438</v>
      </c>
      <c r="S268" s="502"/>
      <c r="T268" s="5">
        <f>IF('ユーザー別小売(卸)価格試算(税抜)'!T268="","",
      IF(ISNUMBER('ユーザー別小売(卸)価格試算(税抜)'!T268),
          IF(入力!$C$30=1,ROUNDDOWN('ユーザー別小売(卸)価格試算(税抜)'!T268*(1+入力!$C$31/100),-入力!$C$29),
          IF(入力!$C$30=2,ROUNDUP('ユーザー別小売(卸)価格試算(税抜)'!T268*(1+入力!$C$31/100),-入力!$C$29),
          IF(入力!$C$30=3,ROUND('ユーザー別小売(卸)価格試算(税抜)'!T268*(1+入力!$C$31/100),-入力!$C$29)))),
          'ユーザー別小売(卸)価格試算(税抜)'!T268))</f>
        <v>41360</v>
      </c>
      <c r="U268" s="59" t="str">
        <f>'6桁'!U268</f>
        <v>◎</v>
      </c>
      <c r="V268" s="5" t="str">
        <f>IF('ユーザー別小売(卸)価格試算(税抜)'!V268="","",
      IF(ISNUMBER('ユーザー別小売(卸)価格試算(税抜)'!V268),
          IF(入力!$C$30=1,ROUNDDOWN('ユーザー別小売(卸)価格試算(税抜)'!V268*(1+入力!$C$31/100),-入力!$C$29),
          IF(入力!$C$30=2,ROUNDUP('ユーザー別小売(卸)価格試算(税抜)'!V268*(1+入力!$C$31/100),-入力!$C$29),
          IF(入力!$C$30=3,ROUND('ユーザー別小売(卸)価格試算(税抜)'!V268*(1+入力!$C$31/100),-入力!$C$29)))),
          'ユーザー別小売(卸)価格試算(税抜)'!V268))</f>
        <v/>
      </c>
      <c r="W268" s="59">
        <f>'6桁'!W268</f>
        <v>0</v>
      </c>
      <c r="X268" s="5" t="str">
        <f>IF('ユーザー別小売(卸)価格試算(税抜)'!X268="","",
      IF(ISNUMBER('ユーザー別小売(卸)価格試算(税抜)'!X268),
          IF(入力!$C$30=1,ROUNDDOWN('ユーザー別小売(卸)価格試算(税抜)'!X268*(1+入力!$C$31/100),-入力!$C$29),
          IF(入力!$C$30=2,ROUNDUP('ユーザー別小売(卸)価格試算(税抜)'!X268*(1+入力!$C$31/100),-入力!$C$29),
          IF(入力!$C$30=3,ROUND('ユーザー別小売(卸)価格試算(税抜)'!X268*(1+入力!$C$31/100),-入力!$C$29)))),
          'ユーザー別小売(卸)価格試算(税抜)'!X268))</f>
        <v/>
      </c>
      <c r="Y268" s="59">
        <f>'6桁'!Y268</f>
        <v>0</v>
      </c>
      <c r="Z268" s="5" t="str">
        <f>IF('ユーザー別小売(卸)価格試算(税抜)'!Z268="","",
      IF(ISNUMBER('ユーザー別小売(卸)価格試算(税抜)'!Z268),
          IF(入力!$C$30=1,ROUNDDOWN('ユーザー別小売(卸)価格試算(税抜)'!Z268*(1+入力!$C$31/100),-入力!$C$29),
          IF(入力!$C$30=2,ROUNDUP('ユーザー別小売(卸)価格試算(税抜)'!Z268*(1+入力!$C$31/100),-入力!$C$29),
          IF(入力!$C$30=3,ROUND('ユーザー別小売(卸)価格試算(税抜)'!Z268*(1+入力!$C$31/100),-入力!$C$29)))),
          'ユーザー別小売(卸)価格試算(税抜)'!Z268))</f>
        <v/>
      </c>
      <c r="AA268" s="59">
        <f>'6桁'!AA268</f>
        <v>0</v>
      </c>
    </row>
    <row r="269" spans="2:27" ht="30" customHeight="1">
      <c r="B269" s="497"/>
      <c r="C269" s="526" t="s">
        <v>446</v>
      </c>
      <c r="D269" s="435" t="s">
        <v>447</v>
      </c>
      <c r="E269" s="489"/>
      <c r="F269" s="5" t="str">
        <f>IF('ユーザー別小売(卸)価格試算(税抜)'!F269="","",
      IF(ISNUMBER('ユーザー別小売(卸)価格試算(税抜)'!F269),
          IF(入力!$C$30=1,ROUNDDOWN('ユーザー別小売(卸)価格試算(税抜)'!F269*(1+入力!$C$31/100),-入力!$C$29),
          IF(入力!$C$30=2,ROUNDUP('ユーザー別小売(卸)価格試算(税抜)'!F269*(1+入力!$C$31/100),-入力!$C$29),
          IF(入力!$C$30=3,ROUND('ユーザー別小売(卸)価格試算(税抜)'!F269*(1+入力!$C$31/100),-入力!$C$29)))),
          'ユーザー別小売(卸)価格試算(税抜)'!F269))</f>
        <v/>
      </c>
      <c r="G269" s="111">
        <f>'6桁'!G269</f>
        <v>0</v>
      </c>
      <c r="H269" s="5" t="str">
        <f>IF('ユーザー別小売(卸)価格試算(税抜)'!H269="","",
      IF(ISNUMBER('ユーザー別小売(卸)価格試算(税抜)'!H269),
          IF(入力!$C$30=1,ROUNDDOWN('ユーザー別小売(卸)価格試算(税抜)'!H269*(1+入力!$C$31/100),-入力!$C$29),
          IF(入力!$C$30=2,ROUNDUP('ユーザー別小売(卸)価格試算(税抜)'!H269*(1+入力!$C$31/100),-入力!$C$29),
          IF(入力!$C$30=3,ROUND('ユーザー別小売(卸)価格試算(税抜)'!H269*(1+入力!$C$31/100),-入力!$C$29)))),
          'ユーザー別小売(卸)価格試算(税抜)'!H269))</f>
        <v/>
      </c>
      <c r="I269" s="111">
        <f>'6桁'!I269</f>
        <v>0</v>
      </c>
      <c r="J269" s="5">
        <f>IF('ユーザー別小売(卸)価格試算(税抜)'!J269="","",
      IF(ISNUMBER('ユーザー別小売(卸)価格試算(税抜)'!J269),
          IF(入力!$C$30=1,ROUNDDOWN('ユーザー別小売(卸)価格試算(税抜)'!J269*(1+入力!$C$31/100),-入力!$C$29),
          IF(入力!$C$30=2,ROUNDUP('ユーザー別小売(卸)価格試算(税抜)'!J269*(1+入力!$C$31/100),-入力!$C$29),
          IF(入力!$C$30=3,ROUND('ユーザー別小売(卸)価格試算(税抜)'!J269*(1+入力!$C$31/100),-入力!$C$29)))),
          'ユーザー別小売(卸)価格試算(税抜)'!J269))</f>
        <v>36850</v>
      </c>
      <c r="K269" s="59" t="str">
        <f>'6桁'!K269</f>
        <v>※
SP LT01M</v>
      </c>
      <c r="L269" s="5" t="str">
        <f>IF('ユーザー別小売(卸)価格試算(税抜)'!L269="","",
      IF(ISNUMBER('ユーザー別小売(卸)価格試算(税抜)'!L269),
          IF(入力!$C$30=1,ROUNDDOWN('ユーザー別小売(卸)価格試算(税抜)'!L269*(1+入力!$C$31/100),-入力!$C$29),
          IF(入力!$C$30=2,ROUNDUP('ユーザー別小売(卸)価格試算(税抜)'!L269*(1+入力!$C$31/100),-入力!$C$29),
          IF(入力!$C$30=3,ROUND('ユーザー別小売(卸)価格試算(税抜)'!L269*(1+入力!$C$31/100),-入力!$C$29)))),
          'ユーザー別小売(卸)価格試算(税抜)'!L269))</f>
        <v/>
      </c>
      <c r="M269" s="62">
        <f>'6桁'!M269</f>
        <v>0</v>
      </c>
      <c r="N269" s="127"/>
      <c r="O269" s="497"/>
      <c r="P269" s="505" t="s">
        <v>424</v>
      </c>
      <c r="Q269" s="506"/>
      <c r="R269" s="501" t="s">
        <v>440</v>
      </c>
      <c r="S269" s="502"/>
      <c r="T269" s="5" t="str">
        <f>IF('ユーザー別小売(卸)価格試算(税抜)'!T269="","",
      IF(ISNUMBER('ユーザー別小売(卸)価格試算(税抜)'!T269),
          IF(入力!$C$30=1,ROUNDDOWN('ユーザー別小売(卸)価格試算(税抜)'!T269*(1+入力!$C$31/100),-入力!$C$29),
          IF(入力!$C$30=2,ROUNDUP('ユーザー別小売(卸)価格試算(税抜)'!T269*(1+入力!$C$31/100),-入力!$C$29),
          IF(入力!$C$30=3,ROUND('ユーザー別小売(卸)価格試算(税抜)'!T269*(1+入力!$C$31/100),-入力!$C$29)))),
          'ユーザー別小売(卸)価格試算(税抜)'!T269))</f>
        <v/>
      </c>
      <c r="U269" s="62">
        <f>'6桁'!U269</f>
        <v>0</v>
      </c>
      <c r="V269" s="5">
        <f>IF('ユーザー別小売(卸)価格試算(税抜)'!V269="","",
      IF(ISNUMBER('ユーザー別小売(卸)価格試算(税抜)'!V269),
          IF(入力!$C$30=1,ROUNDDOWN('ユーザー別小売(卸)価格試算(税抜)'!V269*(1+入力!$C$31/100),-入力!$C$29),
          IF(入力!$C$30=2,ROUNDUP('ユーザー別小売(卸)価格試算(税抜)'!V269*(1+入力!$C$31/100),-入力!$C$29),
          IF(入力!$C$30=3,ROUND('ユーザー別小売(卸)価格試算(税抜)'!V269*(1+入力!$C$31/100),-入力!$C$29)))),
          'ユーザー別小売(卸)価格試算(税抜)'!V269))</f>
        <v>32450</v>
      </c>
      <c r="W269" s="59" t="str">
        <f>'6桁'!W269</f>
        <v>※◎
SPLT02</v>
      </c>
      <c r="X269" s="5" t="str">
        <f>IF('ユーザー別小売(卸)価格試算(税抜)'!X269="","",
      IF(ISNUMBER('ユーザー別小売(卸)価格試算(税抜)'!X269),
          IF(入力!$C$30=1,ROUNDDOWN('ユーザー別小売(卸)価格試算(税抜)'!X269*(1+入力!$C$31/100),-入力!$C$29),
          IF(入力!$C$30=2,ROUNDUP('ユーザー別小売(卸)価格試算(税抜)'!X269*(1+入力!$C$31/100),-入力!$C$29),
          IF(入力!$C$30=3,ROUND('ユーザー別小売(卸)価格試算(税抜)'!X269*(1+入力!$C$31/100),-入力!$C$29)))),
          'ユーザー別小売(卸)価格試算(税抜)'!X269))</f>
        <v/>
      </c>
      <c r="Y269" s="62">
        <f>'6桁'!Y269</f>
        <v>0</v>
      </c>
      <c r="Z269" s="5" t="str">
        <f>IF('ユーザー別小売(卸)価格試算(税抜)'!Z269="","",
      IF(ISNUMBER('ユーザー別小売(卸)価格試算(税抜)'!Z269),
          IF(入力!$C$30=1,ROUNDDOWN('ユーザー別小売(卸)価格試算(税抜)'!Z269*(1+入力!$C$31/100),-入力!$C$29),
          IF(入力!$C$30=2,ROUNDUP('ユーザー別小売(卸)価格試算(税抜)'!Z269*(1+入力!$C$31/100),-入力!$C$29),
          IF(入力!$C$30=3,ROUND('ユーザー別小売(卸)価格試算(税抜)'!Z269*(1+入力!$C$31/100),-入力!$C$29)))),
          'ユーザー別小売(卸)価格試算(税抜)'!Z269))</f>
        <v/>
      </c>
      <c r="AA269" s="62">
        <f>'6桁'!AA269</f>
        <v>0</v>
      </c>
    </row>
    <row r="270" spans="2:27" ht="30" customHeight="1">
      <c r="B270" s="498"/>
      <c r="C270" s="498"/>
      <c r="D270" s="437" t="s">
        <v>448</v>
      </c>
      <c r="E270" s="549"/>
      <c r="F270" s="33">
        <f>IF('ユーザー別小売(卸)価格試算(税抜)'!F270="","",
      IF(ISNUMBER('ユーザー別小売(卸)価格試算(税抜)'!F270),
          IF(入力!$C$30=1,ROUNDDOWN('ユーザー別小売(卸)価格試算(税抜)'!F270*(1+入力!$C$31/100),-入力!$C$29),
          IF(入力!$C$30=2,ROUNDUP('ユーザー別小売(卸)価格試算(税抜)'!F270*(1+入力!$C$31/100),-入力!$C$29),
          IF(入力!$C$30=3,ROUND('ユーザー別小売(卸)価格試算(税抜)'!F270*(1+入力!$C$31/100),-入力!$C$29)))),
          'ユーザー別小売(卸)価格試算(税抜)'!F270))</f>
        <v>38500</v>
      </c>
      <c r="G270" s="113">
        <f>'6桁'!G270</f>
        <v>0</v>
      </c>
      <c r="H270" s="33" t="str">
        <f>IF('ユーザー別小売(卸)価格試算(税抜)'!H270="","",
      IF(ISNUMBER('ユーザー別小売(卸)価格試算(税抜)'!H270),
          IF(入力!$C$30=1,ROUNDDOWN('ユーザー別小売(卸)価格試算(税抜)'!H270*(1+入力!$C$31/100),-入力!$C$29),
          IF(入力!$C$30=2,ROUNDUP('ユーザー別小売(卸)価格試算(税抜)'!H270*(1+入力!$C$31/100),-入力!$C$29),
          IF(入力!$C$30=3,ROUND('ユーザー別小売(卸)価格試算(税抜)'!H270*(1+入力!$C$31/100),-入力!$C$29)))),
          'ユーザー別小売(卸)価格試算(税抜)'!H270))</f>
        <v/>
      </c>
      <c r="I270" s="113">
        <f>'6桁'!I270</f>
        <v>0</v>
      </c>
      <c r="J270" s="33" t="str">
        <f>IF('ユーザー別小売(卸)価格試算(税抜)'!J270="","",
      IF(ISNUMBER('ユーザー別小売(卸)価格試算(税抜)'!J270),
          IF(入力!$C$30=1,ROUNDDOWN('ユーザー別小売(卸)価格試算(税抜)'!J270*(1+入力!$C$31/100),-入力!$C$29),
          IF(入力!$C$30=2,ROUNDUP('ユーザー別小売(卸)価格試算(税抜)'!J270*(1+入力!$C$31/100),-入力!$C$29),
          IF(入力!$C$30=3,ROUND('ユーザー別小売(卸)価格試算(税抜)'!J270*(1+入力!$C$31/100),-入力!$C$29)))),
          'ユーザー別小売(卸)価格試算(税抜)'!J270))</f>
        <v/>
      </c>
      <c r="K270" s="58">
        <f>'6桁'!K270</f>
        <v>0</v>
      </c>
      <c r="L270" s="33" t="str">
        <f>IF('ユーザー別小売(卸)価格試算(税抜)'!L270="","",
      IF(ISNUMBER('ユーザー別小売(卸)価格試算(税抜)'!L270),
          IF(入力!$C$30=1,ROUNDDOWN('ユーザー別小売(卸)価格試算(税抜)'!L270*(1+入力!$C$31/100),-入力!$C$29),
          IF(入力!$C$30=2,ROUNDUP('ユーザー別小売(卸)価格試算(税抜)'!L270*(1+入力!$C$31/100),-入力!$C$29),
          IF(入力!$C$30=3,ROUND('ユーザー別小売(卸)価格試算(税抜)'!L270*(1+入力!$C$31/100),-入力!$C$29)))),
          'ユーザー別小売(卸)価格試算(税抜)'!L270))</f>
        <v/>
      </c>
      <c r="M270" s="58">
        <f>'6桁'!M270</f>
        <v>0</v>
      </c>
      <c r="N270" s="127"/>
      <c r="O270" s="497"/>
      <c r="P270" s="509"/>
      <c r="Q270" s="510"/>
      <c r="R270" s="501" t="s">
        <v>444</v>
      </c>
      <c r="S270" s="502"/>
      <c r="T270" s="5" t="str">
        <f>IF('ユーザー別小売(卸)価格試算(税抜)'!T270="","",
      IF(ISNUMBER('ユーザー別小売(卸)価格試算(税抜)'!T270),
          IF(入力!$C$30=1,ROUNDDOWN('ユーザー別小売(卸)価格試算(税抜)'!T270*(1+入力!$C$31/100),-入力!$C$29),
          IF(入力!$C$30=2,ROUNDUP('ユーザー別小売(卸)価格試算(税抜)'!T270*(1+入力!$C$31/100),-入力!$C$29),
          IF(入力!$C$30=3,ROUND('ユーザー別小売(卸)価格試算(税抜)'!T270*(1+入力!$C$31/100),-入力!$C$29)))),
          'ユーザー別小売(卸)価格試算(税抜)'!T270))</f>
        <v/>
      </c>
      <c r="U270" s="59">
        <f>'6桁'!U270</f>
        <v>0</v>
      </c>
      <c r="V270" s="5">
        <f>IF('ユーザー別小売(卸)価格試算(税抜)'!V270="","",
      IF(ISNUMBER('ユーザー別小売(卸)価格試算(税抜)'!V270),
          IF(入力!$C$30=1,ROUNDDOWN('ユーザー別小売(卸)価格試算(税抜)'!V270*(1+入力!$C$31/100),-入力!$C$29),
          IF(入力!$C$30=2,ROUNDUP('ユーザー別小売(卸)価格試算(税抜)'!V270*(1+入力!$C$31/100),-入力!$C$29),
          IF(入力!$C$30=3,ROUND('ユーザー別小売(卸)価格試算(税抜)'!V270*(1+入力!$C$31/100),-入力!$C$29)))),
          'ユーザー別小売(卸)価格試算(税抜)'!V270))</f>
        <v>36520</v>
      </c>
      <c r="W270" s="59" t="str">
        <f>'6桁'!W270</f>
        <v>※◎
LT03</v>
      </c>
      <c r="X270" s="5" t="str">
        <f>IF('ユーザー別小売(卸)価格試算(税抜)'!X270="","",
      IF(ISNUMBER('ユーザー別小売(卸)価格試算(税抜)'!X270),
          IF(入力!$C$30=1,ROUNDDOWN('ユーザー別小売(卸)価格試算(税抜)'!X270*(1+入力!$C$31/100),-入力!$C$29),
          IF(入力!$C$30=2,ROUNDUP('ユーザー別小売(卸)価格試算(税抜)'!X270*(1+入力!$C$31/100),-入力!$C$29),
          IF(入力!$C$30=3,ROUND('ユーザー別小売(卸)価格試算(税抜)'!X270*(1+入力!$C$31/100),-入力!$C$29)))),
          'ユーザー別小売(卸)価格試算(税抜)'!X270))</f>
        <v/>
      </c>
      <c r="Y270" s="59">
        <f>'6桁'!Y270</f>
        <v>0</v>
      </c>
      <c r="Z270" s="5" t="str">
        <f>IF('ユーザー別小売(卸)価格試算(税抜)'!Z270="","",
      IF(ISNUMBER('ユーザー別小売(卸)価格試算(税抜)'!Z270),
          IF(入力!$C$30=1,ROUNDDOWN('ユーザー別小売(卸)価格試算(税抜)'!Z270*(1+入力!$C$31/100),-入力!$C$29),
          IF(入力!$C$30=2,ROUNDUP('ユーザー別小売(卸)価格試算(税抜)'!Z270*(1+入力!$C$31/100),-入力!$C$29),
          IF(入力!$C$30=3,ROUND('ユーザー別小売(卸)価格試算(税抜)'!Z270*(1+入力!$C$31/100),-入力!$C$29)))),
          'ユーザー別小売(卸)価格試算(税抜)'!Z270))</f>
        <v/>
      </c>
      <c r="AA270" s="59">
        <f>'6桁'!AA270</f>
        <v>0</v>
      </c>
    </row>
    <row r="271" spans="2:27" ht="30" customHeight="1">
      <c r="B271" s="496">
        <v>15</v>
      </c>
      <c r="C271" s="319" t="s">
        <v>19</v>
      </c>
      <c r="D271" s="439" t="s">
        <v>449</v>
      </c>
      <c r="E271" s="609"/>
      <c r="F271" s="6" t="str">
        <f>IF('ユーザー別小売(卸)価格試算(税抜)'!F271="","",
      IF(ISNUMBER('ユーザー別小売(卸)価格試算(税抜)'!F271),
          IF(入力!$C$30=1,ROUNDDOWN('ユーザー別小売(卸)価格試算(税抜)'!F271*(1+入力!$C$31/100),-入力!$C$29),
          IF(入力!$C$30=2,ROUNDUP('ユーザー別小売(卸)価格試算(税抜)'!F271*(1+入力!$C$31/100),-入力!$C$29),
          IF(入力!$C$30=3,ROUND('ユーザー別小売(卸)価格試算(税抜)'!F271*(1+入力!$C$31/100),-入力!$C$29)))),
          'ユーザー別小売(卸)価格試算(税抜)'!F271))</f>
        <v/>
      </c>
      <c r="G271" s="125">
        <f>'6桁'!G271</f>
        <v>0</v>
      </c>
      <c r="H271" s="6">
        <f>IF('ユーザー別小売(卸)価格試算(税抜)'!H271="","",
      IF(ISNUMBER('ユーザー別小売(卸)価格試算(税抜)'!H271),
          IF(入力!$C$30=1,ROUNDDOWN('ユーザー別小売(卸)価格試算(税抜)'!H271*(1+入力!$C$31/100),-入力!$C$29),
          IF(入力!$C$30=2,ROUNDUP('ユーザー別小売(卸)価格試算(税抜)'!H271*(1+入力!$C$31/100),-入力!$C$29),
          IF(入力!$C$30=3,ROUND('ユーザー別小売(卸)価格試算(税抜)'!H271*(1+入力!$C$31/100),-入力!$C$29)))),
          'ユーザー別小売(卸)価格試算(税抜)'!H271))</f>
        <v>33880</v>
      </c>
      <c r="I271" s="125">
        <f>'6桁'!I271</f>
        <v>0</v>
      </c>
      <c r="J271" s="6" t="str">
        <f>IF('ユーザー別小売(卸)価格試算(税抜)'!J271="","",
      IF(ISNUMBER('ユーザー別小売(卸)価格試算(税抜)'!J271),
          IF(入力!$C$30=1,ROUNDDOWN('ユーザー別小売(卸)価格試算(税抜)'!J271*(1+入力!$C$31/100),-入力!$C$29),
          IF(入力!$C$30=2,ROUNDUP('ユーザー別小売(卸)価格試算(税抜)'!J271*(1+入力!$C$31/100),-入力!$C$29),
          IF(入力!$C$30=3,ROUND('ユーザー別小売(卸)価格試算(税抜)'!J271*(1+入力!$C$31/100),-入力!$C$29)))),
          'ユーザー別小売(卸)価格試算(税抜)'!J271))</f>
        <v/>
      </c>
      <c r="K271" s="190">
        <f>'6桁'!K271</f>
        <v>0</v>
      </c>
      <c r="L271" s="6" t="str">
        <f>IF('ユーザー別小売(卸)価格試算(税抜)'!L271="","",
      IF(ISNUMBER('ユーザー別小売(卸)価格試算(税抜)'!L271),
          IF(入力!$C$30=1,ROUNDDOWN('ユーザー別小売(卸)価格試算(税抜)'!L271*(1+入力!$C$31/100),-入力!$C$29),
          IF(入力!$C$30=2,ROUNDUP('ユーザー別小売(卸)価格試算(税抜)'!L271*(1+入力!$C$31/100),-入力!$C$29),
          IF(入力!$C$30=3,ROUND('ユーザー別小売(卸)価格試算(税抜)'!L271*(1+入力!$C$31/100),-入力!$C$29)))),
          'ユーザー別小売(卸)価格試算(税抜)'!L271))</f>
        <v/>
      </c>
      <c r="M271" s="70">
        <f>'6桁'!M271</f>
        <v>0</v>
      </c>
      <c r="N271" s="127"/>
      <c r="O271" s="498"/>
      <c r="P271" s="511"/>
      <c r="Q271" s="512"/>
      <c r="R271" s="503" t="s">
        <v>445</v>
      </c>
      <c r="S271" s="504"/>
      <c r="T271" s="33">
        <f>IF('ユーザー別小売(卸)価格試算(税抜)'!T271="","",
      IF(ISNUMBER('ユーザー別小売(卸)価格試算(税抜)'!T271),
          IF(入力!$C$30=1,ROUNDDOWN('ユーザー別小売(卸)価格試算(税抜)'!T271*(1+入力!$C$31/100),-入力!$C$29),
          IF(入力!$C$30=2,ROUNDUP('ユーザー別小売(卸)価格試算(税抜)'!T271*(1+入力!$C$31/100),-入力!$C$29),
          IF(入力!$C$30=3,ROUND('ユーザー別小売(卸)価格試算(税抜)'!T271*(1+入力!$C$31/100),-入力!$C$29)))),
          'ユーザー別小売(卸)価格試算(税抜)'!T271))</f>
        <v>36520</v>
      </c>
      <c r="U271" s="58" t="str">
        <f>'6桁'!U271</f>
        <v>⑧</v>
      </c>
      <c r="V271" s="33" t="str">
        <f>IF('ユーザー別小売(卸)価格試算(税抜)'!V271="","",
      IF(ISNUMBER('ユーザー別小売(卸)価格試算(税抜)'!V271),
          IF(入力!$C$30=1,ROUNDDOWN('ユーザー別小売(卸)価格試算(税抜)'!V271*(1+入力!$C$31/100),-入力!$C$29),
          IF(入力!$C$30=2,ROUNDUP('ユーザー別小売(卸)価格試算(税抜)'!V271*(1+入力!$C$31/100),-入力!$C$29),
          IF(入力!$C$30=3,ROUND('ユーザー別小売(卸)価格試算(税抜)'!V271*(1+入力!$C$31/100),-入力!$C$29)))),
          'ユーザー別小売(卸)価格試算(税抜)'!V271))</f>
        <v/>
      </c>
      <c r="W271" s="58">
        <f>'6桁'!W271</f>
        <v>0</v>
      </c>
      <c r="X271" s="33" t="str">
        <f>IF('ユーザー別小売(卸)価格試算(税抜)'!X271="","",
      IF(ISNUMBER('ユーザー別小売(卸)価格試算(税抜)'!X271),
          IF(入力!$C$30=1,ROUNDDOWN('ユーザー別小売(卸)価格試算(税抜)'!X271*(1+入力!$C$31/100),-入力!$C$29),
          IF(入力!$C$30=2,ROUNDUP('ユーザー別小売(卸)価格試算(税抜)'!X271*(1+入力!$C$31/100),-入力!$C$29),
          IF(入力!$C$30=3,ROUND('ユーザー別小売(卸)価格試算(税抜)'!X271*(1+入力!$C$31/100),-入力!$C$29)))),
          'ユーザー別小売(卸)価格試算(税抜)'!X271))</f>
        <v/>
      </c>
      <c r="Y271" s="58">
        <f>'6桁'!Y271</f>
        <v>0</v>
      </c>
      <c r="Z271" s="33" t="str">
        <f>IF('ユーザー別小売(卸)価格試算(税抜)'!Z271="","",
      IF(ISNUMBER('ユーザー別小売(卸)価格試算(税抜)'!Z271),
          IF(入力!$C$30=1,ROUNDDOWN('ユーザー別小売(卸)価格試算(税抜)'!Z271*(1+入力!$C$31/100),-入力!$C$29),
          IF(入力!$C$30=2,ROUNDUP('ユーザー別小売(卸)価格試算(税抜)'!Z271*(1+入力!$C$31/100),-入力!$C$29),
          IF(入力!$C$30=3,ROUND('ユーザー別小売(卸)価格試算(税抜)'!Z271*(1+入力!$C$31/100),-入力!$C$29)))),
          'ユーザー別小売(卸)価格試算(税抜)'!Z271))</f>
        <v/>
      </c>
      <c r="AA271" s="58">
        <f>'6桁'!AA271</f>
        <v>0</v>
      </c>
    </row>
    <row r="272" spans="2:27" ht="30" customHeight="1">
      <c r="B272" s="497"/>
      <c r="C272" s="188" t="s">
        <v>21</v>
      </c>
      <c r="D272" s="435" t="s">
        <v>393</v>
      </c>
      <c r="E272" s="489"/>
      <c r="F272" s="5" t="str">
        <f>IF('ユーザー別小売(卸)価格試算(税抜)'!F272="","",
      IF(ISNUMBER('ユーザー別小売(卸)価格試算(税抜)'!F272),
          IF(入力!$C$30=1,ROUNDDOWN('ユーザー別小売(卸)価格試算(税抜)'!F272*(1+入力!$C$31/100),-入力!$C$29),
          IF(入力!$C$30=2,ROUNDUP('ユーザー別小売(卸)価格試算(税抜)'!F272*(1+入力!$C$31/100),-入力!$C$29),
          IF(入力!$C$30=3,ROUND('ユーザー別小売(卸)価格試算(税抜)'!F272*(1+入力!$C$31/100),-入力!$C$29)))),
          'ユーザー別小売(卸)価格試算(税抜)'!F272))</f>
        <v/>
      </c>
      <c r="G272" s="111">
        <f>'6桁'!G272</f>
        <v>0</v>
      </c>
      <c r="H272" s="5">
        <f>IF('ユーザー別小売(卸)価格試算(税抜)'!H272="","",
      IF(ISNUMBER('ユーザー別小売(卸)価格試算(税抜)'!H272),
          IF(入力!$C$30=1,ROUNDDOWN('ユーザー別小売(卸)価格試算(税抜)'!H272*(1+入力!$C$31/100),-入力!$C$29),
          IF(入力!$C$30=2,ROUNDUP('ユーザー別小売(卸)価格試算(税抜)'!H272*(1+入力!$C$31/100),-入力!$C$29),
          IF(入力!$C$30=3,ROUND('ユーザー別小売(卸)価格試算(税抜)'!H272*(1+入力!$C$31/100),-入力!$C$29)))),
          'ユーザー別小売(卸)価格試算(税抜)'!H272))</f>
        <v>37400</v>
      </c>
      <c r="I272" s="111">
        <f>'6桁'!I272</f>
        <v>0</v>
      </c>
      <c r="J272" s="5" t="str">
        <f>IF('ユーザー別小売(卸)価格試算(税抜)'!J272="","",
      IF(ISNUMBER('ユーザー別小売(卸)価格試算(税抜)'!J272),
          IF(入力!$C$30=1,ROUNDDOWN('ユーザー別小売(卸)価格試算(税抜)'!J272*(1+入力!$C$31/100),-入力!$C$29),
          IF(入力!$C$30=2,ROUNDUP('ユーザー別小売(卸)価格試算(税抜)'!J272*(1+入力!$C$31/100),-入力!$C$29),
          IF(入力!$C$30=3,ROUND('ユーザー別小売(卸)価格試算(税抜)'!J272*(1+入力!$C$31/100),-入力!$C$29)))),
          'ユーザー別小売(卸)価格試算(税抜)'!J272))</f>
        <v/>
      </c>
      <c r="K272" s="62">
        <f>'6桁'!K272</f>
        <v>0</v>
      </c>
      <c r="L272" s="5" t="str">
        <f>IF('ユーザー別小売(卸)価格試算(税抜)'!L272="","",
      IF(ISNUMBER('ユーザー別小売(卸)価格試算(税抜)'!L272),
          IF(入力!$C$30=1,ROUNDDOWN('ユーザー別小売(卸)価格試算(税抜)'!L272*(1+入力!$C$31/100),-入力!$C$29),
          IF(入力!$C$30=2,ROUNDUP('ユーザー別小売(卸)価格試算(税抜)'!L272*(1+入力!$C$31/100),-入力!$C$29),
          IF(入力!$C$30=3,ROUND('ユーザー別小売(卸)価格試算(税抜)'!L272*(1+入力!$C$31/100),-入力!$C$29)))),
          'ユーザー別小売(卸)価格試算(税抜)'!L272))</f>
        <v/>
      </c>
      <c r="M272" s="62">
        <f>'6桁'!M272</f>
        <v>0</v>
      </c>
      <c r="N272" s="127"/>
      <c r="O272" s="496">
        <v>15.5</v>
      </c>
      <c r="P272" s="499" t="s">
        <v>425</v>
      </c>
      <c r="Q272" s="500"/>
      <c r="R272" s="499" t="s">
        <v>450</v>
      </c>
      <c r="S272" s="500"/>
      <c r="T272" s="6" t="str">
        <f>IF('ユーザー別小売(卸)価格試算(税抜)'!T272="","",
      IF(ISNUMBER('ユーザー別小売(卸)価格試算(税抜)'!T272),
          IF(入力!$C$30=1,ROUNDDOWN('ユーザー別小売(卸)価格試算(税抜)'!T272*(1+入力!$C$31/100),-入力!$C$29),
          IF(入力!$C$30=2,ROUNDUP('ユーザー別小売(卸)価格試算(税抜)'!T272*(1+入力!$C$31/100),-入力!$C$29),
          IF(入力!$C$30=3,ROUND('ユーザー別小売(卸)価格試算(税抜)'!T272*(1+入力!$C$31/100),-入力!$C$29)))),
          'ユーザー別小売(卸)価格試算(税抜)'!T272))</f>
        <v/>
      </c>
      <c r="U272" s="190">
        <f>'6桁'!U272</f>
        <v>0</v>
      </c>
      <c r="V272" s="6">
        <f>IF('ユーザー別小売(卸)価格試算(税抜)'!V272="","",
      IF(ISNUMBER('ユーザー別小売(卸)価格試算(税抜)'!V272),
          IF(入力!$C$30=1,ROUNDDOWN('ユーザー別小売(卸)価格試算(税抜)'!V272*(1+入力!$C$31/100),-入力!$C$29),
          IF(入力!$C$30=2,ROUNDUP('ユーザー別小売(卸)価格試算(税抜)'!V272*(1+入力!$C$31/100),-入力!$C$29),
          IF(入力!$C$30=3,ROUND('ユーザー別小売(卸)価格試算(税抜)'!V272*(1+入力!$C$31/100),-入力!$C$29)))),
          'ユーザー別小売(卸)価格試算(税抜)'!V272))</f>
        <v>38720</v>
      </c>
      <c r="W272" s="190" t="str">
        <f>'6桁'!W272</f>
        <v>SPLT02</v>
      </c>
      <c r="X272" s="6" t="str">
        <f>IF('ユーザー別小売(卸)価格試算(税抜)'!X272="","",
      IF(ISNUMBER('ユーザー別小売(卸)価格試算(税抜)'!X272),
          IF(入力!$C$30=1,ROUNDDOWN('ユーザー別小売(卸)価格試算(税抜)'!X272*(1+入力!$C$31/100),-入力!$C$29),
          IF(入力!$C$30=2,ROUNDUP('ユーザー別小売(卸)価格試算(税抜)'!X272*(1+入力!$C$31/100),-入力!$C$29),
          IF(入力!$C$30=3,ROUND('ユーザー別小売(卸)価格試算(税抜)'!X272*(1+入力!$C$31/100),-入力!$C$29)))),
          'ユーザー別小売(卸)価格試算(税抜)'!X272))</f>
        <v/>
      </c>
      <c r="Y272" s="190">
        <f>'6桁'!Y272</f>
        <v>0</v>
      </c>
      <c r="Z272" s="6" t="str">
        <f>IF('ユーザー別小売(卸)価格試算(税抜)'!Z272="","",
      IF(ISNUMBER('ユーザー別小売(卸)価格試算(税抜)'!Z272),
          IF(入力!$C$30=1,ROUNDDOWN('ユーザー別小売(卸)価格試算(税抜)'!Z272*(1+入力!$C$31/100),-入力!$C$29),
          IF(入力!$C$30=2,ROUNDUP('ユーザー別小売(卸)価格試算(税抜)'!Z272*(1+入力!$C$31/100),-入力!$C$29),
          IF(入力!$C$30=3,ROUND('ユーザー別小売(卸)価格試算(税抜)'!Z272*(1+入力!$C$31/100),-入力!$C$29)))),
          'ユーザー別小売(卸)価格試算(税抜)'!Z272))</f>
        <v/>
      </c>
      <c r="AA272" s="190">
        <f>'6桁'!AA272</f>
        <v>0</v>
      </c>
    </row>
    <row r="273" spans="1:27" ht="30" customHeight="1">
      <c r="B273" s="497"/>
      <c r="C273" s="388" t="s">
        <v>22</v>
      </c>
      <c r="D273" s="435" t="s">
        <v>451</v>
      </c>
      <c r="E273" s="489"/>
      <c r="F273" s="5">
        <f>IF('ユーザー別小売(卸)価格試算(税抜)'!F273="","",
      IF(ISNUMBER('ユーザー別小売(卸)価格試算(税抜)'!F273),
          IF(入力!$C$30=1,ROUNDDOWN('ユーザー別小売(卸)価格試算(税抜)'!F273*(1+入力!$C$31/100),-入力!$C$29),
          IF(入力!$C$30=2,ROUNDUP('ユーザー別小売(卸)価格試算(税抜)'!F273*(1+入力!$C$31/100),-入力!$C$29),
          IF(入力!$C$30=3,ROUND('ユーザー別小売(卸)価格試算(税抜)'!F273*(1+入力!$C$31/100),-入力!$C$29)))),
          'ユーザー別小売(卸)価格試算(税抜)'!F273))</f>
        <v>39710</v>
      </c>
      <c r="G273" s="111">
        <f>'6桁'!G273</f>
        <v>0</v>
      </c>
      <c r="H273" s="5" t="str">
        <f>IF('ユーザー別小売(卸)価格試算(税抜)'!H273="","",
      IF(ISNUMBER('ユーザー別小売(卸)価格試算(税抜)'!H273),
          IF(入力!$C$30=1,ROUNDDOWN('ユーザー別小売(卸)価格試算(税抜)'!H273*(1+入力!$C$31/100),-入力!$C$29),
          IF(入力!$C$30=2,ROUNDUP('ユーザー別小売(卸)価格試算(税抜)'!H273*(1+入力!$C$31/100),-入力!$C$29),
          IF(入力!$C$30=3,ROUND('ユーザー別小売(卸)価格試算(税抜)'!H273*(1+入力!$C$31/100),-入力!$C$29)))),
          'ユーザー別小売(卸)価格試算(税抜)'!H273))</f>
        <v/>
      </c>
      <c r="I273" s="111">
        <f>'6桁'!I273</f>
        <v>0</v>
      </c>
      <c r="J273" s="5" t="str">
        <f>IF('ユーザー別小売(卸)価格試算(税抜)'!J273="","",
      IF(ISNUMBER('ユーザー別小売(卸)価格試算(税抜)'!J273),
          IF(入力!$C$30=1,ROUNDDOWN('ユーザー別小売(卸)価格試算(税抜)'!J273*(1+入力!$C$31/100),-入力!$C$29),
          IF(入力!$C$30=2,ROUNDUP('ユーザー別小売(卸)価格試算(税抜)'!J273*(1+入力!$C$31/100),-入力!$C$29),
          IF(入力!$C$30=3,ROUND('ユーザー別小売(卸)価格試算(税抜)'!J273*(1+入力!$C$31/100),-入力!$C$29)))),
          'ユーザー別小売(卸)価格試算(税抜)'!J273))</f>
        <v/>
      </c>
      <c r="K273" s="62">
        <f>'6桁'!K273</f>
        <v>0</v>
      </c>
      <c r="L273" s="5" t="str">
        <f>IF('ユーザー別小売(卸)価格試算(税抜)'!L273="","",
      IF(ISNUMBER('ユーザー別小売(卸)価格試算(税抜)'!L273),
          IF(入力!$C$30=1,ROUNDDOWN('ユーザー別小売(卸)価格試算(税抜)'!L273*(1+入力!$C$31/100),-入力!$C$29),
          IF(入力!$C$30=2,ROUNDUP('ユーザー別小売(卸)価格試算(税抜)'!L273*(1+入力!$C$31/100),-入力!$C$29),
          IF(入力!$C$30=3,ROUND('ユーザー別小売(卸)価格試算(税抜)'!L273*(1+入力!$C$31/100),-入力!$C$29)))),
          'ユーザー別小売(卸)価格試算(税抜)'!L273))</f>
        <v/>
      </c>
      <c r="M273" s="62">
        <f>'6桁'!M273</f>
        <v>0</v>
      </c>
      <c r="N273" s="127"/>
      <c r="O273" s="497"/>
      <c r="P273" s="501" t="s">
        <v>426</v>
      </c>
      <c r="Q273" s="502"/>
      <c r="R273" s="501" t="s">
        <v>390</v>
      </c>
      <c r="S273" s="502"/>
      <c r="T273" s="5" t="str">
        <f>IF('ユーザー別小売(卸)価格試算(税抜)'!T273="","",
      IF(ISNUMBER('ユーザー別小売(卸)価格試算(税抜)'!T273),
          IF(入力!$C$30=1,ROUNDDOWN('ユーザー別小売(卸)価格試算(税抜)'!T273*(1+入力!$C$31/100),-入力!$C$29),
          IF(入力!$C$30=2,ROUNDUP('ユーザー別小売(卸)価格試算(税抜)'!T273*(1+入力!$C$31/100),-入力!$C$29),
          IF(入力!$C$30=3,ROUND('ユーザー別小売(卸)価格試算(税抜)'!T273*(1+入力!$C$31/100),-入力!$C$29)))),
          'ユーザー別小売(卸)価格試算(税抜)'!T273))</f>
        <v/>
      </c>
      <c r="U273" s="62">
        <f>'6桁'!U273</f>
        <v>0</v>
      </c>
      <c r="V273" s="5">
        <f>IF('ユーザー別小売(卸)価格試算(税抜)'!V273="","",
      IF(ISNUMBER('ユーザー別小売(卸)価格試算(税抜)'!V273),
          IF(入力!$C$30=1,ROUNDDOWN('ユーザー別小売(卸)価格試算(税抜)'!V273*(1+入力!$C$31/100),-入力!$C$29),
          IF(入力!$C$30=2,ROUNDUP('ユーザー別小売(卸)価格試算(税抜)'!V273*(1+入力!$C$31/100),-入力!$C$29),
          IF(入力!$C$30=3,ROUND('ユーザー別小売(卸)価格試算(税抜)'!V273*(1+入力!$C$31/100),-入力!$C$29)))),
          'ユーザー別小売(卸)価格試算(税抜)'!V273))</f>
        <v>32340</v>
      </c>
      <c r="W273" s="59" t="str">
        <f>'6桁'!W273</f>
        <v>SPLT02</v>
      </c>
      <c r="X273" s="5" t="str">
        <f>IF('ユーザー別小売(卸)価格試算(税抜)'!X273="","",
      IF(ISNUMBER('ユーザー別小売(卸)価格試算(税抜)'!X273),
          IF(入力!$C$30=1,ROUNDDOWN('ユーザー別小売(卸)価格試算(税抜)'!X273*(1+入力!$C$31/100),-入力!$C$29),
          IF(入力!$C$30=2,ROUNDUP('ユーザー別小売(卸)価格試算(税抜)'!X273*(1+入力!$C$31/100),-入力!$C$29),
          IF(入力!$C$30=3,ROUND('ユーザー別小売(卸)価格試算(税抜)'!X273*(1+入力!$C$31/100),-入力!$C$29)))),
          'ユーザー別小売(卸)価格試算(税抜)'!X273))</f>
        <v/>
      </c>
      <c r="Y273" s="62">
        <f>'6桁'!Y273</f>
        <v>0</v>
      </c>
      <c r="Z273" s="5" t="str">
        <f>IF('ユーザー別小売(卸)価格試算(税抜)'!Z273="","",
      IF(ISNUMBER('ユーザー別小売(卸)価格試算(税抜)'!Z273),
          IF(入力!$C$30=1,ROUNDDOWN('ユーザー別小売(卸)価格試算(税抜)'!Z273*(1+入力!$C$31/100),-入力!$C$29),
          IF(入力!$C$30=2,ROUNDUP('ユーザー別小売(卸)価格試算(税抜)'!Z273*(1+入力!$C$31/100),-入力!$C$29),
          IF(入力!$C$30=3,ROUND('ユーザー別小売(卸)価格試算(税抜)'!Z273*(1+入力!$C$31/100),-入力!$C$29)))),
          'ユーザー別小売(卸)価格試算(税抜)'!Z273))</f>
        <v/>
      </c>
      <c r="AA273" s="62">
        <f>'6桁'!AA273</f>
        <v>0</v>
      </c>
    </row>
    <row r="274" spans="1:27" ht="30" customHeight="1">
      <c r="B274" s="497"/>
      <c r="C274" s="188" t="s">
        <v>43</v>
      </c>
      <c r="D274" s="435" t="s">
        <v>390</v>
      </c>
      <c r="E274" s="489"/>
      <c r="F274" s="5" t="str">
        <f>IF('ユーザー別小売(卸)価格試算(税抜)'!F274="","",
      IF(ISNUMBER('ユーザー別小売(卸)価格試算(税抜)'!F274),
          IF(入力!$C$30=1,ROUNDDOWN('ユーザー別小売(卸)価格試算(税抜)'!F274*(1+入力!$C$31/100),-入力!$C$29),
          IF(入力!$C$30=2,ROUNDUP('ユーザー別小売(卸)価格試算(税抜)'!F274*(1+入力!$C$31/100),-入力!$C$29),
          IF(入力!$C$30=3,ROUND('ユーザー別小売(卸)価格試算(税抜)'!F274*(1+入力!$C$31/100),-入力!$C$29)))),
          'ユーザー別小売(卸)価格試算(税抜)'!F274))</f>
        <v/>
      </c>
      <c r="G274" s="111">
        <f>'6桁'!G274</f>
        <v>0</v>
      </c>
      <c r="H274" s="5" t="str">
        <f>IF('ユーザー別小売(卸)価格試算(税抜)'!H274="","",
      IF(ISNUMBER('ユーザー別小売(卸)価格試算(税抜)'!H274),
          IF(入力!$C$30=1,ROUNDDOWN('ユーザー別小売(卸)価格試算(税抜)'!H274*(1+入力!$C$31/100),-入力!$C$29),
          IF(入力!$C$30=2,ROUNDUP('ユーザー別小売(卸)価格試算(税抜)'!H274*(1+入力!$C$31/100),-入力!$C$29),
          IF(入力!$C$30=3,ROUND('ユーザー別小売(卸)価格試算(税抜)'!H274*(1+入力!$C$31/100),-入力!$C$29)))),
          'ユーザー別小売(卸)価格試算(税抜)'!H274))</f>
        <v/>
      </c>
      <c r="I274" s="111">
        <f>'6桁'!I274</f>
        <v>0</v>
      </c>
      <c r="J274" s="5">
        <f>IF('ユーザー別小売(卸)価格試算(税抜)'!J274="","",
      IF(ISNUMBER('ユーザー別小売(卸)価格試算(税抜)'!J274),
          IF(入力!$C$30=1,ROUNDDOWN('ユーザー別小売(卸)価格試算(税抜)'!J274*(1+入力!$C$31/100),-入力!$C$29),
          IF(入力!$C$30=2,ROUNDUP('ユーザー別小売(卸)価格試算(税抜)'!J274*(1+入力!$C$31/100),-入力!$C$29),
          IF(入力!$C$30=3,ROUND('ユーザー別小売(卸)価格試算(税抜)'!J274*(1+入力!$C$31/100),-入力!$C$29)))),
          'ユーザー別小売(卸)価格試算(税抜)'!J274))</f>
        <v>32230</v>
      </c>
      <c r="K274" s="62">
        <f>'6桁'!K274</f>
        <v>0</v>
      </c>
      <c r="L274" s="5" t="str">
        <f>IF('ユーザー別小売(卸)価格試算(税抜)'!L274="","",
      IF(ISNUMBER('ユーザー別小売(卸)価格試算(税抜)'!L274),
          IF(入力!$C$30=1,ROUNDDOWN('ユーザー別小売(卸)価格試算(税抜)'!L274*(1+入力!$C$31/100),-入力!$C$29),
          IF(入力!$C$30=2,ROUNDUP('ユーザー別小売(卸)価格試算(税抜)'!L274*(1+入力!$C$31/100),-入力!$C$29),
          IF(入力!$C$30=3,ROUND('ユーザー別小売(卸)価格試算(税抜)'!L274*(1+入力!$C$31/100),-入力!$C$29)))),
          'ユーザー別小売(卸)価格試算(税抜)'!L274))</f>
        <v/>
      </c>
      <c r="M274" s="62">
        <f>'6桁'!M274</f>
        <v>0</v>
      </c>
      <c r="N274" s="127"/>
      <c r="O274" s="498"/>
      <c r="P274" s="503" t="s">
        <v>427</v>
      </c>
      <c r="Q274" s="504"/>
      <c r="R274" s="503" t="s">
        <v>383</v>
      </c>
      <c r="S274" s="504"/>
      <c r="T274" s="5">
        <f>IF('ユーザー別小売(卸)価格試算(税抜)'!T274="","",
      IF(ISNUMBER('ユーザー別小売(卸)価格試算(税抜)'!T274),
          IF(入力!$C$30=1,ROUNDDOWN('ユーザー別小売(卸)価格試算(税抜)'!T274*(1+入力!$C$31/100),-入力!$C$29),
          IF(入力!$C$30=2,ROUNDUP('ユーザー別小売(卸)価格試算(税抜)'!T274*(1+入力!$C$31/100),-入力!$C$29),
          IF(入力!$C$30=3,ROUND('ユーザー別小売(卸)価格試算(税抜)'!T274*(1+入力!$C$31/100),-入力!$C$29)))),
          'ユーザー別小売(卸)価格試算(税抜)'!T274))</f>
        <v>35530</v>
      </c>
      <c r="U274" s="59">
        <f>'6桁'!U274</f>
        <v>0</v>
      </c>
      <c r="V274" s="5" t="str">
        <f>IF('ユーザー別小売(卸)価格試算(税抜)'!V274="","",
      IF(ISNUMBER('ユーザー別小売(卸)価格試算(税抜)'!V274),
          IF(入力!$C$30=1,ROUNDDOWN('ユーザー別小売(卸)価格試算(税抜)'!V274*(1+入力!$C$31/100),-入力!$C$29),
          IF(入力!$C$30=2,ROUNDUP('ユーザー別小売(卸)価格試算(税抜)'!V274*(1+入力!$C$31/100),-入力!$C$29),
          IF(入力!$C$30=3,ROUND('ユーザー別小売(卸)価格試算(税抜)'!V274*(1+入力!$C$31/100),-入力!$C$29)))),
          'ユーザー別小売(卸)価格試算(税抜)'!V274))</f>
        <v/>
      </c>
      <c r="W274" s="59">
        <f>'6桁'!W274</f>
        <v>0</v>
      </c>
      <c r="X274" s="161" t="str">
        <f>IF('ユーザー別小売(卸)価格試算(税抜)'!X274="","",
      IF(ISNUMBER('ユーザー別小売(卸)価格試算(税抜)'!X274),
          IF(入力!$C$30=1,ROUNDDOWN('ユーザー別小売(卸)価格試算(税抜)'!X274*(1+入力!$C$31/100),-入力!$C$29),
          IF(入力!$C$30=2,ROUNDUP('ユーザー別小売(卸)価格試算(税抜)'!X274*(1+入力!$C$31/100),-入力!$C$29),
          IF(入力!$C$30=3,ROUND('ユーザー別小売(卸)価格試算(税抜)'!X274*(1+入力!$C$31/100),-入力!$C$29)))),
          'ユーザー別小売(卸)価格試算(税抜)'!X274))</f>
        <v/>
      </c>
      <c r="Y274" s="189">
        <f>'6桁'!Y274</f>
        <v>0</v>
      </c>
      <c r="Z274" s="161" t="str">
        <f>IF('ユーザー別小売(卸)価格試算(税抜)'!Z274="","",
      IF(ISNUMBER('ユーザー別小売(卸)価格試算(税抜)'!Z274),
          IF(入力!$C$30=1,ROUNDDOWN('ユーザー別小売(卸)価格試算(税抜)'!Z274*(1+入力!$C$31/100),-入力!$C$29),
          IF(入力!$C$30=2,ROUNDUP('ユーザー別小売(卸)価格試算(税抜)'!Z274*(1+入力!$C$31/100),-入力!$C$29),
          IF(入力!$C$30=3,ROUND('ユーザー別小売(卸)価格試算(税抜)'!Z274*(1+入力!$C$31/100),-入力!$C$29)))),
          'ユーザー別小売(卸)価格試算(税抜)'!Z274))</f>
        <v/>
      </c>
      <c r="AA274" s="189">
        <f>'6桁'!AA274</f>
        <v>0</v>
      </c>
    </row>
    <row r="275" spans="1:27" ht="30" customHeight="1">
      <c r="B275" s="497"/>
      <c r="C275" s="388" t="s">
        <v>452</v>
      </c>
      <c r="D275" s="435" t="s">
        <v>396</v>
      </c>
      <c r="E275" s="489"/>
      <c r="F275" s="5">
        <f>IF('ユーザー別小売(卸)価格試算(税抜)'!F275="","",
      IF(ISNUMBER('ユーザー別小売(卸)価格試算(税抜)'!F275),
          IF(入力!$C$30=1,ROUNDDOWN('ユーザー別小売(卸)価格試算(税抜)'!F275*(1+入力!$C$31/100),-入力!$C$29),
          IF(入力!$C$30=2,ROUNDUP('ユーザー別小売(卸)価格試算(税抜)'!F275*(1+入力!$C$31/100),-入力!$C$29),
          IF(入力!$C$30=3,ROUND('ユーザー別小売(卸)価格試算(税抜)'!F275*(1+入力!$C$31/100),-入力!$C$29)))),
          'ユーザー別小売(卸)価格試算(税抜)'!F275))</f>
        <v>27060</v>
      </c>
      <c r="G275" s="111">
        <f>'6桁'!G275</f>
        <v>0</v>
      </c>
      <c r="H275" s="5">
        <f>IF('ユーザー別小売(卸)価格試算(税抜)'!H275="","",
      IF(ISNUMBER('ユーザー別小売(卸)価格試算(税抜)'!H275),
          IF(入力!$C$30=1,ROUNDDOWN('ユーザー別小売(卸)価格試算(税抜)'!H275*(1+入力!$C$31/100),-入力!$C$29),
          IF(入力!$C$30=2,ROUNDUP('ユーザー別小売(卸)価格試算(税抜)'!H275*(1+入力!$C$31/100),-入力!$C$29),
          IF(入力!$C$30=3,ROUND('ユーザー別小売(卸)価格試算(税抜)'!H275*(1+入力!$C$31/100),-入力!$C$29)))),
          'ユーザー別小売(卸)価格試算(税抜)'!H275))</f>
        <v>26400</v>
      </c>
      <c r="I275" s="189" t="str">
        <f>'6桁'!I275</f>
        <v>※</v>
      </c>
      <c r="J275" s="5" t="str">
        <f>IF('ユーザー別小売(卸)価格試算(税抜)'!J275="","",
      IF(ISNUMBER('ユーザー別小売(卸)価格試算(税抜)'!J275),
          IF(入力!$C$30=1,ROUNDDOWN('ユーザー別小売(卸)価格試算(税抜)'!J275*(1+入力!$C$31/100),-入力!$C$29),
          IF(入力!$C$30=2,ROUNDUP('ユーザー別小売(卸)価格試算(税抜)'!J275*(1+入力!$C$31/100),-入力!$C$29),
          IF(入力!$C$30=3,ROUND('ユーザー別小売(卸)価格試算(税抜)'!J275*(1+入力!$C$31/100),-入力!$C$29)))),
          'ユーザー別小売(卸)価格試算(税抜)'!J275))</f>
        <v/>
      </c>
      <c r="K275" s="62">
        <f>'6桁'!K275</f>
        <v>0</v>
      </c>
      <c r="L275" s="5" t="str">
        <f>IF('ユーザー別小売(卸)価格試算(税抜)'!L275="","",
      IF(ISNUMBER('ユーザー別小売(卸)価格試算(税抜)'!L275),
          IF(入力!$C$30=1,ROUNDDOWN('ユーザー別小売(卸)価格試算(税抜)'!L275*(1+入力!$C$31/100),-入力!$C$29),
          IF(入力!$C$30=2,ROUNDUP('ユーザー別小売(卸)価格試算(税抜)'!L275*(1+入力!$C$31/100),-入力!$C$29),
          IF(入力!$C$30=3,ROUND('ユーザー別小売(卸)価格試算(税抜)'!L275*(1+入力!$C$31/100),-入力!$C$29)))),
          'ユーザー別小売(卸)価格試算(税抜)'!L275))</f>
        <v/>
      </c>
      <c r="M275" s="62">
        <f>'6桁'!M275</f>
        <v>0</v>
      </c>
      <c r="N275" s="127"/>
      <c r="O275" s="244">
        <v>14.5</v>
      </c>
      <c r="P275" s="517" t="s">
        <v>428</v>
      </c>
      <c r="Q275" s="518"/>
      <c r="R275" s="517" t="s">
        <v>465</v>
      </c>
      <c r="S275" s="518"/>
      <c r="T275" s="77" t="str">
        <f>IF('ユーザー別小売(卸)価格試算(税抜)'!T275="","",
      IF(ISNUMBER('ユーザー別小売(卸)価格試算(税抜)'!T275),
          IF(入力!$C$30=1,ROUNDDOWN('ユーザー別小売(卸)価格試算(税抜)'!T275*(1+入力!$C$31/100),-入力!$C$29),
          IF(入力!$C$30=2,ROUNDUP('ユーザー別小売(卸)価格試算(税抜)'!T275*(1+入力!$C$31/100),-入力!$C$29),
          IF(入力!$C$30=3,ROUND('ユーザー別小売(卸)価格試算(税抜)'!T275*(1+入力!$C$31/100),-入力!$C$29)))),
          'ユーザー別小売(卸)価格試算(税抜)'!T275))</f>
        <v/>
      </c>
      <c r="U275" s="365">
        <f>'6桁'!U275</f>
        <v>0</v>
      </c>
      <c r="V275" s="77" t="str">
        <f>IF('ユーザー別小売(卸)価格試算(税抜)'!V275="","",
      IF(ISNUMBER('ユーザー別小売(卸)価格試算(税抜)'!V275),
          IF(入力!$C$30=1,ROUNDDOWN('ユーザー別小売(卸)価格試算(税抜)'!V275*(1+入力!$C$31/100),-入力!$C$29),
          IF(入力!$C$30=2,ROUNDUP('ユーザー別小売(卸)価格試算(税抜)'!V275*(1+入力!$C$31/100),-入力!$C$29),
          IF(入力!$C$30=3,ROUND('ユーザー別小売(卸)価格試算(税抜)'!V275*(1+入力!$C$31/100),-入力!$C$29)))),
          'ユーザー別小売(卸)価格試算(税抜)'!V275))</f>
        <v/>
      </c>
      <c r="W275" s="365">
        <f>'6桁'!W275</f>
        <v>0</v>
      </c>
      <c r="X275" s="77">
        <f>IF('ユーザー別小売(卸)価格試算(税抜)'!X275="","",
      IF(ISNUMBER('ユーザー別小売(卸)価格試算(税抜)'!X275),
          IF(入力!$C$30=1,ROUNDDOWN('ユーザー別小売(卸)価格試算(税抜)'!X275*(1+入力!$C$31/100),-入力!$C$29),
          IF(入力!$C$30=2,ROUNDUP('ユーザー別小売(卸)価格試算(税抜)'!X275*(1+入力!$C$31/100),-入力!$C$29),
          IF(入力!$C$30=3,ROUND('ユーザー別小売(卸)価格試算(税抜)'!X275*(1+入力!$C$31/100),-入力!$C$29)))),
          'ユーザー別小売(卸)価格試算(税抜)'!X275))</f>
        <v>32450</v>
      </c>
      <c r="Y275" s="72" t="str">
        <f>'6桁'!Y275</f>
        <v>※</v>
      </c>
      <c r="Z275" s="77" t="str">
        <f>IF('ユーザー別小売(卸)価格試算(税抜)'!Z275="","",
      IF(ISNUMBER('ユーザー別小売(卸)価格試算(税抜)'!Z275),
          IF(入力!$C$30=1,ROUNDDOWN('ユーザー別小売(卸)価格試算(税抜)'!Z275*(1+入力!$C$31/100),-入力!$C$29),
          IF(入力!$C$30=2,ROUNDUP('ユーザー別小売(卸)価格試算(税抜)'!Z275*(1+入力!$C$31/100),-入力!$C$29),
          IF(入力!$C$30=3,ROUND('ユーザー別小売(卸)価格試算(税抜)'!Z275*(1+入力!$C$31/100),-入力!$C$29)))),
          'ユーザー別小売(卸)価格試算(税抜)'!Z275))</f>
        <v/>
      </c>
      <c r="AA275" s="72">
        <f>'6桁'!AA275</f>
        <v>0</v>
      </c>
    </row>
    <row r="276" spans="1:27" ht="30" customHeight="1">
      <c r="B276" s="497"/>
      <c r="C276" s="388" t="s">
        <v>453</v>
      </c>
      <c r="D276" s="435" t="s">
        <v>391</v>
      </c>
      <c r="E276" s="489"/>
      <c r="F276" s="5">
        <f>IF('ユーザー別小売(卸)価格試算(税抜)'!F276="","",
      IF(ISNUMBER('ユーザー別小売(卸)価格試算(税抜)'!F276),
          IF(入力!$C$30=1,ROUNDDOWN('ユーザー別小売(卸)価格試算(税抜)'!F276*(1+入力!$C$31/100),-入力!$C$29),
          IF(入力!$C$30=2,ROUNDUP('ユーザー別小売(卸)価格試算(税抜)'!F276*(1+入力!$C$31/100),-入力!$C$29),
          IF(入力!$C$30=3,ROUND('ユーザー別小売(卸)価格試算(税抜)'!F276*(1+入力!$C$31/100),-入力!$C$29)))),
          'ユーザー別小売(卸)価格試算(税抜)'!F276))</f>
        <v>28490</v>
      </c>
      <c r="G276" s="111">
        <f>'6桁'!G276</f>
        <v>0</v>
      </c>
      <c r="H276" s="5" t="str">
        <f>IF('ユーザー別小売(卸)価格試算(税抜)'!H276="","",
      IF(ISNUMBER('ユーザー別小売(卸)価格試算(税抜)'!H276),
          IF(入力!$C$30=1,ROUNDDOWN('ユーザー別小売(卸)価格試算(税抜)'!H276*(1+入力!$C$31/100),-入力!$C$29),
          IF(入力!$C$30=2,ROUNDUP('ユーザー別小売(卸)価格試算(税抜)'!H276*(1+入力!$C$31/100),-入力!$C$29),
          IF(入力!$C$30=3,ROUND('ユーザー別小売(卸)価格試算(税抜)'!H276*(1+入力!$C$31/100),-入力!$C$29)))),
          'ユーザー別小売(卸)価格試算(税抜)'!H276))</f>
        <v/>
      </c>
      <c r="I276" s="111">
        <f>'6桁'!I276</f>
        <v>0</v>
      </c>
      <c r="J276" s="5" t="str">
        <f>IF('ユーザー別小売(卸)価格試算(税抜)'!J276="","",
      IF(ISNUMBER('ユーザー別小売(卸)価格試算(税抜)'!J276),
          IF(入力!$C$30=1,ROUNDDOWN('ユーザー別小売(卸)価格試算(税抜)'!J276*(1+入力!$C$31/100),-入力!$C$29),
          IF(入力!$C$30=2,ROUNDUP('ユーザー別小売(卸)価格試算(税抜)'!J276*(1+入力!$C$31/100),-入力!$C$29),
          IF(入力!$C$30=3,ROUND('ユーザー別小売(卸)価格試算(税抜)'!J276*(1+入力!$C$31/100),-入力!$C$29)))),
          'ユーザー別小売(卸)価格試算(税抜)'!J276))</f>
        <v/>
      </c>
      <c r="K276" s="62">
        <f>'6桁'!K276</f>
        <v>0</v>
      </c>
      <c r="L276" s="5" t="str">
        <f>IF('ユーザー別小売(卸)価格試算(税抜)'!L276="","",
      IF(ISNUMBER('ユーザー別小売(卸)価格試算(税抜)'!L276),
          IF(入力!$C$30=1,ROUNDDOWN('ユーザー別小売(卸)価格試算(税抜)'!L276*(1+入力!$C$31/100),-入力!$C$29),
          IF(入力!$C$30=2,ROUNDUP('ユーザー別小売(卸)価格試算(税抜)'!L276*(1+入力!$C$31/100),-入力!$C$29),
          IF(入力!$C$30=3,ROUND('ユーザー別小売(卸)価格試算(税抜)'!L276*(1+入力!$C$31/100),-入力!$C$29)))),
          'ユーザー別小売(卸)価格試算(税抜)'!L276))</f>
        <v/>
      </c>
      <c r="M276" s="62">
        <f>'6桁'!M276</f>
        <v>0</v>
      </c>
      <c r="N276" s="127"/>
      <c r="O276" s="244">
        <v>13.5</v>
      </c>
      <c r="P276" s="517" t="s">
        <v>429</v>
      </c>
      <c r="Q276" s="518"/>
      <c r="R276" s="517" t="s">
        <v>459</v>
      </c>
      <c r="S276" s="518"/>
      <c r="T276" s="77" t="str">
        <f>IF('ユーザー別小売(卸)価格試算(税抜)'!T276="","",
      IF(ISNUMBER('ユーザー別小売(卸)価格試算(税抜)'!T276),
          IF(入力!$C$30=1,ROUNDDOWN('ユーザー別小売(卸)価格試算(税抜)'!T276*(1+入力!$C$31/100),-入力!$C$29),
          IF(入力!$C$30=2,ROUNDUP('ユーザー別小売(卸)価格試算(税抜)'!T276*(1+入力!$C$31/100),-入力!$C$29),
          IF(入力!$C$30=3,ROUND('ユーザー別小売(卸)価格試算(税抜)'!T276*(1+入力!$C$31/100),-入力!$C$29)))),
          'ユーザー別小売(卸)価格試算(税抜)'!T276))</f>
        <v/>
      </c>
      <c r="U276" s="72">
        <f>'6桁'!U276</f>
        <v>0</v>
      </c>
      <c r="V276" s="77" t="str">
        <f>IF('ユーザー別小売(卸)価格試算(税抜)'!V276="","",
      IF(ISNUMBER('ユーザー別小売(卸)価格試算(税抜)'!V276),
          IF(入力!$C$30=1,ROUNDDOWN('ユーザー別小売(卸)価格試算(税抜)'!V276*(1+入力!$C$31/100),-入力!$C$29),
          IF(入力!$C$30=2,ROUNDUP('ユーザー別小売(卸)価格試算(税抜)'!V276*(1+入力!$C$31/100),-入力!$C$29),
          IF(入力!$C$30=3,ROUND('ユーザー別小売(卸)価格試算(税抜)'!V276*(1+入力!$C$31/100),-入力!$C$29)))),
          'ユーザー別小売(卸)価格試算(税抜)'!V276))</f>
        <v/>
      </c>
      <c r="W276" s="72">
        <f>'6桁'!W276</f>
        <v>0</v>
      </c>
      <c r="X276" s="77">
        <f>IF('ユーザー別小売(卸)価格試算(税抜)'!X276="","",
      IF(ISNUMBER('ユーザー別小売(卸)価格試算(税抜)'!X276),
          IF(入力!$C$30=1,ROUNDDOWN('ユーザー別小売(卸)価格試算(税抜)'!X276*(1+入力!$C$31/100),-入力!$C$29),
          IF(入力!$C$30=2,ROUNDUP('ユーザー別小売(卸)価格試算(税抜)'!X276*(1+入力!$C$31/100),-入力!$C$29),
          IF(入力!$C$30=3,ROUND('ユーザー別小売(卸)価格試算(税抜)'!X276*(1+入力!$C$31/100),-入力!$C$29)))),
          'ユーザー別小売(卸)価格試算(税抜)'!X276))</f>
        <v>28050</v>
      </c>
      <c r="Y276" s="365">
        <f>'6桁'!Y276</f>
        <v>0</v>
      </c>
      <c r="Z276" s="77" t="str">
        <f>IF('ユーザー別小売(卸)価格試算(税抜)'!Z276="","",
      IF(ISNUMBER('ユーザー別小売(卸)価格試算(税抜)'!Z276),
          IF(入力!$C$30=1,ROUNDDOWN('ユーザー別小売(卸)価格試算(税抜)'!Z276*(1+入力!$C$31/100),-入力!$C$29),
          IF(入力!$C$30=2,ROUNDUP('ユーザー別小売(卸)価格試算(税抜)'!Z276*(1+入力!$C$31/100),-入力!$C$29),
          IF(入力!$C$30=3,ROUND('ユーザー別小売(卸)価格試算(税抜)'!Z276*(1+入力!$C$31/100),-入力!$C$29)))),
          'ユーザー別小売(卸)価格試算(税抜)'!Z276))</f>
        <v/>
      </c>
      <c r="AA276" s="365">
        <f>'6桁'!AA276</f>
        <v>0</v>
      </c>
    </row>
    <row r="277" spans="1:27" ht="30" customHeight="1" thickBot="1">
      <c r="B277" s="497"/>
      <c r="C277" s="388" t="s">
        <v>454</v>
      </c>
      <c r="D277" s="435" t="s">
        <v>389</v>
      </c>
      <c r="E277" s="489"/>
      <c r="F277" s="5">
        <f>IF('ユーザー別小売(卸)価格試算(税抜)'!F277="","",
      IF(ISNUMBER('ユーザー別小売(卸)価格試算(税抜)'!F277),
          IF(入力!$C$30=1,ROUNDDOWN('ユーザー別小売(卸)価格試算(税抜)'!F277*(1+入力!$C$31/100),-入力!$C$29),
          IF(入力!$C$30=2,ROUNDUP('ユーザー別小売(卸)価格試算(税抜)'!F277*(1+入力!$C$31/100),-入力!$C$29),
          IF(入力!$C$30=3,ROUND('ユーザー別小売(卸)価格試算(税抜)'!F277*(1+入力!$C$31/100),-入力!$C$29)))),
          'ユーザー別小売(卸)価格試算(税抜)'!F277))</f>
        <v>30580</v>
      </c>
      <c r="G277" s="111">
        <f>'6桁'!G277</f>
        <v>0</v>
      </c>
      <c r="H277" s="5" t="str">
        <f>IF('ユーザー別小売(卸)価格試算(税抜)'!H277="","",
      IF(ISNUMBER('ユーザー別小売(卸)価格試算(税抜)'!H277),
          IF(入力!$C$30=1,ROUNDDOWN('ユーザー別小売(卸)価格試算(税抜)'!H277*(1+入力!$C$31/100),-入力!$C$29),
          IF(入力!$C$30=2,ROUNDUP('ユーザー別小売(卸)価格試算(税抜)'!H277*(1+入力!$C$31/100),-入力!$C$29),
          IF(入力!$C$30=3,ROUND('ユーザー別小売(卸)価格試算(税抜)'!H277*(1+入力!$C$31/100),-入力!$C$29)))),
          'ユーザー別小売(卸)価格試算(税抜)'!H277))</f>
        <v/>
      </c>
      <c r="I277" s="111">
        <f>'6桁'!I277</f>
        <v>0</v>
      </c>
      <c r="J277" s="5" t="str">
        <f>IF('ユーザー別小売(卸)価格試算(税抜)'!J277="","",
      IF(ISNUMBER('ユーザー別小売(卸)価格試算(税抜)'!J277),
          IF(入力!$C$30=1,ROUNDDOWN('ユーザー別小売(卸)価格試算(税抜)'!J277*(1+入力!$C$31/100),-入力!$C$29),
          IF(入力!$C$30=2,ROUNDUP('ユーザー別小売(卸)価格試算(税抜)'!J277*(1+入力!$C$31/100),-入力!$C$29),
          IF(入力!$C$30=3,ROUND('ユーザー別小売(卸)価格試算(税抜)'!J277*(1+入力!$C$31/100),-入力!$C$29)))),
          'ユーザー別小売(卸)価格試算(税抜)'!J277))</f>
        <v/>
      </c>
      <c r="K277" s="62">
        <f>'6桁'!K277</f>
        <v>0</v>
      </c>
      <c r="L277" s="5" t="str">
        <f>IF('ユーザー別小売(卸)価格試算(税抜)'!L277="","",
      IF(ISNUMBER('ユーザー別小売(卸)価格試算(税抜)'!L277),
          IF(入力!$C$30=1,ROUNDDOWN('ユーザー別小売(卸)価格試算(税抜)'!L277*(1+入力!$C$31/100),-入力!$C$29),
          IF(入力!$C$30=2,ROUNDUP('ユーザー別小売(卸)価格試算(税抜)'!L277*(1+入力!$C$31/100),-入力!$C$29),
          IF(入力!$C$30=3,ROUND('ユーザー別小売(卸)価格試算(税抜)'!L277*(1+入力!$C$31/100),-入力!$C$29)))),
          'ユーザー別小売(卸)価格試算(税抜)'!L277))</f>
        <v/>
      </c>
      <c r="M277" s="62">
        <f>'6桁'!M277</f>
        <v>0</v>
      </c>
      <c r="N277" s="127"/>
      <c r="O277" s="332">
        <v>12.5</v>
      </c>
      <c r="P277" s="515" t="s">
        <v>430</v>
      </c>
      <c r="Q277" s="516"/>
      <c r="R277" s="515" t="s">
        <v>466</v>
      </c>
      <c r="S277" s="516"/>
      <c r="T277" s="38" t="str">
        <f>IF('ユーザー別小売(卸)価格試算(税抜)'!T277="","",
      IF(ISNUMBER('ユーザー別小売(卸)価格試算(税抜)'!T277),
          IF(入力!$C$30=1,ROUNDDOWN('ユーザー別小売(卸)価格試算(税抜)'!T277*(1+入力!$C$31/100),-入力!$C$29),
          IF(入力!$C$30=2,ROUNDUP('ユーザー別小売(卸)価格試算(税抜)'!T277*(1+入力!$C$31/100),-入力!$C$29),
          IF(入力!$C$30=3,ROUND('ユーザー別小売(卸)価格試算(税抜)'!T277*(1+入力!$C$31/100),-入力!$C$29)))),
          'ユーザー別小売(卸)価格試算(税抜)'!T277))</f>
        <v/>
      </c>
      <c r="U277" s="366">
        <f>'6桁'!U277</f>
        <v>0</v>
      </c>
      <c r="V277" s="38" t="str">
        <f>IF('ユーザー別小売(卸)価格試算(税抜)'!V277="","",
      IF(ISNUMBER('ユーザー別小売(卸)価格試算(税抜)'!V277),
          IF(入力!$C$30=1,ROUNDDOWN('ユーザー別小売(卸)価格試算(税抜)'!V277*(1+入力!$C$31/100),-入力!$C$29),
          IF(入力!$C$30=2,ROUNDUP('ユーザー別小売(卸)価格試算(税抜)'!V277*(1+入力!$C$31/100),-入力!$C$29),
          IF(入力!$C$30=3,ROUND('ユーザー別小売(卸)価格試算(税抜)'!V277*(1+入力!$C$31/100),-入力!$C$29)))),
          'ユーザー別小売(卸)価格試算(税抜)'!V277))</f>
        <v/>
      </c>
      <c r="W277" s="366">
        <f>'6桁'!W277</f>
        <v>0</v>
      </c>
      <c r="X277" s="38">
        <f>IF('ユーザー別小売(卸)価格試算(税抜)'!X277="","",
      IF(ISNUMBER('ユーザー別小売(卸)価格試算(税抜)'!X277),
          IF(入力!$C$30=1,ROUNDDOWN('ユーザー別小売(卸)価格試算(税抜)'!X277*(1+入力!$C$31/100),-入力!$C$29),
          IF(入力!$C$30=2,ROUNDUP('ユーザー別小売(卸)価格試算(税抜)'!X277*(1+入力!$C$31/100),-入力!$C$29),
          IF(入力!$C$30=3,ROUND('ユーザー別小売(卸)価格試算(税抜)'!X277*(1+入力!$C$31/100),-入力!$C$29)))),
          'ユーザー別小売(卸)価格試算(税抜)'!X277))</f>
        <v>23870</v>
      </c>
      <c r="Y277" s="366" t="str">
        <f>'6桁'!Y277</f>
        <v>※</v>
      </c>
      <c r="Z277" s="38" t="str">
        <f>IF('ユーザー別小売(卸)価格試算(税抜)'!Z277="","",
      IF(ISNUMBER('ユーザー別小売(卸)価格試算(税抜)'!Z277),
          IF(入力!$C$30=1,ROUNDDOWN('ユーザー別小売(卸)価格試算(税抜)'!Z277*(1+入力!$C$31/100),-入力!$C$29),
          IF(入力!$C$30=2,ROUNDUP('ユーザー別小売(卸)価格試算(税抜)'!Z277*(1+入力!$C$31/100),-入力!$C$29),
          IF(入力!$C$30=3,ROUND('ユーザー別小売(卸)価格試算(税抜)'!Z277*(1+入力!$C$31/100),-入力!$C$29)))),
          'ユーザー別小売(卸)価格試算(税抜)'!Z277))</f>
        <v/>
      </c>
      <c r="AA277" s="366">
        <f>'6桁'!AA277</f>
        <v>0</v>
      </c>
    </row>
    <row r="278" spans="1:27" ht="30" customHeight="1">
      <c r="B278" s="497"/>
      <c r="C278" s="188" t="s">
        <v>455</v>
      </c>
      <c r="D278" s="435" t="s">
        <v>777</v>
      </c>
      <c r="E278" s="610"/>
      <c r="F278" s="317" t="str">
        <f>IF('ユーザー別小売(卸)価格試算(税抜)'!F278="","",
      IF(ISNUMBER('ユーザー別小売(卸)価格試算(税抜)'!F278),
          IF(入力!$C$30=1,ROUNDDOWN('ユーザー別小売(卸)価格試算(税抜)'!F278*(1+入力!$C$31/100),-入力!$C$29),
          IF(入力!$C$30=2,ROUNDUP('ユーザー別小売(卸)価格試算(税抜)'!F278*(1+入力!$C$31/100),-入力!$C$29),
          IF(入力!$C$30=3,ROUND('ユーザー別小売(卸)価格試算(税抜)'!F278*(1+入力!$C$31/100),-入力!$C$29)))),
          'ユーザー別小売(卸)価格試算(税抜)'!F278))</f>
        <v/>
      </c>
      <c r="G278" s="318">
        <f>'6桁'!G278</f>
        <v>0</v>
      </c>
      <c r="H278" s="86" t="str">
        <f>IF('ユーザー別小売(卸)価格試算(税抜)'!H278="","",
      IF(ISNUMBER('ユーザー別小売(卸)価格試算(税抜)'!H278),
          IF(入力!$C$30=1,ROUNDDOWN('ユーザー別小売(卸)価格試算(税抜)'!H278*(1+入力!$C$31/100),-入力!$C$29),
          IF(入力!$C$30=2,ROUNDUP('ユーザー別小売(卸)価格試算(税抜)'!H278*(1+入力!$C$31/100),-入力!$C$29),
          IF(入力!$C$30=3,ROUND('ユーザー別小売(卸)価格試算(税抜)'!H278*(1+入力!$C$31/100),-入力!$C$29)))),
          'ユーザー別小売(卸)価格試算(税抜)'!H278))</f>
        <v/>
      </c>
      <c r="I278" s="27">
        <f>'6桁'!I278</f>
        <v>0</v>
      </c>
      <c r="J278" s="5">
        <f>IF('ユーザー別小売(卸)価格試算(税抜)'!J278="","",
      IF(ISNUMBER('ユーザー別小売(卸)価格試算(税抜)'!J278),
          IF(入力!$C$30=1,ROUNDDOWN('ユーザー別小売(卸)価格試算(税抜)'!J278*(1+入力!$C$31/100),-入力!$C$29),
          IF(入力!$C$30=2,ROUNDUP('ユーザー別小売(卸)価格試算(税抜)'!J278*(1+入力!$C$31/100),-入力!$C$29),
          IF(入力!$C$30=3,ROUND('ユーザー別小売(卸)価格試算(税抜)'!J278*(1+入力!$C$31/100),-入力!$C$29)))),
          'ユーザー別小売(卸)価格試算(税抜)'!J278))</f>
        <v>33330</v>
      </c>
      <c r="K278" s="189" t="str">
        <f>'6桁'!K278</f>
        <v>※</v>
      </c>
      <c r="L278" s="5" t="str">
        <f>IF('ユーザー別小売(卸)価格試算(税抜)'!L278="","",
      IF(ISNUMBER('ユーザー別小売(卸)価格試算(税抜)'!L278),
          IF(入力!$C$30=1,ROUNDDOWN('ユーザー別小売(卸)価格試算(税抜)'!L278*(1+入力!$C$31/100),-入力!$C$29),
          IF(入力!$C$30=2,ROUNDUP('ユーザー別小売(卸)価格試算(税抜)'!L278*(1+入力!$C$31/100),-入力!$C$29),
          IF(入力!$C$30=3,ROUND('ユーザー別小売(卸)価格試算(税抜)'!L278*(1+入力!$C$31/100),-入力!$C$29)))),
          'ユーザー別小売(卸)価格試算(税抜)'!L278))</f>
        <v/>
      </c>
      <c r="M278" s="62">
        <f>'6桁'!M278</f>
        <v>0</v>
      </c>
      <c r="N278" s="127"/>
      <c r="O278" s="524" t="s">
        <v>818</v>
      </c>
      <c r="P278" s="524"/>
      <c r="Q278" s="524"/>
      <c r="R278" s="524"/>
      <c r="S278" s="524"/>
      <c r="T278" s="524"/>
      <c r="U278" s="524"/>
      <c r="V278" s="524"/>
      <c r="W278" s="524"/>
      <c r="X278" s="524"/>
      <c r="Y278" s="524"/>
      <c r="Z278" s="524"/>
      <c r="AA278" s="524"/>
    </row>
    <row r="279" spans="1:27" ht="30" customHeight="1">
      <c r="B279" s="497"/>
      <c r="C279" s="526" t="s">
        <v>161</v>
      </c>
      <c r="D279" s="435" t="s">
        <v>449</v>
      </c>
      <c r="E279" s="489"/>
      <c r="F279" s="5" t="str">
        <f>IF('ユーザー別小売(卸)価格試算(税抜)'!F279="","",
      IF(ISNUMBER('ユーザー別小売(卸)価格試算(税抜)'!F279),
          IF(入力!$C$30=1,ROUNDDOWN('ユーザー別小売(卸)価格試算(税抜)'!F279*(1+入力!$C$31/100),-入力!$C$29),
          IF(入力!$C$30=2,ROUNDUP('ユーザー別小売(卸)価格試算(税抜)'!F279*(1+入力!$C$31/100),-入力!$C$29),
          IF(入力!$C$30=3,ROUND('ユーザー別小売(卸)価格試算(税抜)'!F279*(1+入力!$C$31/100),-入力!$C$29)))),
          'ユーザー別小売(卸)価格試算(税抜)'!F279))</f>
        <v/>
      </c>
      <c r="G279" s="111">
        <f>'6桁'!G279</f>
        <v>0</v>
      </c>
      <c r="H279" s="5" t="str">
        <f>IF('ユーザー別小売(卸)価格試算(税抜)'!H279="","",
      IF(ISNUMBER('ユーザー別小売(卸)価格試算(税抜)'!H279),
          IF(入力!$C$30=1,ROUNDDOWN('ユーザー別小売(卸)価格試算(税抜)'!H279*(1+入力!$C$31/100),-入力!$C$29),
          IF(入力!$C$30=2,ROUNDUP('ユーザー別小売(卸)価格試算(税抜)'!H279*(1+入力!$C$31/100),-入力!$C$29),
          IF(入力!$C$30=3,ROUND('ユーザー別小売(卸)価格試算(税抜)'!H279*(1+入力!$C$31/100),-入力!$C$29)))),
          'ユーザー別小売(卸)価格試算(税抜)'!H279))</f>
        <v/>
      </c>
      <c r="I279" s="111">
        <f>'6桁'!I279</f>
        <v>0</v>
      </c>
      <c r="J279" s="5">
        <f>IF('ユーザー別小売(卸)価格試算(税抜)'!J279="","",
      IF(ISNUMBER('ユーザー別小売(卸)価格試算(税抜)'!J279),
          IF(入力!$C$30=1,ROUNDDOWN('ユーザー別小売(卸)価格試算(税抜)'!J279*(1+入力!$C$31/100),-入力!$C$29),
          IF(入力!$C$30=2,ROUNDUP('ユーザー別小売(卸)価格試算(税抜)'!J279*(1+入力!$C$31/100),-入力!$C$29),
          IF(入力!$C$30=3,ROUND('ユーザー別小売(卸)価格試算(税抜)'!J279*(1+入力!$C$31/100),-入力!$C$29)))),
          'ユーザー別小売(卸)価格試算(税抜)'!J279))</f>
        <v>24640</v>
      </c>
      <c r="K279" s="59" t="str">
        <f>'6桁'!K279</f>
        <v>※
SP LT01M</v>
      </c>
      <c r="L279" s="5" t="str">
        <f>IF('ユーザー別小売(卸)価格試算(税抜)'!L279="","",
      IF(ISNUMBER('ユーザー別小売(卸)価格試算(税抜)'!L279),
          IF(入力!$C$30=1,ROUNDDOWN('ユーザー別小売(卸)価格試算(税抜)'!L279*(1+入力!$C$31/100),-入力!$C$29),
          IF(入力!$C$30=2,ROUNDUP('ユーザー別小売(卸)価格試算(税抜)'!L279*(1+入力!$C$31/100),-入力!$C$29),
          IF(入力!$C$30=3,ROUND('ユーザー別小売(卸)価格試算(税抜)'!L279*(1+入力!$C$31/100),-入力!$C$29)))),
          'ユーザー別小売(卸)価格試算(税抜)'!L279))</f>
        <v/>
      </c>
      <c r="M279" s="62">
        <f>'6桁'!M279</f>
        <v>0</v>
      </c>
      <c r="N279" s="127"/>
      <c r="O279" s="525"/>
      <c r="P279" s="525"/>
      <c r="Q279" s="525"/>
      <c r="R279" s="525"/>
      <c r="S279" s="525"/>
      <c r="T279" s="525"/>
      <c r="U279" s="525"/>
      <c r="V279" s="525"/>
      <c r="W279" s="525"/>
      <c r="X279" s="525"/>
      <c r="Y279" s="525"/>
      <c r="Z279" s="525"/>
      <c r="AA279" s="525"/>
    </row>
    <row r="280" spans="1:27" ht="30" customHeight="1">
      <c r="B280" s="497"/>
      <c r="C280" s="527"/>
      <c r="D280" s="435" t="s">
        <v>456</v>
      </c>
      <c r="E280" s="489"/>
      <c r="F280" s="5">
        <f>IF('ユーザー別小売(卸)価格試算(税抜)'!F280="","",
      IF(ISNUMBER('ユーザー別小売(卸)価格試算(税抜)'!F280),
          IF(入力!$C$30=1,ROUNDDOWN('ユーザー別小売(卸)価格試算(税抜)'!F280*(1+入力!$C$31/100),-入力!$C$29),
          IF(入力!$C$30=2,ROUNDUP('ユーザー別小売(卸)価格試算(税抜)'!F280*(1+入力!$C$31/100),-入力!$C$29),
          IF(入力!$C$30=3,ROUND('ユーザー別小売(卸)価格試算(税抜)'!F280*(1+入力!$C$31/100),-入力!$C$29)))),
          'ユーザー別小売(卸)価格試算(税抜)'!F280))</f>
        <v>25850</v>
      </c>
      <c r="G280" s="111">
        <f>'6桁'!G280</f>
        <v>0</v>
      </c>
      <c r="H280" s="5" t="str">
        <f>IF('ユーザー別小売(卸)価格試算(税抜)'!H280="","",
      IF(ISNUMBER('ユーザー別小売(卸)価格試算(税抜)'!H280),
          IF(入力!$C$30=1,ROUNDDOWN('ユーザー別小売(卸)価格試算(税抜)'!H280*(1+入力!$C$31/100),-入力!$C$29),
          IF(入力!$C$30=2,ROUNDUP('ユーザー別小売(卸)価格試算(税抜)'!H280*(1+入力!$C$31/100),-入力!$C$29),
          IF(入力!$C$30=3,ROUND('ユーザー別小売(卸)価格試算(税抜)'!H280*(1+入力!$C$31/100),-入力!$C$29)))),
          'ユーザー別小売(卸)価格試算(税抜)'!H280))</f>
        <v/>
      </c>
      <c r="I280" s="111">
        <f>'6桁'!I280</f>
        <v>0</v>
      </c>
      <c r="J280" s="5" t="str">
        <f>IF('ユーザー別小売(卸)価格試算(税抜)'!J280="","",
      IF(ISNUMBER('ユーザー別小売(卸)価格試算(税抜)'!J280),
          IF(入力!$C$30=1,ROUNDDOWN('ユーザー別小売(卸)価格試算(税抜)'!J280*(1+入力!$C$31/100),-入力!$C$29),
          IF(入力!$C$30=2,ROUNDUP('ユーザー別小売(卸)価格試算(税抜)'!J280*(1+入力!$C$31/100),-入力!$C$29),
          IF(入力!$C$30=3,ROUND('ユーザー別小売(卸)価格試算(税抜)'!J280*(1+入力!$C$31/100),-入力!$C$29)))),
          'ユーザー別小売(卸)価格試算(税抜)'!J280))</f>
        <v/>
      </c>
      <c r="K280" s="62">
        <f>'6桁'!K280</f>
        <v>0</v>
      </c>
      <c r="L280" s="5" t="str">
        <f>IF('ユーザー別小売(卸)価格試算(税抜)'!L280="","",
      IF(ISNUMBER('ユーザー別小売(卸)価格試算(税抜)'!L280),
          IF(入力!$C$30=1,ROUNDDOWN('ユーザー別小売(卸)価格試算(税抜)'!L280*(1+入力!$C$31/100),-入力!$C$29),
          IF(入力!$C$30=2,ROUNDUP('ユーザー別小売(卸)価格試算(税抜)'!L280*(1+入力!$C$31/100),-入力!$C$29),
          IF(入力!$C$30=3,ROUND('ユーザー別小売(卸)価格試算(税抜)'!L280*(1+入力!$C$31/100),-入力!$C$29)))),
          'ユーザー別小売(卸)価格試算(税抜)'!L280))</f>
        <v/>
      </c>
      <c r="M280" s="62">
        <f>'6桁'!M280</f>
        <v>0</v>
      </c>
      <c r="N280" s="127"/>
      <c r="O280" s="525"/>
      <c r="P280" s="525"/>
      <c r="Q280" s="525"/>
      <c r="R280" s="525"/>
      <c r="S280" s="525"/>
      <c r="T280" s="525"/>
      <c r="U280" s="525"/>
      <c r="V280" s="525"/>
      <c r="W280" s="525"/>
      <c r="X280" s="525"/>
      <c r="Y280" s="525"/>
      <c r="Z280" s="525"/>
      <c r="AA280" s="525"/>
    </row>
    <row r="281" spans="1:27" ht="30" customHeight="1">
      <c r="B281" s="497"/>
      <c r="C281" s="188" t="s">
        <v>457</v>
      </c>
      <c r="D281" s="435" t="s">
        <v>395</v>
      </c>
      <c r="E281" s="489"/>
      <c r="F281" s="5" t="str">
        <f>IF('ユーザー別小売(卸)価格試算(税抜)'!F281="","",
      IF(ISNUMBER('ユーザー別小売(卸)価格試算(税抜)'!F281),
          IF(入力!$C$30=1,ROUNDDOWN('ユーザー別小売(卸)価格試算(税抜)'!F281*(1+入力!$C$31/100),-入力!$C$29),
          IF(入力!$C$30=2,ROUNDUP('ユーザー別小売(卸)価格試算(税抜)'!F281*(1+入力!$C$31/100),-入力!$C$29),
          IF(入力!$C$30=3,ROUND('ユーザー別小売(卸)価格試算(税抜)'!F281*(1+入力!$C$31/100),-入力!$C$29)))),
          'ユーザー別小売(卸)価格試算(税抜)'!F281))</f>
        <v/>
      </c>
      <c r="G281" s="111">
        <f>'6桁'!G281</f>
        <v>0</v>
      </c>
      <c r="H281" s="5" t="str">
        <f>IF('ユーザー別小売(卸)価格試算(税抜)'!H281="","",
      IF(ISNUMBER('ユーザー別小売(卸)価格試算(税抜)'!H281),
          IF(入力!$C$30=1,ROUNDDOWN('ユーザー別小売(卸)価格試算(税抜)'!H281*(1+入力!$C$31/100),-入力!$C$29),
          IF(入力!$C$30=2,ROUNDUP('ユーザー別小売(卸)価格試算(税抜)'!H281*(1+入力!$C$31/100),-入力!$C$29),
          IF(入力!$C$30=3,ROUND('ユーザー別小売(卸)価格試算(税抜)'!H281*(1+入力!$C$31/100),-入力!$C$29)))),
          'ユーザー別小売(卸)価格試算(税抜)'!H281))</f>
        <v/>
      </c>
      <c r="I281" s="111">
        <f>'6桁'!I281</f>
        <v>0</v>
      </c>
      <c r="J281" s="5">
        <f>IF('ユーザー別小売(卸)価格試算(税抜)'!J281="","",
      IF(ISNUMBER('ユーザー別小売(卸)価格試算(税抜)'!J281),
          IF(入力!$C$30=1,ROUNDDOWN('ユーザー別小売(卸)価格試算(税抜)'!J281*(1+入力!$C$31/100),-入力!$C$29),
          IF(入力!$C$30=2,ROUNDUP('ユーザー別小売(卸)価格試算(税抜)'!J281*(1+入力!$C$31/100),-入力!$C$29),
          IF(入力!$C$30=3,ROUND('ユーザー別小売(卸)価格試算(税抜)'!J281*(1+入力!$C$31/100),-入力!$C$29)))),
          'ユーザー別小売(卸)価格試算(税抜)'!J281))</f>
        <v>27610</v>
      </c>
      <c r="K281" s="62">
        <f>'6桁'!K281</f>
        <v>0</v>
      </c>
      <c r="L281" s="5" t="str">
        <f>IF('ユーザー別小売(卸)価格試算(税抜)'!L281="","",
      IF(ISNUMBER('ユーザー別小売(卸)価格試算(税抜)'!L281),
          IF(入力!$C$30=1,ROUNDDOWN('ユーザー別小売(卸)価格試算(税抜)'!L281*(1+入力!$C$31/100),-入力!$C$29),
          IF(入力!$C$30=2,ROUNDUP('ユーザー別小売(卸)価格試算(税抜)'!L281*(1+入力!$C$31/100),-入力!$C$29),
          IF(入力!$C$30=3,ROUND('ユーザー別小売(卸)価格試算(税抜)'!L281*(1+入力!$C$31/100),-入力!$C$29)))),
          'ユーザー別小売(卸)価格試算(税抜)'!L281))</f>
        <v/>
      </c>
      <c r="M281" s="62">
        <f>'6桁'!M281</f>
        <v>0</v>
      </c>
      <c r="N281" s="127"/>
      <c r="O281" s="448"/>
      <c r="P281" s="448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</row>
    <row r="282" spans="1:27" ht="30" customHeight="1">
      <c r="B282" s="497"/>
      <c r="C282" s="526" t="s">
        <v>458</v>
      </c>
      <c r="D282" s="435" t="s">
        <v>383</v>
      </c>
      <c r="E282" s="489"/>
      <c r="F282" s="161" t="str">
        <f>IF('ユーザー別小売(卸)価格試算(税抜)'!F282="","",
      IF(ISNUMBER('ユーザー別小売(卸)価格試算(税抜)'!F282),
          IF(入力!$C$30=1,ROUNDDOWN('ユーザー別小売(卸)価格試算(税抜)'!F282*(1+入力!$C$31/100),-入力!$C$29),
          IF(入力!$C$30=2,ROUNDUP('ユーザー別小売(卸)価格試算(税抜)'!F282*(1+入力!$C$31/100),-入力!$C$29),
          IF(入力!$C$30=3,ROUND('ユーザー別小売(卸)価格試算(税抜)'!F282*(1+入力!$C$31/100),-入力!$C$29)))),
          'ユーザー別小売(卸)価格試算(税抜)'!F282))</f>
        <v/>
      </c>
      <c r="G282" s="186">
        <f>'6桁'!G282</f>
        <v>0</v>
      </c>
      <c r="H282" s="161" t="str">
        <f>IF('ユーザー別小売(卸)価格試算(税抜)'!H282="","",
      IF(ISNUMBER('ユーザー別小売(卸)価格試算(税抜)'!H282),
          IF(入力!$C$30=1,ROUNDDOWN('ユーザー別小売(卸)価格試算(税抜)'!H282*(1+入力!$C$31/100),-入力!$C$29),
          IF(入力!$C$30=2,ROUNDUP('ユーザー別小売(卸)価格試算(税抜)'!H282*(1+入力!$C$31/100),-入力!$C$29),
          IF(入力!$C$30=3,ROUND('ユーザー別小売(卸)価格試算(税抜)'!H282*(1+入力!$C$31/100),-入力!$C$29)))),
          'ユーザー別小売(卸)価格試算(税抜)'!H282))</f>
        <v/>
      </c>
      <c r="I282" s="186">
        <f>'6桁'!I282</f>
        <v>0</v>
      </c>
      <c r="J282" s="161">
        <f>IF('ユーザー別小売(卸)価格試算(税抜)'!J282="","",
      IF(ISNUMBER('ユーザー別小売(卸)価格試算(税抜)'!J282),
          IF(入力!$C$30=1,ROUNDDOWN('ユーザー別小売(卸)価格試算(税抜)'!J282*(1+入力!$C$31/100),-入力!$C$29),
          IF(入力!$C$30=2,ROUNDUP('ユーザー別小売(卸)価格試算(税抜)'!J282*(1+入力!$C$31/100),-入力!$C$29),
          IF(入力!$C$30=3,ROUND('ユーザー別小売(卸)価格試算(税抜)'!J282*(1+入力!$C$31/100),-入力!$C$29)))),
          'ユーザー別小売(卸)価格試算(税抜)'!J282))</f>
        <v>30030</v>
      </c>
      <c r="K282" s="189" t="str">
        <f>'6桁'!K282</f>
        <v>※
SP LT01M</v>
      </c>
      <c r="L282" s="161" t="str">
        <f>IF('ユーザー別小売(卸)価格試算(税抜)'!L282="","",
      IF(ISNUMBER('ユーザー別小売(卸)価格試算(税抜)'!L282),
          IF(入力!$C$30=1,ROUNDDOWN('ユーザー別小売(卸)価格試算(税抜)'!L282*(1+入力!$C$31/100),-入力!$C$29),
          IF(入力!$C$30=2,ROUNDUP('ユーザー別小売(卸)価格試算(税抜)'!L282*(1+入力!$C$31/100),-入力!$C$29),
          IF(入力!$C$30=3,ROUND('ユーザー別小売(卸)価格試算(税抜)'!L282*(1+入力!$C$31/100),-入力!$C$29)))),
          'ユーザー別小売(卸)価格試算(税抜)'!L282))</f>
        <v/>
      </c>
      <c r="M282" s="162">
        <f>'6桁'!M282</f>
        <v>0</v>
      </c>
      <c r="N282" s="127"/>
      <c r="O282" s="448"/>
      <c r="P282" s="448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</row>
    <row r="283" spans="1:27" ht="30" customHeight="1">
      <c r="B283" s="497"/>
      <c r="C283" s="527"/>
      <c r="D283" s="435" t="s">
        <v>389</v>
      </c>
      <c r="E283" s="489"/>
      <c r="F283" s="161">
        <f>IF('ユーザー別小売(卸)価格試算(税抜)'!F283="","",
      IF(ISNUMBER('ユーザー別小売(卸)価格試算(税抜)'!F283),
          IF(入力!$C$30=1,ROUNDDOWN('ユーザー別小売(卸)価格試算(税抜)'!F283*(1+入力!$C$31/100),-入力!$C$29),
          IF(入力!$C$30=2,ROUNDUP('ユーザー別小売(卸)価格試算(税抜)'!F283*(1+入力!$C$31/100),-入力!$C$29),
          IF(入力!$C$30=3,ROUND('ユーザー別小売(卸)価格試算(税抜)'!F283*(1+入力!$C$31/100),-入力!$C$29)))),
          'ユーザー別小売(卸)価格試算(税抜)'!F283))</f>
        <v>30910</v>
      </c>
      <c r="G283" s="186">
        <f>'6桁'!G283</f>
        <v>0</v>
      </c>
      <c r="H283" s="161" t="str">
        <f>IF('ユーザー別小売(卸)価格試算(税抜)'!H283="","",
      IF(ISNUMBER('ユーザー別小売(卸)価格試算(税抜)'!H283),
          IF(入力!$C$30=1,ROUNDDOWN('ユーザー別小売(卸)価格試算(税抜)'!H283*(1+入力!$C$31/100),-入力!$C$29),
          IF(入力!$C$30=2,ROUNDUP('ユーザー別小売(卸)価格試算(税抜)'!H283*(1+入力!$C$31/100),-入力!$C$29),
          IF(入力!$C$30=3,ROUND('ユーザー別小売(卸)価格試算(税抜)'!H283*(1+入力!$C$31/100),-入力!$C$29)))),
          'ユーザー別小売(卸)価格試算(税抜)'!H283))</f>
        <v/>
      </c>
      <c r="I283" s="186">
        <f>'6桁'!I283</f>
        <v>0</v>
      </c>
      <c r="J283" s="161" t="str">
        <f>IF('ユーザー別小売(卸)価格試算(税抜)'!J283="","",
      IF(ISNUMBER('ユーザー別小売(卸)価格試算(税抜)'!J283),
          IF(入力!$C$30=1,ROUNDDOWN('ユーザー別小売(卸)価格試算(税抜)'!J283*(1+入力!$C$31/100),-入力!$C$29),
          IF(入力!$C$30=2,ROUNDUP('ユーザー別小売(卸)価格試算(税抜)'!J283*(1+入力!$C$31/100),-入力!$C$29),
          IF(入力!$C$30=3,ROUND('ユーザー別小売(卸)価格試算(税抜)'!J283*(1+入力!$C$31/100),-入力!$C$29)))),
          'ユーザー別小売(卸)価格試算(税抜)'!J283))</f>
        <v/>
      </c>
      <c r="K283" s="162">
        <f>'6桁'!K283</f>
        <v>0</v>
      </c>
      <c r="L283" s="161" t="str">
        <f>IF('ユーザー別小売(卸)価格試算(税抜)'!L283="","",
      IF(ISNUMBER('ユーザー別小売(卸)価格試算(税抜)'!L283),
          IF(入力!$C$30=1,ROUNDDOWN('ユーザー別小売(卸)価格試算(税抜)'!L283*(1+入力!$C$31/100),-入力!$C$29),
          IF(入力!$C$30=2,ROUNDUP('ユーザー別小売(卸)価格試算(税抜)'!L283*(1+入力!$C$31/100),-入力!$C$29),
          IF(入力!$C$30=3,ROUND('ユーザー別小売(卸)価格試算(税抜)'!L283*(1+入力!$C$31/100),-入力!$C$29)))),
          'ユーザー別小売(卸)価格試算(税抜)'!L283))</f>
        <v/>
      </c>
      <c r="M283" s="162">
        <f>'6桁'!M283</f>
        <v>0</v>
      </c>
      <c r="N283" s="127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</row>
    <row r="284" spans="1:27" ht="30" customHeight="1">
      <c r="B284" s="497"/>
      <c r="C284" s="388" t="s">
        <v>159</v>
      </c>
      <c r="D284" s="435" t="s">
        <v>384</v>
      </c>
      <c r="E284" s="489"/>
      <c r="F284" s="161" t="str">
        <f>IF('ユーザー別小売(卸)価格試算(税抜)'!F284="","",
      IF(ISNUMBER('ユーザー別小売(卸)価格試算(税抜)'!F284),
          IF(入力!$C$30=1,ROUNDDOWN('ユーザー別小売(卸)価格試算(税抜)'!F284*(1+入力!$C$31/100),-入力!$C$29),
          IF(入力!$C$30=2,ROUNDUP('ユーザー別小売(卸)価格試算(税抜)'!F284*(1+入力!$C$31/100),-入力!$C$29),
          IF(入力!$C$30=3,ROUND('ユーザー別小売(卸)価格試算(税抜)'!F284*(1+入力!$C$31/100),-入力!$C$29)))),
          'ユーザー別小売(卸)価格試算(税抜)'!F284))</f>
        <v/>
      </c>
      <c r="G284" s="186">
        <f>'6桁'!G284</f>
        <v>0</v>
      </c>
      <c r="H284" s="161" t="str">
        <f>IF('ユーザー別小売(卸)価格試算(税抜)'!H284="","",
      IF(ISNUMBER('ユーザー別小売(卸)価格試算(税抜)'!H284),
          IF(入力!$C$30=1,ROUNDDOWN('ユーザー別小売(卸)価格試算(税抜)'!H284*(1+入力!$C$31/100),-入力!$C$29),
          IF(入力!$C$30=2,ROUNDUP('ユーザー別小売(卸)価格試算(税抜)'!H284*(1+入力!$C$31/100),-入力!$C$29),
          IF(入力!$C$30=3,ROUND('ユーザー別小売(卸)価格試算(税抜)'!H284*(1+入力!$C$31/100),-入力!$C$29)))),
          'ユーザー別小売(卸)価格試算(税抜)'!H284))</f>
        <v/>
      </c>
      <c r="I284" s="186">
        <f>'6桁'!I284</f>
        <v>0</v>
      </c>
      <c r="J284" s="161">
        <f>IF('ユーザー別小売(卸)価格試算(税抜)'!J284="","",
      IF(ISNUMBER('ユーザー別小売(卸)価格試算(税抜)'!J284),
          IF(入力!$C$30=1,ROUNDDOWN('ユーザー別小売(卸)価格試算(税抜)'!J284*(1+入力!$C$31/100),-入力!$C$29),
          IF(入力!$C$30=2,ROUNDUP('ユーザー別小売(卸)価格試算(税抜)'!J284*(1+入力!$C$31/100),-入力!$C$29),
          IF(入力!$C$30=3,ROUND('ユーザー別小売(卸)価格試算(税抜)'!J284*(1+入力!$C$31/100),-入力!$C$29)))),
          'ユーザー別小売(卸)価格試算(税抜)'!J284))</f>
        <v>33000</v>
      </c>
      <c r="K284" s="162">
        <f>'6桁'!K284</f>
        <v>0</v>
      </c>
      <c r="L284" s="161" t="str">
        <f>IF('ユーザー別小売(卸)価格試算(税抜)'!L284="","",
      IF(ISNUMBER('ユーザー別小売(卸)価格試算(税抜)'!L284),
          IF(入力!$C$30=1,ROUNDDOWN('ユーザー別小売(卸)価格試算(税抜)'!L284*(1+入力!$C$31/100),-入力!$C$29),
          IF(入力!$C$30=2,ROUNDUP('ユーザー別小売(卸)価格試算(税抜)'!L284*(1+入力!$C$31/100),-入力!$C$29),
          IF(入力!$C$30=3,ROUND('ユーザー別小売(卸)価格試算(税抜)'!L284*(1+入力!$C$31/100),-入力!$C$29)))),
          'ユーザー別小売(卸)価格試算(税抜)'!L284))</f>
        <v/>
      </c>
      <c r="M284" s="162">
        <f>'6桁'!M284</f>
        <v>0</v>
      </c>
      <c r="N284" s="127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</row>
    <row r="285" spans="1:27" ht="30" customHeight="1" thickBot="1">
      <c r="B285" s="535"/>
      <c r="C285" s="320" t="s">
        <v>180</v>
      </c>
      <c r="D285" s="456" t="s">
        <v>436</v>
      </c>
      <c r="E285" s="608"/>
      <c r="F285" s="16">
        <f>IF('ユーザー別小売(卸)価格試算(税抜)'!F285="","",
      IF(ISNUMBER('ユーザー別小売(卸)価格試算(税抜)'!F285),
          IF(入力!$C$30=1,ROUNDDOWN('ユーザー別小売(卸)価格試算(税抜)'!F285*(1+入力!$C$31/100),-入力!$C$29),
          IF(入力!$C$30=2,ROUNDUP('ユーザー別小売(卸)価格試算(税抜)'!F285*(1+入力!$C$31/100),-入力!$C$29),
          IF(入力!$C$30=3,ROUND('ユーザー別小売(卸)価格試算(税抜)'!F285*(1+入力!$C$31/100),-入力!$C$29)))),
          'ユーザー別小売(卸)価格試算(税抜)'!F285))</f>
        <v>32120</v>
      </c>
      <c r="G285" s="114">
        <f>'6桁'!G285</f>
        <v>0</v>
      </c>
      <c r="H285" s="16" t="str">
        <f>IF('ユーザー別小売(卸)価格試算(税抜)'!H285="","",
      IF(ISNUMBER('ユーザー別小売(卸)価格試算(税抜)'!H285),
          IF(入力!$C$30=1,ROUNDDOWN('ユーザー別小売(卸)価格試算(税抜)'!H285*(1+入力!$C$31/100),-入力!$C$29),
          IF(入力!$C$30=2,ROUNDUP('ユーザー別小売(卸)価格試算(税抜)'!H285*(1+入力!$C$31/100),-入力!$C$29),
          IF(入力!$C$30=3,ROUND('ユーザー別小売(卸)価格試算(税抜)'!H285*(1+入力!$C$31/100),-入力!$C$29)))),
          'ユーザー別小売(卸)価格試算(税抜)'!H285))</f>
        <v/>
      </c>
      <c r="I285" s="114">
        <f>'6桁'!I285</f>
        <v>0</v>
      </c>
      <c r="J285" s="16" t="str">
        <f>IF('ユーザー別小売(卸)価格試算(税抜)'!J285="","",
      IF(ISNUMBER('ユーザー別小売(卸)価格試算(税抜)'!J285),
          IF(入力!$C$30=1,ROUNDDOWN('ユーザー別小売(卸)価格試算(税抜)'!J285*(1+入力!$C$31/100),-入力!$C$29),
          IF(入力!$C$30=2,ROUNDUP('ユーザー別小売(卸)価格試算(税抜)'!J285*(1+入力!$C$31/100),-入力!$C$29),
          IF(入力!$C$30=3,ROUND('ユーザー別小売(卸)価格試算(税抜)'!J285*(1+入力!$C$31/100),-入力!$C$29)))),
          'ユーザー別小売(卸)価格試算(税抜)'!J285))</f>
        <v/>
      </c>
      <c r="K285" s="68">
        <f>'6桁'!K285</f>
        <v>0</v>
      </c>
      <c r="L285" s="16" t="str">
        <f>IF('ユーザー別小売(卸)価格試算(税抜)'!L285="","",
      IF(ISNUMBER('ユーザー別小売(卸)価格試算(税抜)'!L285),
          IF(入力!$C$30=1,ROUNDDOWN('ユーザー別小売(卸)価格試算(税抜)'!L285*(1+入力!$C$31/100),-入力!$C$29),
          IF(入力!$C$30=2,ROUNDUP('ユーザー別小売(卸)価格試算(税抜)'!L285*(1+入力!$C$31/100),-入力!$C$29),
          IF(入力!$C$30=3,ROUND('ユーザー別小売(卸)価格試算(税抜)'!L285*(1+入力!$C$31/100),-入力!$C$29)))),
          'ユーザー別小売(卸)価格試算(税抜)'!L285))</f>
        <v/>
      </c>
      <c r="M285" s="68">
        <f>'6桁'!M285</f>
        <v>0</v>
      </c>
      <c r="N285" s="127"/>
      <c r="O285" s="60"/>
      <c r="P285" s="27"/>
      <c r="R285" s="383"/>
      <c r="S285" s="196"/>
      <c r="T285" s="234"/>
      <c r="U285" s="196"/>
      <c r="V285" s="88"/>
      <c r="W285" s="21"/>
      <c r="X285" s="2"/>
      <c r="Y285" s="60"/>
      <c r="Z285" s="2"/>
      <c r="AA285" s="60"/>
    </row>
    <row r="286" spans="1:27" ht="30" customHeight="1">
      <c r="A286" s="28"/>
      <c r="B286" s="196"/>
      <c r="C286" s="28"/>
      <c r="N286" s="60"/>
      <c r="O286" s="60"/>
      <c r="P286" s="27"/>
      <c r="R286" s="383"/>
      <c r="S286" s="196"/>
      <c r="T286" s="234"/>
      <c r="U286" s="196"/>
      <c r="V286" s="88"/>
      <c r="W286" s="21"/>
      <c r="X286" s="2"/>
      <c r="Y286" s="60"/>
      <c r="Z286" s="2"/>
      <c r="AA286" s="60"/>
    </row>
    <row r="287" spans="1:27" ht="30" customHeight="1">
      <c r="B287" s="196"/>
      <c r="C287" s="28"/>
      <c r="D287" s="28"/>
      <c r="E287" s="28"/>
      <c r="F287" s="84"/>
      <c r="G287" s="28"/>
      <c r="H287" s="84"/>
      <c r="I287" s="28"/>
      <c r="J287" s="84"/>
      <c r="K287" s="28"/>
      <c r="L287" s="84"/>
      <c r="M287" s="28"/>
      <c r="N287" s="60"/>
      <c r="O287" s="60"/>
      <c r="P287" s="27"/>
      <c r="R287" s="383"/>
      <c r="S287" s="196"/>
      <c r="T287" s="234"/>
      <c r="U287" s="196"/>
      <c r="V287" s="88"/>
      <c r="W287" s="21"/>
      <c r="X287" s="2"/>
      <c r="Y287" s="60"/>
      <c r="Z287" s="2"/>
      <c r="AA287" s="60"/>
    </row>
    <row r="288" spans="1:27" s="3" customFormat="1" ht="18.75" customHeight="1"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60"/>
      <c r="O288" s="372"/>
      <c r="P288" s="379"/>
      <c r="Q288" s="235"/>
      <c r="R288" s="235"/>
      <c r="S288" s="195"/>
      <c r="T288" s="193"/>
      <c r="U288" s="195"/>
      <c r="V288" s="83"/>
      <c r="X288" s="83"/>
      <c r="Z288" s="83"/>
    </row>
    <row r="289" spans="2:27" s="3" customFormat="1" ht="16.5" customHeight="1">
      <c r="F289" s="2"/>
      <c r="H289" s="2"/>
      <c r="J289" s="88"/>
      <c r="L289" s="88"/>
      <c r="M289" s="397"/>
      <c r="N289" s="60"/>
      <c r="O289" s="397"/>
      <c r="P289" s="88"/>
      <c r="Q289" s="383"/>
      <c r="R289" s="383"/>
      <c r="S289" s="383"/>
      <c r="T289" s="193"/>
      <c r="U289" s="195"/>
      <c r="V289" s="83"/>
      <c r="X289" s="83"/>
      <c r="Z289" s="83"/>
    </row>
    <row r="290" spans="2:27" s="3" customFormat="1" ht="18" customHeight="1" thickBot="1">
      <c r="B290" s="22"/>
      <c r="C290" s="22"/>
      <c r="D290" s="22"/>
      <c r="E290" s="22"/>
      <c r="F290" s="83"/>
      <c r="H290" s="83"/>
      <c r="J290" s="64"/>
      <c r="K290" s="22"/>
      <c r="L290" s="83"/>
      <c r="P290" s="90"/>
      <c r="Q290" s="209"/>
      <c r="R290" s="209"/>
      <c r="S290" s="209"/>
      <c r="T290" s="193"/>
      <c r="U290" s="195"/>
      <c r="V290" s="83"/>
      <c r="X290" s="83"/>
      <c r="Z290" s="83"/>
    </row>
    <row r="291" spans="2:27" s="3" customFormat="1" ht="25.5" customHeight="1" thickTop="1" thickBot="1">
      <c r="B291" s="461" t="s">
        <v>145</v>
      </c>
      <c r="C291" s="462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3"/>
    </row>
    <row r="292" spans="2:27" s="3" customFormat="1" ht="14.25" customHeight="1" thickTop="1">
      <c r="B292" s="20"/>
      <c r="C292" s="20"/>
      <c r="D292" s="20"/>
      <c r="E292" s="20"/>
      <c r="F292" s="84"/>
      <c r="G292" s="18"/>
      <c r="H292" s="86"/>
      <c r="I292" s="27"/>
      <c r="J292" s="86"/>
      <c r="K292" s="27"/>
      <c r="L292" s="86"/>
      <c r="M292" s="27"/>
      <c r="N292" s="27"/>
      <c r="O292" s="27"/>
      <c r="P292" s="86"/>
      <c r="Q292" s="191"/>
      <c r="R292" s="191"/>
      <c r="S292" s="191"/>
      <c r="T292" s="197"/>
      <c r="U292" s="191"/>
      <c r="V292" s="83"/>
      <c r="X292" s="83"/>
      <c r="Z292" s="83"/>
    </row>
    <row r="293" spans="2:27" s="3" customFormat="1" ht="17.25" customHeight="1" thickBot="1">
      <c r="B293" s="18" t="s">
        <v>264</v>
      </c>
      <c r="C293" s="18"/>
      <c r="D293" s="18"/>
      <c r="E293" s="18"/>
      <c r="F293" s="84"/>
      <c r="G293" s="18"/>
      <c r="H293" s="86"/>
      <c r="I293" s="27"/>
      <c r="J293" s="86"/>
      <c r="K293" s="27"/>
      <c r="L293" s="86"/>
      <c r="M293" s="27"/>
      <c r="N293" s="27"/>
      <c r="O293" s="27"/>
      <c r="P293" s="86"/>
      <c r="Q293" s="191"/>
      <c r="R293" s="191"/>
      <c r="S293" s="191"/>
      <c r="T293" s="197"/>
      <c r="U293" s="191"/>
      <c r="V293" s="83"/>
      <c r="X293" s="83"/>
      <c r="Z293" s="83"/>
    </row>
    <row r="294" spans="2:27" ht="16.5" customHeight="1" thickBot="1">
      <c r="B294" s="464" t="s">
        <v>223</v>
      </c>
      <c r="C294" s="537" t="s">
        <v>143</v>
      </c>
      <c r="D294" s="468" t="s">
        <v>364</v>
      </c>
      <c r="E294" s="469"/>
      <c r="F294" s="482" t="s">
        <v>112</v>
      </c>
      <c r="G294" s="482"/>
      <c r="H294" s="482"/>
      <c r="I294" s="482"/>
      <c r="J294" s="482"/>
      <c r="K294" s="483"/>
      <c r="L294" s="131"/>
      <c r="Z294" s="27"/>
    </row>
    <row r="295" spans="2:27" s="29" customFormat="1" ht="39" customHeight="1" thickBot="1">
      <c r="B295" s="465"/>
      <c r="C295" s="538"/>
      <c r="D295" s="470"/>
      <c r="E295" s="471"/>
      <c r="F295" s="546" t="s">
        <v>475</v>
      </c>
      <c r="G295" s="475"/>
      <c r="H295" s="474" t="s">
        <v>262</v>
      </c>
      <c r="I295" s="475"/>
      <c r="J295" s="474" t="s">
        <v>263</v>
      </c>
      <c r="K295" s="475"/>
      <c r="L295" s="87"/>
      <c r="Q295" s="236"/>
      <c r="R295" s="236"/>
      <c r="S295" s="236"/>
      <c r="T295" s="236"/>
      <c r="U295" s="236"/>
    </row>
    <row r="296" spans="2:27" s="3" customFormat="1" ht="30" customHeight="1">
      <c r="B296" s="588">
        <v>16</v>
      </c>
      <c r="C296" s="528" t="s">
        <v>477</v>
      </c>
      <c r="D296" s="458" t="s">
        <v>472</v>
      </c>
      <c r="E296" s="459"/>
      <c r="F296" s="4">
        <f>IF('ユーザー別小売(卸)価格試算(税抜)'!F296="","",
      IF(ISNUMBER('ユーザー別小売(卸)価格試算(税抜)'!F296),
          IF(入力!$C$30=1,ROUNDDOWN('ユーザー別小売(卸)価格試算(税抜)'!F296*(1+入力!$C$31/100),-入力!$C$29),
          IF(入力!$C$30=2,ROUNDUP('ユーザー別小売(卸)価格試算(税抜)'!F296*(1+入力!$C$31/100),-入力!$C$29),
          IF(入力!$C$30=3,ROUND('ユーザー別小売(卸)価格試算(税抜)'!F296*(1+入力!$C$31/100),-入力!$C$29)))),
          'ユーザー別小売(卸)価格試算(税抜)'!F296))</f>
        <v>28820</v>
      </c>
      <c r="G296" s="61">
        <f>'6桁'!G296</f>
        <v>0</v>
      </c>
      <c r="H296" s="4" t="str">
        <f>IF('ユーザー別小売(卸)価格試算(税抜)'!H296="","",
      IF(ISNUMBER('ユーザー別小売(卸)価格試算(税抜)'!H296),
          IF(入力!$C$30=1,ROUNDDOWN('ユーザー別小売(卸)価格試算(税抜)'!H296*(1+入力!$C$31/100),-入力!$C$29),
          IF(入力!$C$30=2,ROUNDUP('ユーザー別小売(卸)価格試算(税抜)'!H296*(1+入力!$C$31/100),-入力!$C$29),
          IF(入力!$C$30=3,ROUND('ユーザー別小売(卸)価格試算(税抜)'!H296*(1+入力!$C$31/100),-入力!$C$29)))),
          'ユーザー別小売(卸)価格試算(税抜)'!H296))</f>
        <v/>
      </c>
      <c r="I296" s="61">
        <f>'6桁'!I296</f>
        <v>0</v>
      </c>
      <c r="J296" s="4" t="str">
        <f>IF('ユーザー別小売(卸)価格試算(税抜)'!J296="","",
      IF(ISNUMBER('ユーザー別小売(卸)価格試算(税抜)'!J296),
          IF(入力!$C$30=1,ROUNDDOWN('ユーザー別小売(卸)価格試算(税抜)'!J296*(1+入力!$C$31/100),-入力!$C$29),
          IF(入力!$C$30=2,ROUNDUP('ユーザー別小売(卸)価格試算(税抜)'!J296*(1+入力!$C$31/100),-入力!$C$29),
          IF(入力!$C$30=3,ROUND('ユーザー別小売(卸)価格試算(税抜)'!J296*(1+入力!$C$31/100),-入力!$C$29)))),
          'ユーザー別小売(卸)価格試算(税抜)'!J296))</f>
        <v/>
      </c>
      <c r="K296" s="61">
        <f>'6桁'!K296</f>
        <v>0</v>
      </c>
      <c r="L296" s="2"/>
      <c r="Q296" s="195"/>
      <c r="R296" s="195"/>
      <c r="S296" s="195"/>
      <c r="T296" s="195"/>
      <c r="U296" s="195"/>
    </row>
    <row r="297" spans="2:27" ht="30" customHeight="1">
      <c r="B297" s="589"/>
      <c r="C297" s="455"/>
      <c r="D297" s="435" t="s">
        <v>473</v>
      </c>
      <c r="E297" s="436"/>
      <c r="F297" s="5" t="str">
        <f>IF('ユーザー別小売(卸)価格試算(税抜)'!F297="","",
      IF(ISNUMBER('ユーザー別小売(卸)価格試算(税抜)'!F297),
          IF(入力!$C$30=1,ROUNDDOWN('ユーザー別小売(卸)価格試算(税抜)'!F297*(1+入力!$C$31/100),-入力!$C$29),
          IF(入力!$C$30=2,ROUNDUP('ユーザー別小売(卸)価格試算(税抜)'!F297*(1+入力!$C$31/100),-入力!$C$29),
          IF(入力!$C$30=3,ROUND('ユーザー別小売(卸)価格試算(税抜)'!F297*(1+入力!$C$31/100),-入力!$C$29)))),
          'ユーザー別小売(卸)価格試算(税抜)'!F297))</f>
        <v/>
      </c>
      <c r="G297" s="62">
        <f>'6桁'!G297</f>
        <v>0</v>
      </c>
      <c r="H297" s="5">
        <f>IF('ユーザー別小売(卸)価格試算(税抜)'!H297="","",
      IF(ISNUMBER('ユーザー別小売(卸)価格試算(税抜)'!H297),
          IF(入力!$C$30=1,ROUNDDOWN('ユーザー別小売(卸)価格試算(税抜)'!H297*(1+入力!$C$31/100),-入力!$C$29),
          IF(入力!$C$30=2,ROUNDUP('ユーザー別小売(卸)価格試算(税抜)'!H297*(1+入力!$C$31/100),-入力!$C$29),
          IF(入力!$C$30=3,ROUND('ユーザー別小売(卸)価格試算(税抜)'!H297*(1+入力!$C$31/100),-入力!$C$29)))),
          'ユーザー別小売(卸)価格試算(税抜)'!H297))</f>
        <v>30030</v>
      </c>
      <c r="I297" s="62">
        <f>'6桁'!I297</f>
        <v>0</v>
      </c>
      <c r="J297" s="5" t="str">
        <f>IF('ユーザー別小売(卸)価格試算(税抜)'!J297="","",
      IF(ISNUMBER('ユーザー別小売(卸)価格試算(税抜)'!J297),
          IF(入力!$C$30=1,ROUNDDOWN('ユーザー別小売(卸)価格試算(税抜)'!J297*(1+入力!$C$31/100),-入力!$C$29),
          IF(入力!$C$30=2,ROUNDUP('ユーザー別小売(卸)価格試算(税抜)'!J297*(1+入力!$C$31/100),-入力!$C$29),
          IF(入力!$C$30=3,ROUND('ユーザー別小売(卸)価格試算(税抜)'!J297*(1+入力!$C$31/100),-入力!$C$29)))),
          'ユーザー別小売(卸)価格試算(税抜)'!J297))</f>
        <v/>
      </c>
      <c r="K297" s="62">
        <f>'6桁'!K297</f>
        <v>0</v>
      </c>
      <c r="L297" s="2"/>
      <c r="M297" s="397"/>
      <c r="N297" s="397"/>
      <c r="O297" s="397"/>
      <c r="P297" s="397"/>
      <c r="Q297" s="383"/>
      <c r="R297" s="199"/>
      <c r="S297" s="200"/>
      <c r="T297" s="199"/>
      <c r="U297" s="200"/>
      <c r="V297" s="2"/>
      <c r="W297" s="60"/>
      <c r="Z297" s="27"/>
    </row>
    <row r="298" spans="2:27" s="3" customFormat="1" ht="30" customHeight="1">
      <c r="B298" s="589"/>
      <c r="C298" s="454" t="s">
        <v>478</v>
      </c>
      <c r="D298" s="435" t="s">
        <v>403</v>
      </c>
      <c r="E298" s="436"/>
      <c r="F298" s="5" t="str">
        <f>IF('ユーザー別小売(卸)価格試算(税抜)'!F298="","",
      IF(ISNUMBER('ユーザー別小売(卸)価格試算(税抜)'!F298),
          IF(入力!$C$30=1,ROUNDDOWN('ユーザー別小売(卸)価格試算(税抜)'!F298*(1+入力!$C$31/100),-入力!$C$29),
          IF(入力!$C$30=2,ROUNDUP('ユーザー別小売(卸)価格試算(税抜)'!F298*(1+入力!$C$31/100),-入力!$C$29),
          IF(入力!$C$30=3,ROUND('ユーザー別小売(卸)価格試算(税抜)'!F298*(1+入力!$C$31/100),-入力!$C$29)))),
          'ユーザー別小売(卸)価格試算(税抜)'!F298))</f>
        <v/>
      </c>
      <c r="G298" s="62">
        <f>'6桁'!G298</f>
        <v>0</v>
      </c>
      <c r="H298" s="5">
        <f>IF('ユーザー別小売(卸)価格試算(税抜)'!H298="","",
      IF(ISNUMBER('ユーザー別小売(卸)価格試算(税抜)'!H298),
          IF(入力!$C$30=1,ROUNDDOWN('ユーザー別小売(卸)価格試算(税抜)'!H298*(1+入力!$C$31/100),-入力!$C$29),
          IF(入力!$C$30=2,ROUNDUP('ユーザー別小売(卸)価格試算(税抜)'!H298*(1+入力!$C$31/100),-入力!$C$29),
          IF(入力!$C$30=3,ROUND('ユーザー別小売(卸)価格試算(税抜)'!H298*(1+入力!$C$31/100),-入力!$C$29)))),
          'ユーザー別小売(卸)価格試算(税抜)'!H298))</f>
        <v>27610</v>
      </c>
      <c r="I298" s="62" t="str">
        <f>'6桁'!I298</f>
        <v>※</v>
      </c>
      <c r="J298" s="5" t="str">
        <f>IF('ユーザー別小売(卸)価格試算(税抜)'!J298="","",
      IF(ISNUMBER('ユーザー別小売(卸)価格試算(税抜)'!J298),
          IF(入力!$C$30=1,ROUNDDOWN('ユーザー別小売(卸)価格試算(税抜)'!J298*(1+入力!$C$31/100),-入力!$C$29),
          IF(入力!$C$30=2,ROUNDUP('ユーザー別小売(卸)価格試算(税抜)'!J298*(1+入力!$C$31/100),-入力!$C$29),
          IF(入力!$C$30=3,ROUND('ユーザー別小売(卸)価格試算(税抜)'!J298*(1+入力!$C$31/100),-入力!$C$29)))),
          'ユーザー別小売(卸)価格試算(税抜)'!J298))</f>
        <v/>
      </c>
      <c r="K298" s="62">
        <f>'6桁'!K298</f>
        <v>0</v>
      </c>
      <c r="L298" s="2"/>
      <c r="M298" s="397"/>
      <c r="N298" s="397"/>
      <c r="O298" s="397"/>
      <c r="P298" s="397"/>
      <c r="Q298" s="383"/>
      <c r="R298" s="199"/>
      <c r="S298" s="200"/>
      <c r="T298" s="199"/>
      <c r="U298" s="200"/>
      <c r="V298" s="2"/>
      <c r="W298" s="60"/>
      <c r="X298" s="83"/>
    </row>
    <row r="299" spans="2:27" s="3" customFormat="1" ht="30" customHeight="1">
      <c r="B299" s="589"/>
      <c r="C299" s="451"/>
      <c r="D299" s="435" t="s">
        <v>472</v>
      </c>
      <c r="E299" s="436"/>
      <c r="F299" s="5">
        <f>IF('ユーザー別小売(卸)価格試算(税抜)'!F299="","",
      IF(ISNUMBER('ユーザー別小売(卸)価格試算(税抜)'!F299),
          IF(入力!$C$30=1,ROUNDDOWN('ユーザー別小売(卸)価格試算(税抜)'!F299*(1+入力!$C$31/100),-入力!$C$29),
          IF(入力!$C$30=2,ROUNDUP('ユーザー別小売(卸)価格試算(税抜)'!F299*(1+入力!$C$31/100),-入力!$C$29),
          IF(入力!$C$30=3,ROUND('ユーザー別小売(卸)価格試算(税抜)'!F299*(1+入力!$C$31/100),-入力!$C$29)))),
          'ユーザー別小売(卸)価格試算(税抜)'!F299))</f>
        <v>29810</v>
      </c>
      <c r="G299" s="62">
        <f>'6桁'!G299</f>
        <v>0</v>
      </c>
      <c r="H299" s="5" t="str">
        <f>IF('ユーザー別小売(卸)価格試算(税抜)'!H299="","",
      IF(ISNUMBER('ユーザー別小売(卸)価格試算(税抜)'!H299),
          IF(入力!$C$30=1,ROUNDDOWN('ユーザー別小売(卸)価格試算(税抜)'!H299*(1+入力!$C$31/100),-入力!$C$29),
          IF(入力!$C$30=2,ROUNDUP('ユーザー別小売(卸)価格試算(税抜)'!H299*(1+入力!$C$31/100),-入力!$C$29),
          IF(入力!$C$30=3,ROUND('ユーザー別小売(卸)価格試算(税抜)'!H299*(1+入力!$C$31/100),-入力!$C$29)))),
          'ユーザー別小売(卸)価格試算(税抜)'!H299))</f>
        <v/>
      </c>
      <c r="I299" s="62">
        <f>'6桁'!I299</f>
        <v>0</v>
      </c>
      <c r="J299" s="5" t="str">
        <f>IF('ユーザー別小売(卸)価格試算(税抜)'!J299="","",
      IF(ISNUMBER('ユーザー別小売(卸)価格試算(税抜)'!J299),
          IF(入力!$C$30=1,ROUNDDOWN('ユーザー別小売(卸)価格試算(税抜)'!J299*(1+入力!$C$31/100),-入力!$C$29),
          IF(入力!$C$30=2,ROUNDUP('ユーザー別小売(卸)価格試算(税抜)'!J299*(1+入力!$C$31/100),-入力!$C$29),
          IF(入力!$C$30=3,ROUND('ユーザー別小売(卸)価格試算(税抜)'!J299*(1+入力!$C$31/100),-入力!$C$29)))),
          'ユーザー別小売(卸)価格試算(税抜)'!J299))</f>
        <v/>
      </c>
      <c r="K299" s="62">
        <f>'6桁'!K299</f>
        <v>0</v>
      </c>
      <c r="L299" s="2"/>
      <c r="M299" s="397"/>
      <c r="N299" s="397"/>
      <c r="O299" s="397"/>
      <c r="P299" s="147"/>
      <c r="Q299" s="209"/>
      <c r="R299" s="199"/>
      <c r="S299" s="200"/>
      <c r="T299" s="199"/>
      <c r="U299" s="200"/>
      <c r="V299" s="2"/>
      <c r="W299" s="60"/>
      <c r="X299" s="83"/>
    </row>
    <row r="300" spans="2:27" s="3" customFormat="1" ht="30" customHeight="1">
      <c r="B300" s="589"/>
      <c r="C300" s="455"/>
      <c r="D300" s="435" t="s">
        <v>473</v>
      </c>
      <c r="E300" s="436"/>
      <c r="F300" s="5">
        <f>IF('ユーザー別小売(卸)価格試算(税抜)'!F300="","",
      IF(ISNUMBER('ユーザー別小売(卸)価格試算(税抜)'!F300),
          IF(入力!$C$30=1,ROUNDDOWN('ユーザー別小売(卸)価格試算(税抜)'!F300*(1+入力!$C$31/100),-入力!$C$29),
          IF(入力!$C$30=2,ROUNDUP('ユーザー別小売(卸)価格試算(税抜)'!F300*(1+入力!$C$31/100),-入力!$C$29),
          IF(入力!$C$30=3,ROUND('ユーザー別小売(卸)価格試算(税抜)'!F300*(1+入力!$C$31/100),-入力!$C$29)))),
          'ユーザー別小売(卸)価格試算(税抜)'!F300))</f>
        <v>31900</v>
      </c>
      <c r="G300" s="62">
        <f>'6桁'!G300</f>
        <v>0</v>
      </c>
      <c r="H300" s="5" t="str">
        <f>IF('ユーザー別小売(卸)価格試算(税抜)'!H300="","",
      IF(ISNUMBER('ユーザー別小売(卸)価格試算(税抜)'!H300),
          IF(入力!$C$30=1,ROUNDDOWN('ユーザー別小売(卸)価格試算(税抜)'!H300*(1+入力!$C$31/100),-入力!$C$29),
          IF(入力!$C$30=2,ROUNDUP('ユーザー別小売(卸)価格試算(税抜)'!H300*(1+入力!$C$31/100),-入力!$C$29),
          IF(入力!$C$30=3,ROUND('ユーザー別小売(卸)価格試算(税抜)'!H300*(1+入力!$C$31/100),-入力!$C$29)))),
          'ユーザー別小売(卸)価格試算(税抜)'!H300))</f>
        <v/>
      </c>
      <c r="I300" s="62">
        <f>'6桁'!I300</f>
        <v>0</v>
      </c>
      <c r="J300" s="5" t="str">
        <f>IF('ユーザー別小売(卸)価格試算(税抜)'!J300="","",
      IF(ISNUMBER('ユーザー別小売(卸)価格試算(税抜)'!J300),
          IF(入力!$C$30=1,ROUNDDOWN('ユーザー別小売(卸)価格試算(税抜)'!J300*(1+入力!$C$31/100),-入力!$C$29),
          IF(入力!$C$30=2,ROUNDUP('ユーザー別小売(卸)価格試算(税抜)'!J300*(1+入力!$C$31/100),-入力!$C$29),
          IF(入力!$C$30=3,ROUND('ユーザー別小売(卸)価格試算(税抜)'!J300*(1+入力!$C$31/100),-入力!$C$29)))),
          'ユーザー別小売(卸)価格試算(税抜)'!J300))</f>
        <v/>
      </c>
      <c r="K300" s="62">
        <f>'6桁'!K300</f>
        <v>0</v>
      </c>
      <c r="L300" s="2"/>
      <c r="M300" s="397"/>
      <c r="N300" s="397"/>
      <c r="O300" s="397"/>
      <c r="P300" s="397"/>
      <c r="Q300" s="383"/>
      <c r="R300" s="199"/>
      <c r="S300" s="200"/>
      <c r="T300" s="199"/>
      <c r="U300" s="200"/>
      <c r="V300" s="2"/>
      <c r="W300" s="60"/>
      <c r="X300" s="83"/>
    </row>
    <row r="301" spans="2:27" s="3" customFormat="1" ht="30" customHeight="1">
      <c r="B301" s="589"/>
      <c r="C301" s="454" t="s">
        <v>483</v>
      </c>
      <c r="D301" s="435" t="s">
        <v>472</v>
      </c>
      <c r="E301" s="436"/>
      <c r="F301" s="5" t="str">
        <f>IF('ユーザー別小売(卸)価格試算(税抜)'!F301="","",
      IF(ISNUMBER('ユーザー別小売(卸)価格試算(税抜)'!F301),
          IF(入力!$C$30=1,ROUNDDOWN('ユーザー別小売(卸)価格試算(税抜)'!F301*(1+入力!$C$31/100),-入力!$C$29),
          IF(入力!$C$30=2,ROUNDUP('ユーザー別小売(卸)価格試算(税抜)'!F301*(1+入力!$C$31/100),-入力!$C$29),
          IF(入力!$C$30=3,ROUND('ユーザー別小売(卸)価格試算(税抜)'!F301*(1+入力!$C$31/100),-入力!$C$29)))),
          'ユーザー別小売(卸)価格試算(税抜)'!F301))</f>
        <v/>
      </c>
      <c r="G301" s="62">
        <f>'6桁'!G301</f>
        <v>0</v>
      </c>
      <c r="H301" s="5" t="str">
        <f>IF('ユーザー別小売(卸)価格試算(税抜)'!H301="","",
      IF(ISNUMBER('ユーザー別小売(卸)価格試算(税抜)'!H301),
          IF(入力!$C$30=1,ROUNDDOWN('ユーザー別小売(卸)価格試算(税抜)'!H301*(1+入力!$C$31/100),-入力!$C$29),
          IF(入力!$C$30=2,ROUNDUP('ユーザー別小売(卸)価格試算(税抜)'!H301*(1+入力!$C$31/100),-入力!$C$29),
          IF(入力!$C$30=3,ROUND('ユーザー別小売(卸)価格試算(税抜)'!H301*(1+入力!$C$31/100),-入力!$C$29)))),
          'ユーザー別小売(卸)価格試算(税抜)'!H301))</f>
        <v/>
      </c>
      <c r="I301" s="62">
        <f>'6桁'!I301</f>
        <v>0</v>
      </c>
      <c r="J301" s="5">
        <f>IF('ユーザー別小売(卸)価格試算(税抜)'!J301="","",
      IF(ISNUMBER('ユーザー別小売(卸)価格試算(税抜)'!J301),
          IF(入力!$C$30=1,ROUNDDOWN('ユーザー別小売(卸)価格試算(税抜)'!J301*(1+入力!$C$31/100),-入力!$C$29),
          IF(入力!$C$30=2,ROUNDUP('ユーザー別小売(卸)価格試算(税抜)'!J301*(1+入力!$C$31/100),-入力!$C$29),
          IF(入力!$C$30=3,ROUND('ユーザー別小売(卸)価格試算(税抜)'!J301*(1+入力!$C$31/100),-入力!$C$29)))),
          'ユーザー別小売(卸)価格試算(税抜)'!J301))</f>
        <v>30030</v>
      </c>
      <c r="K301" s="62" t="str">
        <f>'6桁'!K301</f>
        <v>※</v>
      </c>
      <c r="L301" s="2"/>
      <c r="M301" s="397"/>
      <c r="N301" s="397"/>
      <c r="O301" s="397"/>
      <c r="P301" s="397"/>
      <c r="Q301" s="383"/>
      <c r="R301" s="199"/>
      <c r="S301" s="200"/>
      <c r="T301" s="199"/>
      <c r="U301" s="200"/>
      <c r="V301" s="2"/>
      <c r="W301" s="60"/>
      <c r="X301" s="83"/>
    </row>
    <row r="302" spans="2:27" s="3" customFormat="1" ht="30" customHeight="1">
      <c r="B302" s="590"/>
      <c r="C302" s="452"/>
      <c r="D302" s="437" t="s">
        <v>473</v>
      </c>
      <c r="E302" s="438"/>
      <c r="F302" s="33" t="str">
        <f>IF('ユーザー別小売(卸)価格試算(税抜)'!F302="","",
      IF(ISNUMBER('ユーザー別小売(卸)価格試算(税抜)'!F302),
          IF(入力!$C$30=1,ROUNDDOWN('ユーザー別小売(卸)価格試算(税抜)'!F302*(1+入力!$C$31/100),-入力!$C$29),
          IF(入力!$C$30=2,ROUNDUP('ユーザー別小売(卸)価格試算(税抜)'!F302*(1+入力!$C$31/100),-入力!$C$29),
          IF(入力!$C$30=3,ROUND('ユーザー別小売(卸)価格試算(税抜)'!F302*(1+入力!$C$31/100),-入力!$C$29)))),
          'ユーザー別小売(卸)価格試算(税抜)'!F302))</f>
        <v/>
      </c>
      <c r="G302" s="58">
        <f>'6桁'!G302</f>
        <v>0</v>
      </c>
      <c r="H302" s="33" t="str">
        <f>IF('ユーザー別小売(卸)価格試算(税抜)'!H302="","",
      IF(ISNUMBER('ユーザー別小売(卸)価格試算(税抜)'!H302),
          IF(入力!$C$30=1,ROUNDDOWN('ユーザー別小売(卸)価格試算(税抜)'!H302*(1+入力!$C$31/100),-入力!$C$29),
          IF(入力!$C$30=2,ROUNDUP('ユーザー別小売(卸)価格試算(税抜)'!H302*(1+入力!$C$31/100),-入力!$C$29),
          IF(入力!$C$30=3,ROUND('ユーザー別小売(卸)価格試算(税抜)'!H302*(1+入力!$C$31/100),-入力!$C$29)))),
          'ユーザー別小売(卸)価格試算(税抜)'!H302))</f>
        <v/>
      </c>
      <c r="I302" s="58">
        <f>'6桁'!I302</f>
        <v>0</v>
      </c>
      <c r="J302" s="33">
        <f>IF('ユーザー別小売(卸)価格試算(税抜)'!J302="","",
      IF(ISNUMBER('ユーザー別小売(卸)価格試算(税抜)'!J302),
          IF(入力!$C$30=1,ROUNDDOWN('ユーザー別小売(卸)価格試算(税抜)'!J302*(1+入力!$C$31/100),-入力!$C$29),
          IF(入力!$C$30=2,ROUNDUP('ユーザー別小売(卸)価格試算(税抜)'!J302*(1+入力!$C$31/100),-入力!$C$29),
          IF(入力!$C$30=3,ROUND('ユーザー別小売(卸)価格試算(税抜)'!J302*(1+入力!$C$31/100),-入力!$C$29)))),
          'ユーザー別小売(卸)価格試算(税抜)'!J302))</f>
        <v>30140</v>
      </c>
      <c r="K302" s="58">
        <f>'6桁'!K302</f>
        <v>0</v>
      </c>
      <c r="L302" s="2"/>
      <c r="M302" s="397"/>
      <c r="N302" s="397"/>
      <c r="O302" s="397"/>
      <c r="P302" s="397"/>
      <c r="Q302" s="383"/>
      <c r="R302" s="199"/>
      <c r="S302" s="200"/>
      <c r="T302" s="199"/>
      <c r="U302" s="200"/>
      <c r="V302" s="2"/>
      <c r="W302" s="60"/>
      <c r="X302" s="83"/>
    </row>
    <row r="303" spans="2:27" s="3" customFormat="1" ht="30" customHeight="1">
      <c r="B303" s="455">
        <v>15</v>
      </c>
      <c r="C303" s="450" t="s">
        <v>415</v>
      </c>
      <c r="D303" s="439" t="s">
        <v>403</v>
      </c>
      <c r="E303" s="440"/>
      <c r="F303" s="6" t="str">
        <f>IF('ユーザー別小売(卸)価格試算(税抜)'!F303="","",
      IF(ISNUMBER('ユーザー別小売(卸)価格試算(税抜)'!F303),
          IF(入力!$C$30=1,ROUNDDOWN('ユーザー別小売(卸)価格試算(税抜)'!F303*(1+入力!$C$31/100),-入力!$C$29),
          IF(入力!$C$30=2,ROUNDUP('ユーザー別小売(卸)価格試算(税抜)'!F303*(1+入力!$C$31/100),-入力!$C$29),
          IF(入力!$C$30=3,ROUND('ユーザー別小売(卸)価格試算(税抜)'!F303*(1+入力!$C$31/100),-入力!$C$29)))),
          'ユーザー別小売(卸)価格試算(税抜)'!F303))</f>
        <v/>
      </c>
      <c r="G303" s="70">
        <f>'6桁'!G303</f>
        <v>0</v>
      </c>
      <c r="H303" s="6">
        <f>IF('ユーザー別小売(卸)価格試算(税抜)'!H303="","",
      IF(ISNUMBER('ユーザー別小売(卸)価格試算(税抜)'!H303),
          IF(入力!$C$30=1,ROUNDDOWN('ユーザー別小売(卸)価格試算(税抜)'!H303*(1+入力!$C$31/100),-入力!$C$29),
          IF(入力!$C$30=2,ROUNDUP('ユーザー別小売(卸)価格試算(税抜)'!H303*(1+入力!$C$31/100),-入力!$C$29),
          IF(入力!$C$30=3,ROUND('ユーザー別小売(卸)価格試算(税抜)'!H303*(1+入力!$C$31/100),-入力!$C$29)))),
          'ユーザー別小売(卸)価格試算(税抜)'!H303))</f>
        <v>25850</v>
      </c>
      <c r="I303" s="70" t="str">
        <f>'6桁'!I303</f>
        <v>※</v>
      </c>
      <c r="J303" s="6" t="str">
        <f>IF('ユーザー別小売(卸)価格試算(税抜)'!J303="","",
      IF(ISNUMBER('ユーザー別小売(卸)価格試算(税抜)'!J303),
          IF(入力!$C$30=1,ROUNDDOWN('ユーザー別小売(卸)価格試算(税抜)'!J303*(1+入力!$C$31/100),-入力!$C$29),
          IF(入力!$C$30=2,ROUNDUP('ユーザー別小売(卸)価格試算(税抜)'!J303*(1+入力!$C$31/100),-入力!$C$29),
          IF(入力!$C$30=3,ROUND('ユーザー別小売(卸)価格試算(税抜)'!J303*(1+入力!$C$31/100),-入力!$C$29)))),
          'ユーザー別小売(卸)価格試算(税抜)'!J303))</f>
        <v/>
      </c>
      <c r="K303" s="70">
        <f>'6桁'!K303</f>
        <v>0</v>
      </c>
      <c r="L303" s="2"/>
      <c r="M303" s="397"/>
      <c r="N303" s="397"/>
      <c r="O303" s="397"/>
      <c r="P303" s="397"/>
      <c r="Q303" s="383"/>
      <c r="R303" s="199"/>
      <c r="S303" s="200"/>
      <c r="T303" s="199"/>
      <c r="U303" s="200"/>
      <c r="V303" s="2"/>
      <c r="W303" s="60"/>
      <c r="X303" s="83"/>
    </row>
    <row r="304" spans="2:27" s="3" customFormat="1" ht="30" customHeight="1">
      <c r="B304" s="589"/>
      <c r="C304" s="451"/>
      <c r="D304" s="435" t="s">
        <v>472</v>
      </c>
      <c r="E304" s="436"/>
      <c r="F304" s="5" t="str">
        <f>IF('ユーザー別小売(卸)価格試算(税抜)'!F304="","",
      IF(ISNUMBER('ユーザー別小売(卸)価格試算(税抜)'!F304),
          IF(入力!$C$30=1,ROUNDDOWN('ユーザー別小売(卸)価格試算(税抜)'!F304*(1+入力!$C$31/100),-入力!$C$29),
          IF(入力!$C$30=2,ROUNDUP('ユーザー別小売(卸)価格試算(税抜)'!F304*(1+入力!$C$31/100),-入力!$C$29),
          IF(入力!$C$30=3,ROUND('ユーザー別小売(卸)価格試算(税抜)'!F304*(1+入力!$C$31/100),-入力!$C$29)))),
          'ユーザー別小売(卸)価格試算(税抜)'!F304))</f>
        <v/>
      </c>
      <c r="G304" s="62">
        <f>'6桁'!G304</f>
        <v>0</v>
      </c>
      <c r="H304" s="5">
        <f>IF('ユーザー別小売(卸)価格試算(税抜)'!H304="","",
      IF(ISNUMBER('ユーザー別小売(卸)価格試算(税抜)'!H304),
          IF(入力!$C$30=1,ROUNDDOWN('ユーザー別小売(卸)価格試算(税抜)'!H304*(1+入力!$C$31/100),-入力!$C$29),
          IF(入力!$C$30=2,ROUNDUP('ユーザー別小売(卸)価格試算(税抜)'!H304*(1+入力!$C$31/100),-入力!$C$29),
          IF(入力!$C$30=3,ROUND('ユーザー別小売(卸)価格試算(税抜)'!H304*(1+入力!$C$31/100),-入力!$C$29)))),
          'ユーザー別小売(卸)価格試算(税抜)'!H304))</f>
        <v>28050</v>
      </c>
      <c r="I304" s="62">
        <f>'6桁'!I304</f>
        <v>0</v>
      </c>
      <c r="J304" s="5" t="str">
        <f>IF('ユーザー別小売(卸)価格試算(税抜)'!J304="","",
      IF(ISNUMBER('ユーザー別小売(卸)価格試算(税抜)'!J304),
          IF(入力!$C$30=1,ROUNDDOWN('ユーザー別小売(卸)価格試算(税抜)'!J304*(1+入力!$C$31/100),-入力!$C$29),
          IF(入力!$C$30=2,ROUNDUP('ユーザー別小売(卸)価格試算(税抜)'!J304*(1+入力!$C$31/100),-入力!$C$29),
          IF(入力!$C$30=3,ROUND('ユーザー別小売(卸)価格試算(税抜)'!J304*(1+入力!$C$31/100),-入力!$C$29)))),
          'ユーザー別小売(卸)価格試算(税抜)'!J304))</f>
        <v/>
      </c>
      <c r="K304" s="62">
        <f>'6桁'!K304</f>
        <v>0</v>
      </c>
      <c r="L304" s="2"/>
      <c r="M304" s="397"/>
      <c r="N304" s="397"/>
      <c r="O304" s="397"/>
      <c r="P304" s="397"/>
      <c r="Q304" s="383"/>
      <c r="R304" s="199"/>
      <c r="S304" s="200"/>
      <c r="T304" s="199"/>
      <c r="U304" s="200"/>
      <c r="V304" s="2"/>
      <c r="W304" s="60"/>
      <c r="X304" s="83"/>
    </row>
    <row r="305" spans="2:27" s="3" customFormat="1" ht="30" customHeight="1">
      <c r="B305" s="589"/>
      <c r="C305" s="455"/>
      <c r="D305" s="435" t="s">
        <v>473</v>
      </c>
      <c r="E305" s="436"/>
      <c r="F305" s="5" t="str">
        <f>IF('ユーザー別小売(卸)価格試算(税抜)'!F305="","",
      IF(ISNUMBER('ユーザー別小売(卸)価格試算(税抜)'!F305),
          IF(入力!$C$30=1,ROUNDDOWN('ユーザー別小売(卸)価格試算(税抜)'!F305*(1+入力!$C$31/100),-入力!$C$29),
          IF(入力!$C$30=2,ROUNDUP('ユーザー別小売(卸)価格試算(税抜)'!F305*(1+入力!$C$31/100),-入力!$C$29),
          IF(入力!$C$30=3,ROUND('ユーザー別小売(卸)価格試算(税抜)'!F305*(1+入力!$C$31/100),-入力!$C$29)))),
          'ユーザー別小売(卸)価格試算(税抜)'!F305))</f>
        <v/>
      </c>
      <c r="G305" s="62">
        <f>'6桁'!G305</f>
        <v>0</v>
      </c>
      <c r="H305" s="5">
        <f>IF('ユーザー別小売(卸)価格試算(税抜)'!H305="","",
      IF(ISNUMBER('ユーザー別小売(卸)価格試算(税抜)'!H305),
          IF(入力!$C$30=1,ROUNDDOWN('ユーザー別小売(卸)価格試算(税抜)'!H305*(1+入力!$C$31/100),-入力!$C$29),
          IF(入力!$C$30=2,ROUNDUP('ユーザー別小売(卸)価格試算(税抜)'!H305*(1+入力!$C$31/100),-入力!$C$29),
          IF(入力!$C$30=3,ROUND('ユーザー別小売(卸)価格試算(税抜)'!H305*(1+入力!$C$31/100),-入力!$C$29)))),
          'ユーザー別小売(卸)価格試算(税抜)'!H305))</f>
        <v>30360</v>
      </c>
      <c r="I305" s="62">
        <f>'6桁'!I305</f>
        <v>0</v>
      </c>
      <c r="J305" s="5" t="str">
        <f>IF('ユーザー別小売(卸)価格試算(税抜)'!J305="","",
      IF(ISNUMBER('ユーザー別小売(卸)価格試算(税抜)'!J305),
          IF(入力!$C$30=1,ROUNDDOWN('ユーザー別小売(卸)価格試算(税抜)'!J305*(1+入力!$C$31/100),-入力!$C$29),
          IF(入力!$C$30=2,ROUNDUP('ユーザー別小売(卸)価格試算(税抜)'!J305*(1+入力!$C$31/100),-入力!$C$29),
          IF(入力!$C$30=3,ROUND('ユーザー別小売(卸)価格試算(税抜)'!J305*(1+入力!$C$31/100),-入力!$C$29)))),
          'ユーザー別小売(卸)価格試算(税抜)'!J305))</f>
        <v/>
      </c>
      <c r="K305" s="62">
        <f>'6桁'!K305</f>
        <v>0</v>
      </c>
      <c r="L305" s="2"/>
      <c r="M305" s="397"/>
      <c r="N305" s="397"/>
      <c r="O305" s="397"/>
      <c r="P305" s="397"/>
      <c r="Q305" s="383"/>
      <c r="R305" s="199"/>
      <c r="S305" s="200"/>
      <c r="T305" s="199"/>
      <c r="U305" s="200"/>
      <c r="V305" s="2"/>
      <c r="W305" s="60"/>
      <c r="X305" s="83"/>
    </row>
    <row r="306" spans="2:27" s="3" customFormat="1" ht="30" customHeight="1">
      <c r="B306" s="589"/>
      <c r="C306" s="454" t="s">
        <v>484</v>
      </c>
      <c r="D306" s="435" t="s">
        <v>472</v>
      </c>
      <c r="E306" s="436"/>
      <c r="F306" s="5" t="str">
        <f>IF('ユーザー別小売(卸)価格試算(税抜)'!F306="","",
      IF(ISNUMBER('ユーザー別小売(卸)価格試算(税抜)'!F306),
          IF(入力!$C$30=1,ROUNDDOWN('ユーザー別小売(卸)価格試算(税抜)'!F306*(1+入力!$C$31/100),-入力!$C$29),
          IF(入力!$C$30=2,ROUNDUP('ユーザー別小売(卸)価格試算(税抜)'!F306*(1+入力!$C$31/100),-入力!$C$29),
          IF(入力!$C$30=3,ROUND('ユーザー別小売(卸)価格試算(税抜)'!F306*(1+入力!$C$31/100),-入力!$C$29)))),
          'ユーザー別小売(卸)価格試算(税抜)'!F306))</f>
        <v/>
      </c>
      <c r="G306" s="62">
        <f>'6桁'!G306</f>
        <v>0</v>
      </c>
      <c r="H306" s="5" t="str">
        <f>IF('ユーザー別小売(卸)価格試算(税抜)'!H306="","",
      IF(ISNUMBER('ユーザー別小売(卸)価格試算(税抜)'!H306),
          IF(入力!$C$30=1,ROUNDDOWN('ユーザー別小売(卸)価格試算(税抜)'!H306*(1+入力!$C$31/100),-入力!$C$29),
          IF(入力!$C$30=2,ROUNDUP('ユーザー別小売(卸)価格試算(税抜)'!H306*(1+入力!$C$31/100),-入力!$C$29),
          IF(入力!$C$30=3,ROUND('ユーザー別小売(卸)価格試算(税抜)'!H306*(1+入力!$C$31/100),-入力!$C$29)))),
          'ユーザー別小売(卸)価格試算(税抜)'!H306))</f>
        <v/>
      </c>
      <c r="I306" s="62">
        <f>'6桁'!I306</f>
        <v>0</v>
      </c>
      <c r="J306" s="5">
        <f>IF('ユーザー別小売(卸)価格試算(税抜)'!J306="","",
      IF(ISNUMBER('ユーザー別小売(卸)価格試算(税抜)'!J306),
          IF(入力!$C$30=1,ROUNDDOWN('ユーザー別小売(卸)価格試算(税抜)'!J306*(1+入力!$C$31/100),-入力!$C$29),
          IF(入力!$C$30=2,ROUNDUP('ユーザー別小売(卸)価格試算(税抜)'!J306*(1+入力!$C$31/100),-入力!$C$29),
          IF(入力!$C$30=3,ROUND('ユーザー別小売(卸)価格試算(税抜)'!J306*(1+入力!$C$31/100),-入力!$C$29)))),
          'ユーザー別小売(卸)価格試算(税抜)'!J306))</f>
        <v>28710</v>
      </c>
      <c r="K306" s="62" t="str">
        <f>'6桁'!K306</f>
        <v>※</v>
      </c>
      <c r="L306" s="2"/>
      <c r="M306" s="397"/>
      <c r="N306" s="397"/>
      <c r="O306" s="397"/>
      <c r="P306" s="397"/>
      <c r="Q306" s="383"/>
      <c r="R306" s="199"/>
      <c r="S306" s="200"/>
      <c r="T306" s="199"/>
      <c r="U306" s="200"/>
      <c r="V306" s="2"/>
      <c r="W306" s="60"/>
      <c r="X306" s="83"/>
    </row>
    <row r="307" spans="2:27" ht="30" customHeight="1" thickBot="1">
      <c r="B307" s="591"/>
      <c r="C307" s="453"/>
      <c r="D307" s="456" t="s">
        <v>473</v>
      </c>
      <c r="E307" s="457"/>
      <c r="F307" s="16" t="str">
        <f>IF('ユーザー別小売(卸)価格試算(税抜)'!F307="","",
      IF(ISNUMBER('ユーザー別小売(卸)価格試算(税抜)'!F307),
          IF(入力!$C$30=1,ROUNDDOWN('ユーザー別小売(卸)価格試算(税抜)'!F307*(1+入力!$C$31/100),-入力!$C$29),
          IF(入力!$C$30=2,ROUNDUP('ユーザー別小売(卸)価格試算(税抜)'!F307*(1+入力!$C$31/100),-入力!$C$29),
          IF(入力!$C$30=3,ROUND('ユーザー別小売(卸)価格試算(税抜)'!F307*(1+入力!$C$31/100),-入力!$C$29)))),
          'ユーザー別小売(卸)価格試算(税抜)'!F307))</f>
        <v/>
      </c>
      <c r="G307" s="68">
        <f>'6桁'!G307</f>
        <v>0</v>
      </c>
      <c r="H307" s="16" t="str">
        <f>IF('ユーザー別小売(卸)価格試算(税抜)'!H307="","",
      IF(ISNUMBER('ユーザー別小売(卸)価格試算(税抜)'!H307),
          IF(入力!$C$30=1,ROUNDDOWN('ユーザー別小売(卸)価格試算(税抜)'!H307*(1+入力!$C$31/100),-入力!$C$29),
          IF(入力!$C$30=2,ROUNDUP('ユーザー別小売(卸)価格試算(税抜)'!H307*(1+入力!$C$31/100),-入力!$C$29),
          IF(入力!$C$30=3,ROUND('ユーザー別小売(卸)価格試算(税抜)'!H307*(1+入力!$C$31/100),-入力!$C$29)))),
          'ユーザー別小売(卸)価格試算(税抜)'!H307))</f>
        <v/>
      </c>
      <c r="I307" s="68">
        <f>'6桁'!I307</f>
        <v>0</v>
      </c>
      <c r="J307" s="16">
        <f>IF('ユーザー別小売(卸)価格試算(税抜)'!J307="","",
      IF(ISNUMBER('ユーザー別小売(卸)価格試算(税抜)'!J307),
          IF(入力!$C$30=1,ROUNDDOWN('ユーザー別小売(卸)価格試算(税抜)'!J307*(1+入力!$C$31/100),-入力!$C$29),
          IF(入力!$C$30=2,ROUNDUP('ユーザー別小売(卸)価格試算(税抜)'!J307*(1+入力!$C$31/100),-入力!$C$29),
          IF(入力!$C$30=3,ROUND('ユーザー別小売(卸)価格試算(税抜)'!J307*(1+入力!$C$31/100),-入力!$C$29)))),
          'ユーザー別小売(卸)価格試算(税抜)'!J307))</f>
        <v>30030</v>
      </c>
      <c r="K307" s="62" t="str">
        <f>'6桁'!K307</f>
        <v>※</v>
      </c>
      <c r="L307" s="38"/>
      <c r="M307" s="397"/>
      <c r="N307" s="397"/>
      <c r="O307" s="397"/>
      <c r="P307" s="397"/>
      <c r="Q307" s="383"/>
      <c r="R307" s="199"/>
      <c r="S307" s="200"/>
      <c r="T307" s="199"/>
      <c r="U307" s="200"/>
      <c r="V307" s="2"/>
      <c r="W307" s="60"/>
      <c r="Z307" s="27"/>
    </row>
    <row r="308" spans="2:27" ht="30" customHeight="1">
      <c r="B308" s="646" t="s">
        <v>474</v>
      </c>
      <c r="C308" s="646"/>
      <c r="D308" s="646"/>
      <c r="E308" s="646"/>
      <c r="F308" s="646"/>
      <c r="G308" s="646"/>
      <c r="H308" s="646"/>
      <c r="I308" s="646"/>
      <c r="J308" s="646"/>
      <c r="K308" s="646"/>
      <c r="L308" s="647"/>
      <c r="M308" s="647"/>
      <c r="N308" s="410"/>
      <c r="O308" s="410"/>
      <c r="P308" s="2"/>
      <c r="Q308" s="383"/>
      <c r="R308" s="383"/>
      <c r="S308" s="383"/>
      <c r="T308" s="199"/>
      <c r="U308" s="200"/>
      <c r="V308" s="2"/>
      <c r="W308" s="60"/>
      <c r="X308" s="2"/>
      <c r="Y308" s="60"/>
    </row>
    <row r="309" spans="2:27" s="3" customFormat="1" ht="16.5" customHeight="1" thickBot="1">
      <c r="F309" s="2"/>
      <c r="H309" s="2"/>
      <c r="J309" s="88"/>
      <c r="L309" s="88"/>
      <c r="M309" s="397"/>
      <c r="N309" s="397"/>
      <c r="O309" s="397"/>
      <c r="P309" s="88"/>
      <c r="Q309" s="383"/>
      <c r="R309" s="383"/>
      <c r="S309" s="383"/>
      <c r="T309" s="193"/>
      <c r="U309" s="195"/>
      <c r="V309" s="83"/>
      <c r="X309" s="83"/>
      <c r="Z309" s="83"/>
    </row>
    <row r="310" spans="2:27" s="3" customFormat="1" ht="25.5" customHeight="1" thickTop="1" thickBot="1">
      <c r="B310" s="461" t="s">
        <v>265</v>
      </c>
      <c r="C310" s="462"/>
      <c r="D310" s="462"/>
      <c r="E310" s="462"/>
      <c r="F310" s="462"/>
      <c r="G310" s="462"/>
      <c r="H310" s="462"/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3"/>
    </row>
    <row r="311" spans="2:27" s="3" customFormat="1" ht="14.25" customHeight="1" thickTop="1">
      <c r="B311" s="20"/>
      <c r="C311" s="20"/>
      <c r="D311" s="20"/>
      <c r="E311" s="20"/>
      <c r="F311" s="84"/>
      <c r="G311" s="18"/>
      <c r="H311" s="86"/>
      <c r="I311" s="27"/>
      <c r="J311" s="86"/>
      <c r="K311" s="27"/>
      <c r="L311" s="86"/>
      <c r="M311" s="27"/>
      <c r="N311" s="27"/>
      <c r="O311" s="27"/>
      <c r="P311" s="86"/>
      <c r="Q311" s="191"/>
      <c r="R311" s="191"/>
      <c r="S311" s="191"/>
      <c r="T311" s="197"/>
      <c r="U311" s="191"/>
      <c r="V311" s="83"/>
      <c r="X311" s="83"/>
      <c r="Z311" s="83"/>
    </row>
    <row r="312" spans="2:27" s="3" customFormat="1" ht="17.25" customHeight="1" thickBot="1">
      <c r="B312" s="18" t="s">
        <v>307</v>
      </c>
      <c r="C312" s="18"/>
      <c r="D312" s="18"/>
      <c r="E312" s="18"/>
      <c r="F312" s="84"/>
      <c r="G312" s="18"/>
      <c r="H312" s="86"/>
      <c r="I312" s="27"/>
      <c r="J312" s="86"/>
      <c r="K312" s="27"/>
      <c r="L312" s="86"/>
      <c r="M312" s="27"/>
      <c r="N312" s="27"/>
      <c r="O312" s="27"/>
      <c r="P312" s="86"/>
      <c r="Q312" s="191"/>
      <c r="R312" s="191"/>
      <c r="S312" s="191"/>
      <c r="T312" s="197"/>
      <c r="U312" s="191"/>
      <c r="V312" s="83"/>
      <c r="X312" s="83"/>
      <c r="Z312" s="83"/>
    </row>
    <row r="313" spans="2:27" ht="16.5" customHeight="1" thickBot="1">
      <c r="B313" s="468" t="s">
        <v>143</v>
      </c>
      <c r="C313" s="586"/>
      <c r="D313" s="468" t="s">
        <v>364</v>
      </c>
      <c r="E313" s="469"/>
      <c r="F313" s="481" t="s">
        <v>112</v>
      </c>
      <c r="G313" s="483"/>
      <c r="H313" s="35"/>
      <c r="K313" s="539" t="s">
        <v>143</v>
      </c>
      <c r="L313" s="606"/>
      <c r="M313" s="540"/>
      <c r="N313" s="468" t="s">
        <v>364</v>
      </c>
      <c r="O313" s="469"/>
      <c r="P313" s="481" t="s">
        <v>112</v>
      </c>
      <c r="Q313" s="482"/>
      <c r="R313" s="482"/>
      <c r="S313" s="483"/>
      <c r="T313" s="210"/>
      <c r="U313" s="210"/>
      <c r="V313" s="27"/>
      <c r="X313" s="27"/>
      <c r="Z313" s="27"/>
    </row>
    <row r="314" spans="2:27" s="29" customFormat="1" ht="39" customHeight="1" thickBot="1">
      <c r="B314" s="470"/>
      <c r="C314" s="587"/>
      <c r="D314" s="470"/>
      <c r="E314" s="471"/>
      <c r="F314" s="466" t="s">
        <v>337</v>
      </c>
      <c r="G314" s="488"/>
      <c r="H314" s="80"/>
      <c r="K314" s="541"/>
      <c r="L314" s="607"/>
      <c r="M314" s="542"/>
      <c r="N314" s="470"/>
      <c r="O314" s="471"/>
      <c r="P314" s="466" t="s">
        <v>485</v>
      </c>
      <c r="Q314" s="488"/>
      <c r="R314" s="466" t="s">
        <v>336</v>
      </c>
      <c r="S314" s="488"/>
      <c r="T314" s="522"/>
      <c r="U314" s="522"/>
    </row>
    <row r="315" spans="2:27" s="3" customFormat="1" ht="30" customHeight="1">
      <c r="B315" s="458" t="s">
        <v>85</v>
      </c>
      <c r="C315" s="459"/>
      <c r="D315" s="458" t="s">
        <v>389</v>
      </c>
      <c r="E315" s="459"/>
      <c r="F315" s="4">
        <f>IF('ユーザー別小売(卸)価格試算(税抜)'!F315="","",
      IF(ISNUMBER('ユーザー別小売(卸)価格試算(税抜)'!F315),
          IF(入力!$C$30=1,ROUNDDOWN('ユーザー別小売(卸)価格試算(税抜)'!F315*(1+入力!$C$31/100),-入力!$C$29),
          IF(入力!$C$30=2,ROUNDUP('ユーザー別小売(卸)価格試算(税抜)'!F315*(1+入力!$C$31/100),-入力!$C$29),
          IF(入力!$C$30=3,ROUND('ユーザー別小売(卸)価格試算(税抜)'!F315*(1+入力!$C$31/100),-入力!$C$29)))),
          'ユーザー別小売(卸)価格試算(税抜)'!F315))</f>
        <v>34320</v>
      </c>
      <c r="G315" s="61">
        <f>'6桁'!G315</f>
        <v>0</v>
      </c>
      <c r="H315" s="2"/>
      <c r="K315" s="458" t="s">
        <v>452</v>
      </c>
      <c r="L315" s="564"/>
      <c r="M315" s="459"/>
      <c r="N315" s="458" t="s">
        <v>396</v>
      </c>
      <c r="O315" s="459"/>
      <c r="P315" s="130" t="str">
        <f>IF('ユーザー別小売(卸)価格試算(税抜)'!P315="","",
      IF(ISNUMBER('ユーザー別小売(卸)価格試算(税抜)'!P315),
          IF(入力!$C$30=1,ROUNDDOWN('ユーザー別小売(卸)価格試算(税抜)'!P315*(1+入力!$C$31/100),-入力!$C$29),
          IF(入力!$C$30=2,ROUNDUP('ユーザー別小売(卸)価格試算(税抜)'!P315*(1+入力!$C$31/100),-入力!$C$29),
          IF(入力!$C$30=3,ROUND('ユーザー別小売(卸)価格試算(税抜)'!P315*(1+入力!$C$31/100),-入力!$C$29)))),
          'ユーザー別小売(卸)価格試算(税抜)'!P315))</f>
        <v/>
      </c>
      <c r="Q315" s="378">
        <f>'6桁'!Q315</f>
        <v>0</v>
      </c>
      <c r="R315" s="4">
        <f>IF('ユーザー別小売(卸)価格試算(税抜)'!R315="","",
      IF(ISNUMBER('ユーザー別小売(卸)価格試算(税抜)'!R315),
          IF(入力!$C$30=1,ROUNDDOWN('ユーザー別小売(卸)価格試算(税抜)'!R315*(1+入力!$C$31/100),-入力!$C$29),
          IF(入力!$C$30=2,ROUNDUP('ユーザー別小売(卸)価格試算(税抜)'!R315*(1+入力!$C$31/100),-入力!$C$29),
          IF(入力!$C$30=3,ROUND('ユーザー別小売(卸)価格試算(税抜)'!R315*(1+入力!$C$31/100),-入力!$C$29)))),
          'ユーザー別小売(卸)価格試算(税抜)'!R315))</f>
        <v>22880</v>
      </c>
      <c r="S315" s="406">
        <f>'6桁'!S315</f>
        <v>0</v>
      </c>
      <c r="T315" s="196"/>
      <c r="U315" s="383"/>
    </row>
    <row r="316" spans="2:27" ht="30" customHeight="1">
      <c r="B316" s="435" t="s">
        <v>432</v>
      </c>
      <c r="C316" s="436"/>
      <c r="D316" s="435" t="s">
        <v>433</v>
      </c>
      <c r="E316" s="436"/>
      <c r="F316" s="5">
        <f>IF('ユーザー別小売(卸)価格試算(税抜)'!F316="","",
      IF(ISNUMBER('ユーザー別小売(卸)価格試算(税抜)'!F316),
          IF(入力!$C$30=1,ROUNDDOWN('ユーザー別小売(卸)価格試算(税抜)'!F316*(1+入力!$C$31/100),-入力!$C$29),
          IF(入力!$C$30=2,ROUNDUP('ユーザー別小売(卸)価格試算(税抜)'!F316*(1+入力!$C$31/100),-入力!$C$29),
          IF(入力!$C$30=3,ROUND('ユーザー別小売(卸)価格試算(税抜)'!F316*(1+入力!$C$31/100),-入力!$C$29)))),
          'ユーザー別小売(卸)価格試算(税抜)'!F316))</f>
        <v>31460</v>
      </c>
      <c r="G316" s="62">
        <f>'6桁'!G316</f>
        <v>0</v>
      </c>
      <c r="H316" s="2"/>
      <c r="K316" s="435" t="s">
        <v>454</v>
      </c>
      <c r="L316" s="489"/>
      <c r="M316" s="436"/>
      <c r="N316" s="435" t="s">
        <v>389</v>
      </c>
      <c r="O316" s="436"/>
      <c r="P316" s="5" t="str">
        <f>IF('ユーザー別小売(卸)価格試算(税抜)'!P316="","",
      IF(ISNUMBER('ユーザー別小売(卸)価格試算(税抜)'!P316),
          IF(入力!$C$30=1,ROUNDDOWN('ユーザー別小売(卸)価格試算(税抜)'!P316*(1+入力!$C$31/100),-入力!$C$29),
          IF(入力!$C$30=2,ROUNDUP('ユーザー別小売(卸)価格試算(税抜)'!P316*(1+入力!$C$31/100),-入力!$C$29),
          IF(入力!$C$30=3,ROUND('ユーザー別小売(卸)価格試算(税抜)'!P316*(1+入力!$C$31/100),-入力!$C$29)))),
          'ユーザー別小売(卸)価格試算(税抜)'!P316))</f>
        <v/>
      </c>
      <c r="Q316" s="62">
        <f>'6桁'!Q316</f>
        <v>0</v>
      </c>
      <c r="R316" s="5">
        <f>IF('ユーザー別小売(卸)価格試算(税抜)'!R316="","",
      IF(ISNUMBER('ユーザー別小売(卸)価格試算(税抜)'!R316),
          IF(入力!$C$30=1,ROUNDDOWN('ユーザー別小売(卸)価格試算(税抜)'!R316*(1+入力!$C$31/100),-入力!$C$29),
          IF(入力!$C$30=2,ROUNDUP('ユーザー別小売(卸)価格試算(税抜)'!R316*(1+入力!$C$31/100),-入力!$C$29),
          IF(入力!$C$30=3,ROUND('ユーザー別小売(卸)価格試算(税抜)'!R316*(1+入力!$C$31/100),-入力!$C$29)))),
          'ユーザー別小売(卸)価格試算(税抜)'!R316))</f>
        <v>26950</v>
      </c>
      <c r="S316" s="201">
        <f>'6桁'!S316</f>
        <v>0</v>
      </c>
      <c r="T316" s="218"/>
      <c r="U316" s="237"/>
      <c r="V316" s="27"/>
      <c r="X316" s="27"/>
      <c r="Z316" s="27"/>
    </row>
    <row r="317" spans="2:27" s="3" customFormat="1" ht="30" customHeight="1">
      <c r="B317" s="435" t="s">
        <v>157</v>
      </c>
      <c r="C317" s="436"/>
      <c r="D317" s="435" t="s">
        <v>434</v>
      </c>
      <c r="E317" s="436"/>
      <c r="F317" s="5">
        <f>IF('ユーザー別小売(卸)価格試算(税抜)'!F317="","",
      IF(ISNUMBER('ユーザー別小売(卸)価格試算(税抜)'!F317),
          IF(入力!$C$30=1,ROUNDDOWN('ユーザー別小売(卸)価格試算(税抜)'!F317*(1+入力!$C$31/100),-入力!$C$29),
          IF(入力!$C$30=2,ROUNDUP('ユーザー別小売(卸)価格試算(税抜)'!F317*(1+入力!$C$31/100),-入力!$C$29),
          IF(入力!$C$30=3,ROUND('ユーザー別小売(卸)価格試算(税抜)'!F317*(1+入力!$C$31/100),-入力!$C$29)))),
          'ユーザー別小売(卸)価格試算(税抜)'!F317))</f>
        <v>34760</v>
      </c>
      <c r="G317" s="62">
        <f>'6桁'!G317</f>
        <v>0</v>
      </c>
      <c r="H317" s="2"/>
      <c r="K317" s="435" t="s">
        <v>180</v>
      </c>
      <c r="L317" s="489"/>
      <c r="M317" s="436"/>
      <c r="N317" s="435" t="s">
        <v>436</v>
      </c>
      <c r="O317" s="436"/>
      <c r="P317" s="5" t="str">
        <f>IF('ユーザー別小売(卸)価格試算(税抜)'!P317="","",
      IF(ISNUMBER('ユーザー別小売(卸)価格試算(税抜)'!P317),
          IF(入力!$C$30=1,ROUNDDOWN('ユーザー別小売(卸)価格試算(税抜)'!P317*(1+入力!$C$31/100),-入力!$C$29),
          IF(入力!$C$30=2,ROUNDUP('ユーザー別小売(卸)価格試算(税抜)'!P317*(1+入力!$C$31/100),-入力!$C$29),
          IF(入力!$C$30=3,ROUND('ユーザー別小売(卸)価格試算(税抜)'!P317*(1+入力!$C$31/100),-入力!$C$29)))),
          'ユーザー別小売(卸)価格試算(税抜)'!P317))</f>
        <v/>
      </c>
      <c r="Q317" s="62">
        <f>'6桁'!Q317</f>
        <v>0</v>
      </c>
      <c r="R317" s="5">
        <f>IF('ユーザー別小売(卸)価格試算(税抜)'!R317="","",
      IF(ISNUMBER('ユーザー別小売(卸)価格試算(税抜)'!R317),
          IF(入力!$C$30=1,ROUNDDOWN('ユーザー別小売(卸)価格試算(税抜)'!R317*(1+入力!$C$31/100),-入力!$C$29),
          IF(入力!$C$30=2,ROUNDUP('ユーザー別小売(卸)価格試算(税抜)'!R317*(1+入力!$C$31/100),-入力!$C$29),
          IF(入力!$C$30=3,ROUND('ユーザー別小売(卸)価格試算(税抜)'!R317*(1+入力!$C$31/100),-入力!$C$29)))),
          'ユーザー別小売(卸)価格試算(税抜)'!R317))</f>
        <v>28160</v>
      </c>
      <c r="S317" s="201">
        <f>'6桁'!S317</f>
        <v>0</v>
      </c>
      <c r="T317" s="199"/>
      <c r="U317" s="383"/>
    </row>
    <row r="318" spans="2:27" s="3" customFormat="1" ht="30" customHeight="1">
      <c r="B318" s="435" t="s">
        <v>435</v>
      </c>
      <c r="C318" s="436"/>
      <c r="D318" s="435" t="s">
        <v>436</v>
      </c>
      <c r="E318" s="436"/>
      <c r="F318" s="5">
        <f>IF('ユーザー別小売(卸)価格試算(税抜)'!F318="","",
      IF(ISNUMBER('ユーザー別小売(卸)価格試算(税抜)'!F318),
          IF(入力!$C$30=1,ROUNDDOWN('ユーザー別小売(卸)価格試算(税抜)'!F318*(1+入力!$C$31/100),-入力!$C$29),
          IF(入力!$C$30=2,ROUNDUP('ユーザー別小売(卸)価格試算(税抜)'!F318*(1+入力!$C$31/100),-入力!$C$29),
          IF(入力!$C$30=3,ROUND('ユーザー別小売(卸)価格試算(税抜)'!F318*(1+入力!$C$31/100),-入力!$C$29)))),
          'ユーザー別小売(卸)価格試算(税抜)'!F318))</f>
        <v>31240</v>
      </c>
      <c r="G318" s="62">
        <f>'6桁'!G318</f>
        <v>0</v>
      </c>
      <c r="H318" s="2"/>
      <c r="K318" s="437" t="s">
        <v>160</v>
      </c>
      <c r="L318" s="549"/>
      <c r="M318" s="438"/>
      <c r="N318" s="437" t="s">
        <v>394</v>
      </c>
      <c r="O318" s="438"/>
      <c r="P318" s="33">
        <f>IF('ユーザー別小売(卸)価格試算(税抜)'!P318="","",
      IF(ISNUMBER('ユーザー別小売(卸)価格試算(税抜)'!P318),
          IF(入力!$C$30=1,ROUNDDOWN('ユーザー別小売(卸)価格試算(税抜)'!P318*(1+入力!$C$31/100),-入力!$C$29),
          IF(入力!$C$30=2,ROUNDUP('ユーザー別小売(卸)価格試算(税抜)'!P318*(1+入力!$C$31/100),-入力!$C$29),
          IF(入力!$C$30=3,ROUND('ユーザー別小売(卸)価格試算(税抜)'!P318*(1+入力!$C$31/100),-入力!$C$29)))),
          'ユーザー別小売(卸)価格試算(税抜)'!P318))</f>
        <v>28270</v>
      </c>
      <c r="Q318" s="58">
        <f>'6桁'!Q318</f>
        <v>0</v>
      </c>
      <c r="R318" s="33" t="str">
        <f>IF('ユーザー別小売(卸)価格試算(税抜)'!R318="","",
      IF(ISNUMBER('ユーザー別小売(卸)価格試算(税抜)'!R318),
          IF(入力!$C$30=1,ROUNDDOWN('ユーザー別小売(卸)価格試算(税抜)'!R318*(1+入力!$C$31/100),-入力!$C$29),
          IF(入力!$C$30=2,ROUNDUP('ユーザー別小売(卸)価格試算(税抜)'!R318*(1+入力!$C$31/100),-入力!$C$29),
          IF(入力!$C$30=3,ROUND('ユーザー別小売(卸)価格試算(税抜)'!R318*(1+入力!$C$31/100),-入力!$C$29)))),
          'ユーザー別小売(卸)価格試算(税抜)'!R318))</f>
        <v/>
      </c>
      <c r="S318" s="202">
        <f>'6桁'!S318</f>
        <v>0</v>
      </c>
      <c r="T318" s="234"/>
      <c r="U318" s="383"/>
    </row>
    <row r="319" spans="2:27" s="3" customFormat="1" ht="30" customHeight="1">
      <c r="B319" s="435" t="s">
        <v>437</v>
      </c>
      <c r="C319" s="436"/>
      <c r="D319" s="435" t="s">
        <v>438</v>
      </c>
      <c r="E319" s="436"/>
      <c r="F319" s="5">
        <f>IF('ユーザー別小売(卸)価格試算(税抜)'!F319="","",
      IF(ISNUMBER('ユーザー別小売(卸)価格試算(税抜)'!F319),
          IF(入力!$C$30=1,ROUNDDOWN('ユーザー別小売(卸)価格試算(税抜)'!F319*(1+入力!$C$31/100),-入力!$C$29),
          IF(入力!$C$30=2,ROUNDUP('ユーザー別小売(卸)価格試算(税抜)'!F319*(1+入力!$C$31/100),-入力!$C$29),
          IF(入力!$C$30=3,ROUND('ユーザー別小売(卸)価格試算(税抜)'!F319*(1+入力!$C$31/100),-入力!$C$29)))),
          'ユーザー別小売(卸)価格試算(税抜)'!F319))</f>
        <v>35970</v>
      </c>
      <c r="G319" s="62">
        <f>'6桁'!G319</f>
        <v>0</v>
      </c>
      <c r="H319" s="2"/>
      <c r="K319" s="439" t="s">
        <v>385</v>
      </c>
      <c r="L319" s="609"/>
      <c r="M319" s="440"/>
      <c r="N319" s="439" t="s">
        <v>397</v>
      </c>
      <c r="O319" s="440"/>
      <c r="P319" s="6">
        <f>IF('ユーザー別小売(卸)価格試算(税抜)'!P319="","",
      IF(ISNUMBER('ユーザー別小売(卸)価格試算(税抜)'!P319),
          IF(入力!$C$30=1,ROUNDDOWN('ユーザー別小売(卸)価格試算(税抜)'!P319*(1+入力!$C$31/100),-入力!$C$29),
          IF(入力!$C$30=2,ROUNDUP('ユーザー別小売(卸)価格試算(税抜)'!P319*(1+入力!$C$31/100),-入力!$C$29),
          IF(入力!$C$30=3,ROUND('ユーザー別小売(卸)価格試算(税抜)'!P319*(1+入力!$C$31/100),-入力!$C$29)))),
          'ユーザー別小売(卸)価格試算(税抜)'!P319))</f>
        <v>18260</v>
      </c>
      <c r="Q319" s="70">
        <f>'6桁'!Q319</f>
        <v>0</v>
      </c>
      <c r="R319" s="6" t="str">
        <f>IF('ユーザー別小売(卸)価格試算(税抜)'!R319="","",
      IF(ISNUMBER('ユーザー別小売(卸)価格試算(税抜)'!R319),
          IF(入力!$C$30=1,ROUNDDOWN('ユーザー別小売(卸)価格試算(税抜)'!R319*(1+入力!$C$31/100),-入力!$C$29),
          IF(入力!$C$30=2,ROUNDUP('ユーザー別小売(卸)価格試算(税抜)'!R319*(1+入力!$C$31/100),-入力!$C$29),
          IF(入力!$C$30=3,ROUND('ユーザー別小売(卸)価格試算(税抜)'!R319*(1+入力!$C$31/100),-入力!$C$29)))),
          'ユーザー別小売(卸)価格試算(税抜)'!R319))</f>
        <v/>
      </c>
      <c r="S319" s="212">
        <f>'6桁'!S319</f>
        <v>0</v>
      </c>
      <c r="T319" s="234"/>
      <c r="U319" s="383"/>
    </row>
    <row r="320" spans="2:27" s="3" customFormat="1" ht="30" customHeight="1">
      <c r="B320" s="435" t="s">
        <v>378</v>
      </c>
      <c r="C320" s="436"/>
      <c r="D320" s="435" t="s">
        <v>433</v>
      </c>
      <c r="E320" s="436"/>
      <c r="F320" s="5">
        <f>IF('ユーザー別小売(卸)価格試算(税抜)'!F320="","",
      IF(ISNUMBER('ユーザー別小売(卸)価格試算(税抜)'!F320),
          IF(入力!$C$30=1,ROUNDDOWN('ユーザー別小売(卸)価格試算(税抜)'!F320*(1+入力!$C$31/100),-入力!$C$29),
          IF(入力!$C$30=2,ROUNDUP('ユーザー別小売(卸)価格試算(税抜)'!F320*(1+入力!$C$31/100),-入力!$C$29),
          IF(入力!$C$30=3,ROUND('ユーザー別小売(卸)価格試算(税抜)'!F320*(1+入力!$C$31/100),-入力!$C$29)))),
          'ユーザー別小売(卸)価格試算(税抜)'!F320))</f>
        <v>26400</v>
      </c>
      <c r="G320" s="62">
        <f>'6桁'!G320</f>
        <v>0</v>
      </c>
      <c r="H320" s="2"/>
      <c r="K320" s="443" t="s">
        <v>386</v>
      </c>
      <c r="L320" s="656"/>
      <c r="M320" s="444"/>
      <c r="N320" s="443" t="s">
        <v>399</v>
      </c>
      <c r="O320" s="444"/>
      <c r="P320" s="33">
        <f>IF('ユーザー別小売(卸)価格試算(税抜)'!P320="","",
      IF(ISNUMBER('ユーザー別小売(卸)価格試算(税抜)'!P320),
          IF(入力!$C$30=1,ROUNDDOWN('ユーザー別小売(卸)価格試算(税抜)'!P320*(1+入力!$C$31/100),-入力!$C$29),
          IF(入力!$C$30=2,ROUNDUP('ユーザー別小売(卸)価格試算(税抜)'!P320*(1+入力!$C$31/100),-入力!$C$29),
          IF(入力!$C$30=3,ROUND('ユーザー別小売(卸)価格試算(税抜)'!P320*(1+入力!$C$31/100),-入力!$C$29)))),
          'ユーザー別小売(卸)価格試算(税抜)'!P320))</f>
        <v>20350</v>
      </c>
      <c r="Q320" s="58">
        <f>'6桁'!Q320</f>
        <v>0</v>
      </c>
      <c r="R320" s="33" t="str">
        <f>IF('ユーザー別小売(卸)価格試算(税抜)'!R320="","",
      IF(ISNUMBER('ユーザー別小売(卸)価格試算(税抜)'!R320),
          IF(入力!$C$30=1,ROUNDDOWN('ユーザー別小売(卸)価格試算(税抜)'!R320*(1+入力!$C$31/100),-入力!$C$29),
          IF(入力!$C$30=2,ROUNDUP('ユーザー別小売(卸)価格試算(税抜)'!R320*(1+入力!$C$31/100),-入力!$C$29),
          IF(入力!$C$30=3,ROUND('ユーザー別小売(卸)価格試算(税抜)'!R320*(1+入力!$C$31/100),-入力!$C$29)))),
          'ユーザー別小売(卸)価格試算(税抜)'!R320))</f>
        <v/>
      </c>
      <c r="S320" s="202">
        <f>'6桁'!S320</f>
        <v>0</v>
      </c>
      <c r="T320" s="234"/>
      <c r="U320" s="383"/>
    </row>
    <row r="321" spans="2:26" s="3" customFormat="1" ht="30" customHeight="1">
      <c r="B321" s="435" t="s">
        <v>439</v>
      </c>
      <c r="C321" s="436"/>
      <c r="D321" s="435" t="s">
        <v>441</v>
      </c>
      <c r="E321" s="436"/>
      <c r="F321" s="5">
        <f>IF('ユーザー別小売(卸)価格試算(税抜)'!F321="","",
      IF(ISNUMBER('ユーザー別小売(卸)価格試算(税抜)'!F321),
          IF(入力!$C$30=1,ROUNDDOWN('ユーザー別小売(卸)価格試算(税抜)'!F321*(1+入力!$C$31/100),-入力!$C$29),
          IF(入力!$C$30=2,ROUNDUP('ユーザー別小売(卸)価格試算(税抜)'!F321*(1+入力!$C$31/100),-入力!$C$29),
          IF(入力!$C$30=3,ROUND('ユーザー別小売(卸)価格試算(税抜)'!F321*(1+入力!$C$31/100),-入力!$C$29)))),
          'ユーザー別小売(卸)価格試算(税抜)'!F321))</f>
        <v>27610</v>
      </c>
      <c r="G321" s="62">
        <f>'6桁'!G321</f>
        <v>0</v>
      </c>
      <c r="H321" s="2"/>
      <c r="K321" s="484" t="s">
        <v>5</v>
      </c>
      <c r="L321" s="657"/>
      <c r="M321" s="485"/>
      <c r="N321" s="484" t="s">
        <v>410</v>
      </c>
      <c r="O321" s="485"/>
      <c r="P321" s="118">
        <f>IF('ユーザー別小売(卸)価格試算(税抜)'!P321="","",
      IF(ISNUMBER('ユーザー別小売(卸)価格試算(税抜)'!P321),
          IF(入力!$C$30=1,ROUNDDOWN('ユーザー別小売(卸)価格試算(税抜)'!P321*(1+入力!$C$31/100),-入力!$C$29),
          IF(入力!$C$30=2,ROUNDUP('ユーザー別小売(卸)価格試算(税抜)'!P321*(1+入力!$C$31/100),-入力!$C$29),
          IF(入力!$C$30=3,ROUND('ユーザー別小売(卸)価格試算(税抜)'!P321*(1+入力!$C$31/100),-入力!$C$29)))),
          'ユーザー別小売(卸)価格試算(税抜)'!P321))</f>
        <v>11330</v>
      </c>
      <c r="Q321" s="122">
        <f>'6桁'!Q321</f>
        <v>0</v>
      </c>
      <c r="R321" s="118" t="str">
        <f>IF('ユーザー別小売(卸)価格試算(税抜)'!R321="","",
      IF(ISNUMBER('ユーザー別小売(卸)価格試算(税抜)'!R321),
          IF(入力!$C$30=1,ROUNDDOWN('ユーザー別小売(卸)価格試算(税抜)'!R321*(1+入力!$C$31/100),-入力!$C$29),
          IF(入力!$C$30=2,ROUNDUP('ユーザー別小売(卸)価格試算(税抜)'!R321*(1+入力!$C$31/100),-入力!$C$29),
          IF(入力!$C$30=3,ROUND('ユーザー別小売(卸)価格試算(税抜)'!R321*(1+入力!$C$31/100),-入力!$C$29)))),
          'ユーザー別小売(卸)価格試算(税抜)'!R321))</f>
        <v/>
      </c>
      <c r="S321" s="247">
        <f>'6桁'!S321</f>
        <v>0</v>
      </c>
      <c r="T321" s="234"/>
      <c r="U321" s="383"/>
    </row>
    <row r="322" spans="2:26" s="3" customFormat="1" ht="30" customHeight="1">
      <c r="B322" s="435" t="s">
        <v>442</v>
      </c>
      <c r="C322" s="436"/>
      <c r="D322" s="435" t="s">
        <v>434</v>
      </c>
      <c r="E322" s="436"/>
      <c r="F322" s="5">
        <f>IF('ユーザー別小売(卸)価格試算(税抜)'!F322="","",
      IF(ISNUMBER('ユーザー別小売(卸)価格試算(税抜)'!F322),
          IF(入力!$C$30=1,ROUNDDOWN('ユーザー別小売(卸)価格試算(税抜)'!F322*(1+入力!$C$31/100),-入力!$C$29),
          IF(入力!$C$30=2,ROUNDUP('ユーザー別小売(卸)価格試算(税抜)'!F322*(1+入力!$C$31/100),-入力!$C$29),
          IF(入力!$C$30=3,ROUND('ユーザー別小売(卸)価格試算(税抜)'!F322*(1+入力!$C$31/100),-入力!$C$29)))),
          'ユーザー別小売(卸)価格試算(税抜)'!F322))</f>
        <v>28710</v>
      </c>
      <c r="G322" s="62">
        <f>'6桁'!G322</f>
        <v>0</v>
      </c>
      <c r="H322" s="2"/>
      <c r="K322" s="484" t="s">
        <v>427</v>
      </c>
      <c r="L322" s="657"/>
      <c r="M322" s="485"/>
      <c r="N322" s="484" t="s">
        <v>383</v>
      </c>
      <c r="O322" s="485"/>
      <c r="P322" s="77" t="str">
        <f>IF('ユーザー別小売(卸)価格試算(税抜)'!P322="","",
      IF(ISNUMBER('ユーザー別小売(卸)価格試算(税抜)'!P322),
          IF(入力!$C$30=1,ROUNDDOWN('ユーザー別小売(卸)価格試算(税抜)'!P322*(1+入力!$C$31/100),-入力!$C$29),
          IF(入力!$C$30=2,ROUNDUP('ユーザー別小売(卸)価格試算(税抜)'!P322*(1+入力!$C$31/100),-入力!$C$29),
          IF(入力!$C$30=3,ROUND('ユーザー別小売(卸)価格試算(税抜)'!P322*(1+入力!$C$31/100),-入力!$C$29)))),
          'ユーザー別小売(卸)価格試算(税抜)'!P322))</f>
        <v/>
      </c>
      <c r="Q322" s="72">
        <f>'6桁'!Q322</f>
        <v>0</v>
      </c>
      <c r="R322" s="77">
        <f>IF('ユーザー別小売(卸)価格試算(税抜)'!R322="","",
      IF(ISNUMBER('ユーザー別小売(卸)価格試算(税抜)'!R322),
          IF(入力!$C$30=1,ROUNDDOWN('ユーザー別小売(卸)価格試算(税抜)'!R322*(1+入力!$C$31/100),-入力!$C$29),
          IF(入力!$C$30=2,ROUNDUP('ユーザー別小売(卸)価格試算(税抜)'!R322*(1+入力!$C$31/100),-入力!$C$29),
          IF(入力!$C$30=3,ROUND('ユーザー別小売(卸)価格試算(税抜)'!R322*(1+入力!$C$31/100),-入力!$C$29)))),
          'ユーザー別小売(卸)価格試算(税抜)'!R322))</f>
        <v>29480</v>
      </c>
      <c r="S322" s="240">
        <f>'6桁'!S322</f>
        <v>0</v>
      </c>
      <c r="T322" s="234"/>
      <c r="U322" s="383"/>
    </row>
    <row r="323" spans="2:26" s="3" customFormat="1" ht="30" customHeight="1">
      <c r="B323" s="435" t="s">
        <v>443</v>
      </c>
      <c r="C323" s="436"/>
      <c r="D323" s="435" t="s">
        <v>445</v>
      </c>
      <c r="E323" s="436"/>
      <c r="F323" s="5">
        <f>IF('ユーザー別小売(卸)価格試算(税抜)'!F323="","",
      IF(ISNUMBER('ユーザー別小売(卸)価格試算(税抜)'!F323),
          IF(入力!$C$30=1,ROUNDDOWN('ユーザー別小売(卸)価格試算(税抜)'!F323*(1+入力!$C$31/100),-入力!$C$29),
          IF(入力!$C$30=2,ROUNDUP('ユーザー別小売(卸)価格試算(税抜)'!F323*(1+入力!$C$31/100),-入力!$C$29),
          IF(入力!$C$30=3,ROUND('ユーザー別小売(卸)価格試算(税抜)'!F323*(1+入力!$C$31/100),-入力!$C$29)))),
          'ユーザー別小売(卸)価格試算(税抜)'!F323))</f>
        <v>29920</v>
      </c>
      <c r="G323" s="62">
        <f>'6桁'!G323</f>
        <v>0</v>
      </c>
      <c r="H323" s="2"/>
      <c r="K323" s="439" t="s">
        <v>419</v>
      </c>
      <c r="L323" s="609"/>
      <c r="M323" s="440"/>
      <c r="N323" s="439" t="s">
        <v>433</v>
      </c>
      <c r="O323" s="440"/>
      <c r="P323" s="6" t="str">
        <f>IF('ユーザー別小売(卸)価格試算(税抜)'!P323="","",
      IF(ISNUMBER('ユーザー別小売(卸)価格試算(税抜)'!P323),
          IF(入力!$C$30=1,ROUNDDOWN('ユーザー別小売(卸)価格試算(税抜)'!P323*(1+入力!$C$31/100),-入力!$C$29),
          IF(入力!$C$30=2,ROUNDUP('ユーザー別小売(卸)価格試算(税抜)'!P323*(1+入力!$C$31/100),-入力!$C$29),
          IF(入力!$C$30=3,ROUND('ユーザー別小売(卸)価格試算(税抜)'!P323*(1+入力!$C$31/100),-入力!$C$29)))),
          'ユーザー別小売(卸)価格試算(税抜)'!P323))</f>
        <v/>
      </c>
      <c r="Q323" s="70">
        <f>'6桁'!Q323</f>
        <v>0</v>
      </c>
      <c r="R323" s="6">
        <f>IF('ユーザー別小売(卸)価格試算(税抜)'!R323="","",
      IF(ISNUMBER('ユーザー別小売(卸)価格試算(税抜)'!R323),
          IF(入力!$C$30=1,ROUNDDOWN('ユーザー別小売(卸)価格試算(税抜)'!R323*(1+入力!$C$31/100),-入力!$C$29),
          IF(入力!$C$30=2,ROUNDUP('ユーザー別小売(卸)価格試算(税抜)'!R323*(1+入力!$C$31/100),-入力!$C$29),
          IF(入力!$C$30=3,ROUND('ユーザー別小売(卸)価格試算(税抜)'!R323*(1+入力!$C$31/100),-入力!$C$29)))),
          'ユーザー別小売(卸)価格試算(税抜)'!R323))</f>
        <v>33440</v>
      </c>
      <c r="S323" s="212">
        <f>'6桁'!S323</f>
        <v>0</v>
      </c>
      <c r="T323" s="234"/>
      <c r="U323" s="383"/>
    </row>
    <row r="324" spans="2:26" s="3" customFormat="1" ht="30" customHeight="1" thickBot="1">
      <c r="B324" s="456" t="s">
        <v>446</v>
      </c>
      <c r="C324" s="457"/>
      <c r="D324" s="456" t="s">
        <v>448</v>
      </c>
      <c r="E324" s="457"/>
      <c r="F324" s="16">
        <f>IF('ユーザー別小売(卸)価格試算(税抜)'!F324="","",
      IF(ISNUMBER('ユーザー別小売(卸)価格試算(税抜)'!F324),
          IF(入力!$C$30=1,ROUNDDOWN('ユーザー別小売(卸)価格試算(税抜)'!F324*(1+入力!$C$31/100),-入力!$C$29),
          IF(入力!$C$30=2,ROUNDUP('ユーザー別小売(卸)価格試算(税抜)'!F324*(1+入力!$C$31/100),-入力!$C$29),
          IF(入力!$C$30=3,ROUND('ユーザー別小売(卸)価格試算(税抜)'!F324*(1+入力!$C$31/100),-入力!$C$29)))),
          'ユーザー別小売(卸)価格試算(税抜)'!F324))</f>
        <v>30800</v>
      </c>
      <c r="G324" s="68">
        <f>'6桁'!G324</f>
        <v>0</v>
      </c>
      <c r="H324" s="2"/>
      <c r="K324" s="435" t="s">
        <v>420</v>
      </c>
      <c r="L324" s="489"/>
      <c r="M324" s="436"/>
      <c r="N324" s="435" t="s">
        <v>476</v>
      </c>
      <c r="O324" s="436"/>
      <c r="P324" s="5" t="str">
        <f>IF('ユーザー別小売(卸)価格試算(税抜)'!P324="","",
      IF(ISNUMBER('ユーザー別小売(卸)価格試算(税抜)'!P324),
          IF(入力!$C$30=1,ROUNDDOWN('ユーザー別小売(卸)価格試算(税抜)'!P324*(1+入力!$C$31/100),-入力!$C$29),
          IF(入力!$C$30=2,ROUNDUP('ユーザー別小売(卸)価格試算(税抜)'!P324*(1+入力!$C$31/100),-入力!$C$29),
          IF(入力!$C$30=3,ROUND('ユーザー別小売(卸)価格試算(税抜)'!P324*(1+入力!$C$31/100),-入力!$C$29)))),
          'ユーザー別小売(卸)価格試算(税抜)'!P324))</f>
        <v/>
      </c>
      <c r="Q324" s="62">
        <f>'6桁'!Q324</f>
        <v>0</v>
      </c>
      <c r="R324" s="5">
        <f>IF('ユーザー別小売(卸)価格試算(税抜)'!R324="","",
      IF(ISNUMBER('ユーザー別小売(卸)価格試算(税抜)'!R324),
          IF(入力!$C$30=1,ROUNDDOWN('ユーザー別小売(卸)価格試算(税抜)'!R324*(1+入力!$C$31/100),-入力!$C$29),
          IF(入力!$C$30=2,ROUNDUP('ユーザー別小売(卸)価格試算(税抜)'!R324*(1+入力!$C$31/100),-入力!$C$29),
          IF(入力!$C$30=3,ROUND('ユーザー別小売(卸)価格試算(税抜)'!R324*(1+入力!$C$31/100),-入力!$C$29)))),
          'ユーザー別小売(卸)価格試算(税抜)'!R324))</f>
        <v>34650</v>
      </c>
      <c r="S324" s="201">
        <f>'6桁'!S324</f>
        <v>0</v>
      </c>
      <c r="T324" s="234"/>
      <c r="U324" s="383"/>
    </row>
    <row r="325" spans="2:26" ht="30" customHeight="1">
      <c r="B325" s="28"/>
      <c r="C325" s="28"/>
      <c r="D325" s="28"/>
      <c r="E325" s="28"/>
      <c r="F325" s="84"/>
      <c r="G325" s="60"/>
      <c r="H325" s="2"/>
      <c r="K325" s="435" t="s">
        <v>421</v>
      </c>
      <c r="L325" s="489"/>
      <c r="M325" s="436"/>
      <c r="N325" s="435" t="s">
        <v>463</v>
      </c>
      <c r="O325" s="436"/>
      <c r="P325" s="5" t="str">
        <f>IF('ユーザー別小売(卸)価格試算(税抜)'!P325="","",
      IF(ISNUMBER('ユーザー別小売(卸)価格試算(税抜)'!P325),
          IF(入力!$C$30=1,ROUNDDOWN('ユーザー別小売(卸)価格試算(税抜)'!P325*(1+入力!$C$31/100),-入力!$C$29),
          IF(入力!$C$30=2,ROUNDUP('ユーザー別小売(卸)価格試算(税抜)'!P325*(1+入力!$C$31/100),-入力!$C$29),
          IF(入力!$C$30=3,ROUND('ユーザー別小売(卸)価格試算(税抜)'!P325*(1+入力!$C$31/100),-入力!$C$29)))),
          'ユーザー別小売(卸)価格試算(税抜)'!P325))</f>
        <v/>
      </c>
      <c r="Q325" s="62">
        <f>'6桁'!Q325</f>
        <v>0</v>
      </c>
      <c r="R325" s="5">
        <f>IF('ユーザー別小売(卸)価格試算(税抜)'!R325="","",
      IF(ISNUMBER('ユーザー別小売(卸)価格試算(税抜)'!R325),
          IF(入力!$C$30=1,ROUNDDOWN('ユーザー別小売(卸)価格試算(税抜)'!R325*(1+入力!$C$31/100),-入力!$C$29),
          IF(入力!$C$30=2,ROUNDUP('ユーザー別小売(卸)価格試算(税抜)'!R325*(1+入力!$C$31/100),-入力!$C$29),
          IF(入力!$C$30=3,ROUND('ユーザー別小売(卸)価格試算(税抜)'!R325*(1+入力!$C$31/100),-入力!$C$29)))),
          'ユーザー別小売(卸)価格試算(税抜)'!R325))</f>
        <v>30250</v>
      </c>
      <c r="S325" s="246">
        <f>'6桁'!S325</f>
        <v>0</v>
      </c>
      <c r="T325" s="218"/>
      <c r="U325" s="237"/>
      <c r="V325" s="27"/>
      <c r="X325" s="27"/>
      <c r="Z325" s="27"/>
    </row>
    <row r="326" spans="2:26" ht="30" customHeight="1">
      <c r="B326" s="580"/>
      <c r="C326" s="580"/>
      <c r="D326" s="397"/>
      <c r="E326" s="397"/>
      <c r="F326" s="2"/>
      <c r="G326" s="60"/>
      <c r="H326" s="2"/>
      <c r="K326" s="435" t="s">
        <v>422</v>
      </c>
      <c r="L326" s="489"/>
      <c r="M326" s="436"/>
      <c r="N326" s="435" t="s">
        <v>464</v>
      </c>
      <c r="O326" s="436"/>
      <c r="P326" s="5" t="str">
        <f>IF('ユーザー別小売(卸)価格試算(税抜)'!P326="","",
      IF(ISNUMBER('ユーザー別小売(卸)価格試算(税抜)'!P326),
          IF(入力!$C$30=1,ROUNDDOWN('ユーザー別小売(卸)価格試算(税抜)'!P326*(1+入力!$C$31/100),-入力!$C$29),
          IF(入力!$C$30=2,ROUNDUP('ユーザー別小売(卸)価格試算(税抜)'!P326*(1+入力!$C$31/100),-入力!$C$29),
          IF(入力!$C$30=3,ROUND('ユーザー別小売(卸)価格試算(税抜)'!P326*(1+入力!$C$31/100),-入力!$C$29)))),
          'ユーザー別小売(卸)価格試算(税抜)'!P326))</f>
        <v/>
      </c>
      <c r="Q326" s="62">
        <f>'6桁'!Q326</f>
        <v>0</v>
      </c>
      <c r="R326" s="5">
        <f>IF('ユーザー別小売(卸)価格試算(税抜)'!R326="","",
      IF(ISNUMBER('ユーザー別小売(卸)価格試算(税抜)'!R326),
          IF(入力!$C$30=1,ROUNDDOWN('ユーザー別小売(卸)価格試算(税抜)'!R326*(1+入力!$C$31/100),-入力!$C$29),
          IF(入力!$C$30=2,ROUNDUP('ユーザー別小売(卸)価格試算(税抜)'!R326*(1+入力!$C$31/100),-入力!$C$29),
          IF(入力!$C$30=3,ROUND('ユーザー別小売(卸)価格試算(税抜)'!R326*(1+入力!$C$31/100),-入力!$C$29)))),
          'ユーザー別小売(卸)価格試算(税抜)'!R326))</f>
        <v>32120</v>
      </c>
      <c r="S326" s="201">
        <f>'6桁'!S326</f>
        <v>0</v>
      </c>
      <c r="T326" s="199"/>
      <c r="U326" s="237"/>
      <c r="V326" s="27"/>
      <c r="X326" s="27"/>
      <c r="Z326" s="27"/>
    </row>
    <row r="327" spans="2:26" ht="30" customHeight="1">
      <c r="B327" s="28"/>
      <c r="C327" s="28"/>
      <c r="D327" s="28"/>
      <c r="E327" s="28"/>
      <c r="F327" s="84"/>
      <c r="G327" s="60"/>
      <c r="H327" s="2"/>
      <c r="K327" s="435" t="s">
        <v>423</v>
      </c>
      <c r="L327" s="489"/>
      <c r="M327" s="436"/>
      <c r="N327" s="435" t="s">
        <v>438</v>
      </c>
      <c r="O327" s="436"/>
      <c r="P327" s="5" t="str">
        <f>IF('ユーザー別小売(卸)価格試算(税抜)'!P327="","",
      IF(ISNUMBER('ユーザー別小売(卸)価格試算(税抜)'!P327),
          IF(入力!$C$30=1,ROUNDDOWN('ユーザー別小売(卸)価格試算(税抜)'!P327*(1+入力!$C$31/100),-入力!$C$29),
          IF(入力!$C$30=2,ROUNDUP('ユーザー別小売(卸)価格試算(税抜)'!P327*(1+入力!$C$31/100),-入力!$C$29),
          IF(入力!$C$30=3,ROUND('ユーザー別小売(卸)価格試算(税抜)'!P327*(1+入力!$C$31/100),-入力!$C$29)))),
          'ユーザー別小売(卸)価格試算(税抜)'!P327))</f>
        <v/>
      </c>
      <c r="Q327" s="62">
        <f>'6桁'!Q327</f>
        <v>0</v>
      </c>
      <c r="R327" s="5">
        <f>IF('ユーザー別小売(卸)価格試算(税抜)'!R327="","",
      IF(ISNUMBER('ユーザー別小売(卸)価格試算(税抜)'!R327),
          IF(入力!$C$30=1,ROUNDDOWN('ユーザー別小売(卸)価格試算(税抜)'!R327*(1+入力!$C$31/100),-入力!$C$29),
          IF(入力!$C$30=2,ROUNDUP('ユーザー別小売(卸)価格試算(税抜)'!R327*(1+入力!$C$31/100),-入力!$C$29),
          IF(入力!$C$30=3,ROUND('ユーザー別小売(卸)価格試算(税抜)'!R327*(1+入力!$C$31/100),-入力!$C$29)))),
          'ユーザー別小売(卸)価格試算(税抜)'!R327))</f>
        <v>33550</v>
      </c>
      <c r="S327" s="201">
        <f>'6桁'!S327</f>
        <v>0</v>
      </c>
      <c r="T327" s="218"/>
      <c r="U327" s="237"/>
      <c r="V327" s="27"/>
      <c r="X327" s="27"/>
      <c r="Z327" s="27"/>
    </row>
    <row r="328" spans="2:26" s="3" customFormat="1" ht="30" customHeight="1" thickBot="1">
      <c r="B328" s="580"/>
      <c r="C328" s="580"/>
      <c r="D328" s="397"/>
      <c r="E328" s="397"/>
      <c r="F328" s="2"/>
      <c r="G328" s="60"/>
      <c r="H328" s="2"/>
      <c r="K328" s="456" t="s">
        <v>424</v>
      </c>
      <c r="L328" s="608"/>
      <c r="M328" s="457"/>
      <c r="N328" s="456" t="s">
        <v>445</v>
      </c>
      <c r="O328" s="457"/>
      <c r="P328" s="16" t="str">
        <f>IF('ユーザー別小売(卸)価格試算(税抜)'!P328="","",
      IF(ISNUMBER('ユーザー別小売(卸)価格試算(税抜)'!P328),
          IF(入力!$C$30=1,ROUNDDOWN('ユーザー別小売(卸)価格試算(税抜)'!P328*(1+入力!$C$31/100),-入力!$C$29),
          IF(入力!$C$30=2,ROUNDUP('ユーザー別小売(卸)価格試算(税抜)'!P328*(1+入力!$C$31/100),-入力!$C$29),
          IF(入力!$C$30=3,ROUND('ユーザー別小売(卸)価格試算(税抜)'!P328*(1+入力!$C$31/100),-入力!$C$29)))),
          'ユーザー別小売(卸)価格試算(税抜)'!P328))</f>
        <v/>
      </c>
      <c r="Q328" s="68">
        <f>'6桁'!Q328</f>
        <v>0</v>
      </c>
      <c r="R328" s="16">
        <f>IF('ユーザー別小売(卸)価格試算(税抜)'!R328="","",
      IF(ISNUMBER('ユーザー別小売(卸)価格試算(税抜)'!R328),
          IF(入力!$C$30=1,ROUNDDOWN('ユーザー別小売(卸)価格試算(税抜)'!R328*(1+入力!$C$31/100),-入力!$C$29),
          IF(入力!$C$30=2,ROUNDUP('ユーザー別小売(卸)価格試算(税抜)'!R328*(1+入力!$C$31/100),-入力!$C$29),
          IF(入力!$C$30=3,ROUND('ユーザー別小売(卸)価格試算(税抜)'!R328*(1+入力!$C$31/100),-入力!$C$29)))),
          'ユーザー別小売(卸)価格試算(税抜)'!R328))</f>
        <v>30360</v>
      </c>
      <c r="S328" s="207">
        <f>'6桁'!S328</f>
        <v>0</v>
      </c>
      <c r="T328" s="199"/>
      <c r="U328" s="200"/>
      <c r="V328" s="2"/>
      <c r="W328" s="60"/>
      <c r="X328" s="88"/>
      <c r="Y328" s="397"/>
    </row>
    <row r="329" spans="2:26" ht="30" customHeight="1">
      <c r="B329" s="28"/>
      <c r="C329" s="28"/>
      <c r="D329" s="28"/>
      <c r="E329" s="28"/>
      <c r="F329" s="84"/>
      <c r="G329" s="60"/>
      <c r="H329" s="2"/>
      <c r="J329" s="2"/>
      <c r="K329" s="257"/>
      <c r="L329" s="2"/>
      <c r="M329" s="28"/>
      <c r="N329" s="28"/>
      <c r="O329" s="28"/>
      <c r="P329" s="84"/>
      <c r="Q329" s="238"/>
      <c r="R329" s="238"/>
      <c r="S329" s="238"/>
      <c r="T329" s="218"/>
      <c r="U329" s="200"/>
      <c r="V329" s="2"/>
      <c r="W329" s="60"/>
      <c r="X329" s="84"/>
      <c r="Y329" s="34"/>
      <c r="Z329" s="27"/>
    </row>
    <row r="330" spans="2:26" ht="30" customHeight="1">
      <c r="B330" s="580"/>
      <c r="C330" s="580"/>
      <c r="D330" s="397"/>
      <c r="E330" s="397"/>
      <c r="F330" s="2"/>
      <c r="G330" s="60"/>
      <c r="H330" s="2"/>
      <c r="I330" s="69"/>
      <c r="J330" s="2"/>
      <c r="K330" s="60"/>
      <c r="L330" s="2"/>
      <c r="M330" s="580"/>
      <c r="N330" s="580"/>
      <c r="O330" s="580"/>
      <c r="P330" s="580"/>
      <c r="Q330" s="580"/>
      <c r="R330" s="199"/>
      <c r="S330" s="200"/>
      <c r="T330" s="199"/>
      <c r="U330" s="200"/>
      <c r="V330" s="2"/>
      <c r="W330" s="60"/>
      <c r="X330" s="84"/>
      <c r="Y330" s="34"/>
      <c r="Z330" s="27"/>
    </row>
    <row r="331" spans="2:26" ht="30" customHeight="1">
      <c r="B331" s="28"/>
      <c r="C331" s="28"/>
      <c r="D331" s="28"/>
      <c r="E331" s="28"/>
      <c r="F331" s="84"/>
      <c r="G331" s="60"/>
      <c r="H331" s="2"/>
      <c r="I331" s="60"/>
      <c r="J331" s="2"/>
      <c r="K331" s="60"/>
      <c r="L331" s="2"/>
      <c r="M331" s="28"/>
      <c r="N331" s="28"/>
      <c r="O331" s="28"/>
      <c r="P331" s="84"/>
      <c r="Q331" s="238"/>
      <c r="R331" s="238"/>
      <c r="S331" s="238"/>
      <c r="T331" s="218"/>
      <c r="U331" s="200"/>
      <c r="V331" s="2"/>
      <c r="W331" s="60"/>
      <c r="X331" s="84"/>
      <c r="Y331" s="34"/>
      <c r="Z331" s="27"/>
    </row>
    <row r="332" spans="2:26" ht="30" customHeight="1">
      <c r="B332" s="580"/>
      <c r="C332" s="580"/>
      <c r="D332" s="397"/>
      <c r="E332" s="397"/>
      <c r="F332" s="2"/>
      <c r="G332" s="60"/>
      <c r="H332" s="2"/>
      <c r="I332" s="60"/>
      <c r="J332" s="2"/>
      <c r="K332" s="60"/>
      <c r="L332" s="2"/>
      <c r="M332" s="580"/>
      <c r="N332" s="580"/>
      <c r="O332" s="580"/>
      <c r="P332" s="580"/>
      <c r="Q332" s="580"/>
      <c r="R332" s="199"/>
      <c r="S332" s="200"/>
      <c r="T332" s="199"/>
      <c r="U332" s="200"/>
      <c r="V332" s="2"/>
      <c r="W332" s="60"/>
      <c r="X332" s="2"/>
      <c r="Y332" s="34"/>
      <c r="Z332" s="27"/>
    </row>
    <row r="333" spans="2:26" ht="30" customHeight="1">
      <c r="B333" s="28"/>
      <c r="C333" s="28"/>
      <c r="D333" s="28"/>
      <c r="E333" s="28"/>
      <c r="F333" s="84"/>
      <c r="G333" s="60"/>
      <c r="H333" s="2"/>
      <c r="I333" s="60"/>
      <c r="J333" s="2"/>
      <c r="K333" s="60"/>
      <c r="L333" s="2"/>
      <c r="M333" s="28"/>
      <c r="N333" s="28"/>
      <c r="O333" s="28"/>
      <c r="P333" s="84"/>
      <c r="Q333" s="238"/>
      <c r="R333" s="238"/>
      <c r="S333" s="238"/>
      <c r="T333" s="218"/>
      <c r="U333" s="200"/>
      <c r="V333" s="2"/>
      <c r="W333" s="60"/>
      <c r="X333" s="84"/>
      <c r="Y333" s="34"/>
      <c r="Z333" s="27"/>
    </row>
    <row r="334" spans="2:26" ht="30" customHeight="1">
      <c r="B334" s="580"/>
      <c r="C334" s="580"/>
      <c r="D334" s="397"/>
      <c r="E334" s="397"/>
      <c r="F334" s="2"/>
      <c r="G334" s="60"/>
      <c r="H334" s="2"/>
      <c r="I334" s="60"/>
      <c r="J334" s="2"/>
      <c r="K334" s="60"/>
      <c r="L334" s="2"/>
      <c r="M334" s="580"/>
      <c r="N334" s="580"/>
      <c r="O334" s="580"/>
      <c r="P334" s="580"/>
      <c r="Q334" s="580"/>
      <c r="R334" s="199"/>
      <c r="S334" s="200"/>
      <c r="T334" s="199"/>
      <c r="U334" s="200"/>
      <c r="V334" s="2"/>
      <c r="W334" s="60"/>
      <c r="X334" s="2"/>
      <c r="Y334" s="34"/>
      <c r="Z334" s="27"/>
    </row>
    <row r="335" spans="2:26" s="3" customFormat="1" ht="48.75" customHeight="1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372"/>
      <c r="O335" s="372"/>
      <c r="P335" s="97"/>
      <c r="Q335" s="195"/>
      <c r="R335" s="195"/>
      <c r="S335" s="195"/>
      <c r="T335" s="193"/>
      <c r="U335" s="195"/>
      <c r="V335" s="83"/>
      <c r="X335" s="83"/>
      <c r="Z335" s="83"/>
    </row>
    <row r="336" spans="2:26" s="3" customFormat="1" ht="16.5" customHeight="1">
      <c r="F336" s="2"/>
      <c r="H336" s="2"/>
      <c r="J336" s="88"/>
      <c r="L336" s="88"/>
      <c r="M336" s="397"/>
      <c r="N336" s="397"/>
      <c r="O336" s="397"/>
      <c r="P336" s="88"/>
      <c r="Q336" s="383"/>
      <c r="R336" s="383"/>
      <c r="S336" s="383"/>
      <c r="T336" s="193"/>
      <c r="U336" s="195"/>
      <c r="V336" s="83"/>
      <c r="X336" s="83"/>
      <c r="Z336" s="83"/>
    </row>
    <row r="337" spans="2:27" s="3" customFormat="1" ht="18" customHeight="1" thickBot="1">
      <c r="B337" s="22"/>
      <c r="C337" s="22"/>
      <c r="D337" s="22"/>
      <c r="E337" s="22"/>
      <c r="F337" s="83"/>
      <c r="H337" s="83"/>
      <c r="J337" s="64"/>
      <c r="K337" s="22"/>
      <c r="L337" s="83"/>
      <c r="P337" s="90"/>
      <c r="Q337" s="209"/>
      <c r="R337" s="209"/>
      <c r="S337" s="209"/>
      <c r="T337" s="193"/>
      <c r="U337" s="195"/>
      <c r="V337" s="83"/>
      <c r="X337" s="83"/>
      <c r="Z337" s="83"/>
    </row>
    <row r="338" spans="2:27" s="3" customFormat="1" ht="25.5" customHeight="1" thickTop="1" thickBot="1">
      <c r="B338" s="461" t="s">
        <v>316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2"/>
      <c r="Q338" s="462"/>
      <c r="R338" s="462"/>
      <c r="S338" s="462"/>
      <c r="T338" s="462"/>
      <c r="U338" s="462"/>
      <c r="V338" s="462"/>
      <c r="W338" s="462"/>
      <c r="X338" s="462"/>
      <c r="Y338" s="462"/>
      <c r="Z338" s="462"/>
      <c r="AA338" s="463"/>
    </row>
    <row r="339" spans="2:27" s="3" customFormat="1" ht="14.25" customHeight="1" thickTop="1">
      <c r="B339" s="20"/>
      <c r="C339" s="20"/>
      <c r="D339" s="20"/>
      <c r="E339" s="20"/>
      <c r="F339" s="84"/>
      <c r="G339" s="18"/>
      <c r="H339" s="86"/>
      <c r="I339" s="27"/>
      <c r="J339" s="86"/>
      <c r="K339" s="27"/>
      <c r="L339" s="86"/>
      <c r="M339" s="27"/>
      <c r="N339" s="27"/>
      <c r="O339" s="27"/>
      <c r="P339" s="86"/>
      <c r="Q339" s="191"/>
      <c r="R339" s="191"/>
      <c r="S339" s="191"/>
      <c r="T339" s="197"/>
      <c r="U339" s="191"/>
      <c r="V339" s="83"/>
      <c r="X339" s="83"/>
      <c r="Z339" s="83"/>
    </row>
    <row r="340" spans="2:27" s="3" customFormat="1" ht="17.25" customHeight="1" thickBot="1">
      <c r="B340" s="18" t="s">
        <v>268</v>
      </c>
      <c r="C340" s="18"/>
      <c r="D340" s="18"/>
      <c r="E340" s="18"/>
      <c r="F340" s="84"/>
      <c r="G340" s="18"/>
      <c r="H340" s="86"/>
      <c r="I340" s="27"/>
      <c r="J340" s="86"/>
      <c r="K340" s="18" t="s">
        <v>311</v>
      </c>
      <c r="L340" s="86"/>
      <c r="P340" s="86"/>
      <c r="Q340" s="191"/>
      <c r="R340" s="191"/>
      <c r="S340" s="191"/>
      <c r="T340" s="197"/>
      <c r="U340" s="191"/>
      <c r="V340" s="83"/>
      <c r="X340" s="83"/>
      <c r="Z340" s="83"/>
    </row>
    <row r="341" spans="2:27" ht="19.5" customHeight="1" thickBot="1">
      <c r="B341" s="468" t="s">
        <v>143</v>
      </c>
      <c r="C341" s="469"/>
      <c r="D341" s="586" t="s">
        <v>364</v>
      </c>
      <c r="E341" s="586"/>
      <c r="F341" s="481" t="s">
        <v>112</v>
      </c>
      <c r="G341" s="483"/>
      <c r="H341" s="604"/>
      <c r="I341" s="605"/>
      <c r="J341" s="2"/>
      <c r="K341" s="464" t="s">
        <v>223</v>
      </c>
      <c r="L341" s="539" t="s">
        <v>143</v>
      </c>
      <c r="M341" s="540"/>
      <c r="N341" s="550" t="s">
        <v>364</v>
      </c>
      <c r="O341" s="551"/>
      <c r="P341" s="494" t="s">
        <v>112</v>
      </c>
      <c r="Q341" s="495"/>
      <c r="R341" s="519"/>
      <c r="S341" s="520"/>
      <c r="T341" s="413"/>
      <c r="U341" s="413"/>
      <c r="V341" s="409"/>
      <c r="W341" s="409"/>
    </row>
    <row r="342" spans="2:27" ht="19.5" customHeight="1">
      <c r="B342" s="477"/>
      <c r="C342" s="478"/>
      <c r="D342" s="622"/>
      <c r="E342" s="622"/>
      <c r="F342" s="474" t="s">
        <v>269</v>
      </c>
      <c r="G342" s="475"/>
      <c r="H342" s="408"/>
      <c r="I342" s="409"/>
      <c r="J342" s="2"/>
      <c r="K342" s="465"/>
      <c r="L342" s="562"/>
      <c r="M342" s="563"/>
      <c r="N342" s="552"/>
      <c r="O342" s="553"/>
      <c r="P342" s="490" t="s">
        <v>479</v>
      </c>
      <c r="Q342" s="491"/>
      <c r="R342" s="412"/>
      <c r="S342" s="413"/>
      <c r="T342" s="413"/>
      <c r="U342" s="413"/>
      <c r="V342" s="409"/>
      <c r="W342" s="409"/>
    </row>
    <row r="343" spans="2:27" s="29" customFormat="1" ht="19.5" customHeight="1">
      <c r="B343" s="477"/>
      <c r="C343" s="478"/>
      <c r="D343" s="622"/>
      <c r="E343" s="622"/>
      <c r="F343" s="569"/>
      <c r="G343" s="620"/>
      <c r="H343" s="569"/>
      <c r="I343" s="603"/>
      <c r="J343" s="91"/>
      <c r="K343" s="465"/>
      <c r="L343" s="562"/>
      <c r="M343" s="563"/>
      <c r="N343" s="554" t="s">
        <v>365</v>
      </c>
      <c r="O343" s="654" t="s">
        <v>366</v>
      </c>
      <c r="P343" s="492"/>
      <c r="Q343" s="493"/>
      <c r="R343" s="521"/>
      <c r="S343" s="522"/>
      <c r="T343" s="395"/>
      <c r="U343" s="395"/>
      <c r="V343" s="407"/>
      <c r="W343" s="407"/>
      <c r="Z343" s="96"/>
    </row>
    <row r="344" spans="2:27" s="3" customFormat="1" ht="19.5" customHeight="1" thickBot="1">
      <c r="B344" s="470"/>
      <c r="C344" s="471"/>
      <c r="D344" s="587"/>
      <c r="E344" s="587"/>
      <c r="F344" s="596"/>
      <c r="G344" s="597"/>
      <c r="H344" s="569"/>
      <c r="I344" s="603"/>
      <c r="J344" s="91"/>
      <c r="K344" s="536"/>
      <c r="L344" s="541"/>
      <c r="M344" s="542"/>
      <c r="N344" s="555"/>
      <c r="O344" s="655"/>
      <c r="P344" s="513" t="s">
        <v>315</v>
      </c>
      <c r="Q344" s="514"/>
      <c r="R344" s="509"/>
      <c r="S344" s="523"/>
      <c r="T344" s="383"/>
      <c r="U344" s="383"/>
      <c r="V344" s="397"/>
      <c r="W344" s="397"/>
      <c r="Z344" s="83"/>
    </row>
    <row r="345" spans="2:27" s="3" customFormat="1" ht="30" customHeight="1">
      <c r="B345" s="618" t="s">
        <v>477</v>
      </c>
      <c r="C345" s="619"/>
      <c r="D345" s="621" t="s">
        <v>472</v>
      </c>
      <c r="E345" s="619"/>
      <c r="F345" s="4">
        <f>IF('ユーザー別小売(卸)価格試算(税抜)'!F345="","",
      IF(ISNUMBER('ユーザー別小売(卸)価格試算(税抜)'!F345),
          IF(入力!$C$30=1,ROUNDDOWN('ユーザー別小売(卸)価格試算(税抜)'!F345*(1+入力!$C$31/100),-入力!$C$29),
          IF(入力!$C$30=2,ROUNDUP('ユーザー別小売(卸)価格試算(税抜)'!F345*(1+入力!$C$31/100),-入力!$C$29),
          IF(入力!$C$30=3,ROUND('ユーザー別小売(卸)価格試算(税抜)'!F345*(1+入力!$C$31/100),-入力!$C$29)))),
          'ユーザー別小売(卸)価格試算(税抜)'!F345))</f>
        <v>23870</v>
      </c>
      <c r="G345" s="61">
        <f>'6桁'!G345</f>
        <v>0</v>
      </c>
      <c r="H345" s="38"/>
      <c r="I345" s="60"/>
      <c r="J345" s="2"/>
      <c r="K345" s="599">
        <v>14</v>
      </c>
      <c r="L345" s="567" t="s">
        <v>26</v>
      </c>
      <c r="M345" s="568"/>
      <c r="N345" s="254">
        <v>72</v>
      </c>
      <c r="O345" s="253"/>
      <c r="P345" s="32">
        <f>IF('ユーザー別小売(卸)価格試算(税抜)'!P345="","",
      IF(ISNUMBER('ユーザー別小売(卸)価格試算(税抜)'!P345),
          IF(入力!$C$30=1,ROUNDDOWN('ユーザー別小売(卸)価格試算(税抜)'!P345*(1+入力!$C$31/100),-入力!$C$29),
          IF(入力!$C$30=2,ROUNDUP('ユーザー別小売(卸)価格試算(税抜)'!P345*(1+入力!$C$31/100),-入力!$C$29),
          IF(入力!$C$30=3,ROUND('ユーザー別小売(卸)価格試算(税抜)'!P345*(1+入力!$C$31/100),-入力!$C$29)))),
          'ユーザー別小売(卸)価格試算(税抜)'!P345))</f>
        <v>18810</v>
      </c>
      <c r="Q345" s="211" t="str">
        <f>'6桁'!Q345</f>
        <v>H</v>
      </c>
      <c r="R345" s="239"/>
      <c r="S345" s="200"/>
      <c r="T345" s="199"/>
      <c r="U345" s="200"/>
      <c r="V345" s="2"/>
      <c r="W345" s="60"/>
      <c r="Z345" s="83"/>
    </row>
    <row r="346" spans="2:27" ht="30" customHeight="1">
      <c r="B346" s="592" t="s">
        <v>478</v>
      </c>
      <c r="C346" s="593"/>
      <c r="D346" s="627" t="s">
        <v>472</v>
      </c>
      <c r="E346" s="628"/>
      <c r="F346" s="5">
        <f>IF('ユーザー別小売(卸)価格試算(税抜)'!F346="","",
      IF(ISNUMBER('ユーザー別小売(卸)価格試算(税抜)'!F346),
          IF(入力!$C$30=1,ROUNDDOWN('ユーザー別小売(卸)価格試算(税抜)'!F346*(1+入力!$C$31/100),-入力!$C$29),
          IF(入力!$C$30=2,ROUNDUP('ユーザー別小売(卸)価格試算(税抜)'!F346*(1+入力!$C$31/100),-入力!$C$29),
          IF(入力!$C$30=3,ROUND('ユーザー別小売(卸)価格試算(税抜)'!F346*(1+入力!$C$31/100),-入力!$C$29)))),
          'ユーザー別小売(卸)価格試算(税抜)'!F346))</f>
        <v>24970</v>
      </c>
      <c r="G346" s="62">
        <f>'6桁'!G346</f>
        <v>0</v>
      </c>
      <c r="H346" s="38"/>
      <c r="I346" s="60"/>
      <c r="J346" s="2"/>
      <c r="K346" s="600"/>
      <c r="L346" s="435" t="s">
        <v>77</v>
      </c>
      <c r="M346" s="436"/>
      <c r="N346" s="250">
        <v>75</v>
      </c>
      <c r="O346" s="248"/>
      <c r="P346" s="5">
        <f>IF('ユーザー別小売(卸)価格試算(税抜)'!P346="","",
      IF(ISNUMBER('ユーザー別小売(卸)価格試算(税抜)'!P346),
          IF(入力!$C$30=1,ROUNDDOWN('ユーザー別小売(卸)価格試算(税抜)'!P346*(1+入力!$C$31/100),-入力!$C$29),
          IF(入力!$C$30=2,ROUNDUP('ユーザー別小売(卸)価格試算(税抜)'!P346*(1+入力!$C$31/100),-入力!$C$29),
          IF(入力!$C$30=3,ROUND('ユーザー別小売(卸)価格試算(税抜)'!P346*(1+入力!$C$31/100),-入力!$C$29)))),
          'ユーザー別小売(卸)価格試算(税抜)'!P346))</f>
        <v>13420</v>
      </c>
      <c r="Q346" s="201" t="str">
        <f>'6桁'!Q346</f>
        <v>H</v>
      </c>
      <c r="R346" s="239"/>
      <c r="S346" s="200"/>
      <c r="T346" s="199"/>
      <c r="U346" s="200"/>
      <c r="V346" s="2"/>
      <c r="W346" s="60"/>
    </row>
    <row r="347" spans="2:27" s="3" customFormat="1" ht="30" customHeight="1">
      <c r="B347" s="560"/>
      <c r="C347" s="548"/>
      <c r="D347" s="629" t="s">
        <v>473</v>
      </c>
      <c r="E347" s="630"/>
      <c r="F347" s="33">
        <f>IF('ユーザー別小売(卸)価格試算(税抜)'!F347="","",
      IF(ISNUMBER('ユーザー別小売(卸)価格試算(税抜)'!F347),
          IF(入力!$C$30=1,ROUNDDOWN('ユーザー別小売(卸)価格試算(税抜)'!F347*(1+入力!$C$31/100),-入力!$C$29),
          IF(入力!$C$30=2,ROUNDUP('ユーザー別小売(卸)価格試算(税抜)'!F347*(1+入力!$C$31/100),-入力!$C$29),
          IF(入力!$C$30=3,ROUND('ユーザー別小売(卸)価格試算(税抜)'!F347*(1+入力!$C$31/100),-入力!$C$29)))),
          'ユーザー別小売(卸)価格試算(税抜)'!F347))</f>
        <v>26950</v>
      </c>
      <c r="G347" s="58">
        <f>'6桁'!G347</f>
        <v>0</v>
      </c>
      <c r="H347" s="38"/>
      <c r="I347" s="60"/>
      <c r="J347" s="2"/>
      <c r="K347" s="600"/>
      <c r="L347" s="435" t="s">
        <v>7</v>
      </c>
      <c r="M347" s="436"/>
      <c r="N347" s="250">
        <v>79</v>
      </c>
      <c r="O347" s="248"/>
      <c r="P347" s="5">
        <f>IF('ユーザー別小売(卸)価格試算(税抜)'!P347="","",
      IF(ISNUMBER('ユーザー別小売(卸)価格試算(税抜)'!P347),
          IF(入力!$C$30=1,ROUNDDOWN('ユーザー別小売(卸)価格試算(税抜)'!P347*(1+入力!$C$31/100),-入力!$C$29),
          IF(入力!$C$30=2,ROUNDUP('ユーザー別小売(卸)価格試算(税抜)'!P347*(1+入力!$C$31/100),-入力!$C$29),
          IF(入力!$C$30=3,ROUND('ユーザー別小売(卸)価格試算(税抜)'!P347*(1+入力!$C$31/100),-入力!$C$29)))),
          'ユーザー別小売(卸)価格試算(税抜)'!P347))</f>
        <v>14630</v>
      </c>
      <c r="Q347" s="201" t="str">
        <f>'6桁'!Q347</f>
        <v>H</v>
      </c>
      <c r="R347" s="239"/>
      <c r="S347" s="200"/>
      <c r="T347" s="199"/>
      <c r="U347" s="200"/>
      <c r="V347" s="2"/>
      <c r="W347" s="60"/>
      <c r="Z347" s="83"/>
    </row>
    <row r="348" spans="2:27" s="3" customFormat="1" ht="30" customHeight="1">
      <c r="B348" s="594" t="s">
        <v>415</v>
      </c>
      <c r="C348" s="595"/>
      <c r="D348" s="623" t="s">
        <v>472</v>
      </c>
      <c r="E348" s="624"/>
      <c r="F348" s="6">
        <f>IF('ユーザー別小売(卸)価格試算(税抜)'!F348="","",
      IF(ISNUMBER('ユーザー別小売(卸)価格試算(税抜)'!F348),
          IF(入力!$C$30=1,ROUNDDOWN('ユーザー別小売(卸)価格試算(税抜)'!F348*(1+入力!$C$31/100),-入力!$C$29),
          IF(入力!$C$30=2,ROUNDUP('ユーザー別小売(卸)価格試算(税抜)'!F348*(1+入力!$C$31/100),-入力!$C$29),
          IF(入力!$C$30=3,ROUND('ユーザー別小売(卸)価格試算(税抜)'!F348*(1+入力!$C$31/100),-入力!$C$29)))),
          'ユーザー別小売(卸)価格試算(税抜)'!F348))</f>
        <v>24200</v>
      </c>
      <c r="G348" s="70">
        <f>'6桁'!G348</f>
        <v>0</v>
      </c>
      <c r="H348" s="38"/>
      <c r="I348" s="60"/>
      <c r="J348" s="2"/>
      <c r="K348" s="601"/>
      <c r="L348" s="435" t="s">
        <v>36</v>
      </c>
      <c r="M348" s="436"/>
      <c r="N348" s="255">
        <v>81</v>
      </c>
      <c r="O348" s="256"/>
      <c r="P348" s="33">
        <f>IF('ユーザー別小売(卸)価格試算(税抜)'!P348="","",
      IF(ISNUMBER('ユーザー別小売(卸)価格試算(税抜)'!P348),
          IF(入力!$C$30=1,ROUNDDOWN('ユーザー別小売(卸)価格試算(税抜)'!P348*(1+入力!$C$31/100),-入力!$C$29),
          IF(入力!$C$30=2,ROUNDUP('ユーザー別小売(卸)価格試算(税抜)'!P348*(1+入力!$C$31/100),-入力!$C$29),
          IF(入力!$C$30=3,ROUND('ユーザー別小売(卸)価格試算(税抜)'!P348*(1+入力!$C$31/100),-入力!$C$29)))),
          'ユーザー別小売(卸)価格試算(税抜)'!P348))</f>
        <v>15070</v>
      </c>
      <c r="Q348" s="202" t="str">
        <f>'6桁'!Q348</f>
        <v>S</v>
      </c>
      <c r="R348" s="239"/>
      <c r="S348" s="200"/>
      <c r="T348" s="199"/>
      <c r="U348" s="200"/>
      <c r="V348" s="2"/>
      <c r="W348" s="60"/>
      <c r="Z348" s="83"/>
    </row>
    <row r="349" spans="2:27" s="3" customFormat="1" ht="30" customHeight="1" thickBot="1">
      <c r="B349" s="596"/>
      <c r="C349" s="597"/>
      <c r="D349" s="625" t="s">
        <v>473</v>
      </c>
      <c r="E349" s="626"/>
      <c r="F349" s="16">
        <f>IF('ユーザー別小売(卸)価格試算(税抜)'!F349="","",
      IF(ISNUMBER('ユーザー別小売(卸)価格試算(税抜)'!F349),
          IF(入力!$C$30=1,ROUNDDOWN('ユーザー別小売(卸)価格試算(税抜)'!F349*(1+入力!$C$31/100),-入力!$C$29),
          IF(入力!$C$30=2,ROUNDUP('ユーザー別小売(卸)価格試算(税抜)'!F349*(1+入力!$C$31/100),-入力!$C$29),
          IF(入力!$C$30=3,ROUND('ユーザー別小売(卸)価格試算(税抜)'!F349*(1+入力!$C$31/100),-入力!$C$29)))),
          'ユーザー別小売(卸)価格試算(税抜)'!F349))</f>
        <v>26620</v>
      </c>
      <c r="G349" s="68">
        <f>'6桁'!G349</f>
        <v>0</v>
      </c>
      <c r="H349" s="38"/>
      <c r="I349" s="60"/>
      <c r="J349" s="2"/>
      <c r="K349" s="600">
        <v>13</v>
      </c>
      <c r="L349" s="567" t="s">
        <v>1</v>
      </c>
      <c r="M349" s="568"/>
      <c r="N349" s="252">
        <v>73</v>
      </c>
      <c r="O349" s="253"/>
      <c r="P349" s="6">
        <f>IF('ユーザー別小売(卸)価格試算(税抜)'!P349="","",
      IF(ISNUMBER('ユーザー別小売(卸)価格試算(税抜)'!P349),
          IF(入力!$C$30=1,ROUNDDOWN('ユーザー別小売(卸)価格試算(税抜)'!P349*(1+入力!$C$31/100),-入力!$C$29),
          IF(入力!$C$30=2,ROUNDUP('ユーザー別小売(卸)価格試算(税抜)'!P349*(1+入力!$C$31/100),-入力!$C$29),
          IF(入力!$C$30=3,ROUND('ユーザー別小売(卸)価格試算(税抜)'!P349*(1+入力!$C$31/100),-入力!$C$29)))),
          'ユーザー別小売(卸)価格試算(税抜)'!P349))</f>
        <v>12980</v>
      </c>
      <c r="Q349" s="212" t="str">
        <f>'6桁'!Q349</f>
        <v>H</v>
      </c>
      <c r="R349" s="239"/>
      <c r="S349" s="200"/>
      <c r="T349" s="199"/>
      <c r="U349" s="200"/>
      <c r="V349" s="2"/>
      <c r="W349" s="60"/>
      <c r="Z349" s="83"/>
    </row>
    <row r="350" spans="2:27" s="3" customFormat="1" ht="30" customHeight="1">
      <c r="B350" s="22"/>
      <c r="C350" s="22"/>
      <c r="D350" s="22"/>
      <c r="E350" s="22"/>
      <c r="F350" s="83"/>
      <c r="H350" s="83"/>
      <c r="J350" s="64"/>
      <c r="K350" s="600"/>
      <c r="L350" s="435" t="s">
        <v>33</v>
      </c>
      <c r="M350" s="436"/>
      <c r="N350" s="250">
        <v>75</v>
      </c>
      <c r="O350" s="248"/>
      <c r="P350" s="5">
        <f>IF('ユーザー別小売(卸)価格試算(税抜)'!P350="","",
      IF(ISNUMBER('ユーザー別小売(卸)価格試算(税抜)'!P350),
          IF(入力!$C$30=1,ROUNDDOWN('ユーザー別小売(卸)価格試算(税抜)'!P350*(1+入力!$C$31/100),-入力!$C$29),
          IF(入力!$C$30=2,ROUNDUP('ユーザー別小売(卸)価格試算(税抜)'!P350*(1+入力!$C$31/100),-入力!$C$29),
          IF(入力!$C$30=3,ROUND('ユーザー別小売(卸)価格試算(税抜)'!P350*(1+入力!$C$31/100),-入力!$C$29)))),
          'ユーザー別小売(卸)価格試算(税抜)'!P350))</f>
        <v>12980</v>
      </c>
      <c r="Q350" s="201" t="str">
        <f>'6桁'!Q350</f>
        <v>H</v>
      </c>
      <c r="R350" s="239"/>
      <c r="S350" s="200"/>
      <c r="T350" s="199"/>
      <c r="U350" s="200"/>
      <c r="V350" s="2"/>
      <c r="W350" s="60"/>
      <c r="Z350" s="83"/>
    </row>
    <row r="351" spans="2:27" s="3" customFormat="1" ht="30" customHeight="1" thickBot="1">
      <c r="B351" s="18" t="s">
        <v>340</v>
      </c>
      <c r="C351" s="18"/>
      <c r="D351" s="18"/>
      <c r="E351" s="18"/>
      <c r="F351" s="84"/>
      <c r="G351" s="18"/>
      <c r="H351" s="86"/>
      <c r="I351" s="27"/>
      <c r="J351" s="86"/>
      <c r="K351" s="602"/>
      <c r="L351" s="456" t="s">
        <v>12</v>
      </c>
      <c r="M351" s="457"/>
      <c r="N351" s="251">
        <v>75</v>
      </c>
      <c r="O351" s="249"/>
      <c r="P351" s="16">
        <f>IF('ユーザー別小売(卸)価格試算(税抜)'!P351="","",
      IF(ISNUMBER('ユーザー別小売(卸)価格試算(税抜)'!P351),
          IF(入力!$C$30=1,ROUNDDOWN('ユーザー別小売(卸)価格試算(税抜)'!P351*(1+入力!$C$31/100),-入力!$C$29),
          IF(入力!$C$30=2,ROUNDUP('ユーザー別小売(卸)価格試算(税抜)'!P351*(1+入力!$C$31/100),-入力!$C$29),
          IF(入力!$C$30=3,ROUND('ユーザー別小売(卸)価格試算(税抜)'!P351*(1+入力!$C$31/100),-入力!$C$29)))),
          'ユーザー別小売(卸)価格試算(税抜)'!P351))</f>
        <v>10890</v>
      </c>
      <c r="Q351" s="207" t="str">
        <f>'6桁'!Q351</f>
        <v>S</v>
      </c>
      <c r="R351" s="239"/>
      <c r="S351" s="200"/>
      <c r="T351" s="199"/>
      <c r="U351" s="200"/>
      <c r="V351" s="2"/>
      <c r="W351" s="60"/>
      <c r="Z351" s="83"/>
    </row>
    <row r="352" spans="2:27" s="3" customFormat="1" ht="30" customHeight="1" thickBot="1">
      <c r="B352" s="464" t="s">
        <v>223</v>
      </c>
      <c r="C352" s="631" t="s">
        <v>354</v>
      </c>
      <c r="D352" s="468" t="s">
        <v>364</v>
      </c>
      <c r="E352" s="469"/>
      <c r="F352" s="481" t="s">
        <v>112</v>
      </c>
      <c r="G352" s="483"/>
      <c r="H352" s="605"/>
      <c r="I352" s="605"/>
      <c r="J352" s="86"/>
      <c r="K352" s="309"/>
      <c r="L352" s="598"/>
      <c r="M352" s="598"/>
      <c r="N352" s="403"/>
      <c r="O352" s="403"/>
      <c r="P352" s="312"/>
      <c r="Q352" s="313"/>
      <c r="R352" s="199"/>
      <c r="S352" s="200"/>
      <c r="T352" s="199"/>
      <c r="U352" s="200"/>
      <c r="V352" s="2"/>
      <c r="W352" s="60"/>
      <c r="Z352" s="83"/>
    </row>
    <row r="353" spans="2:26" ht="30" customHeight="1">
      <c r="B353" s="465"/>
      <c r="C353" s="632"/>
      <c r="D353" s="477"/>
      <c r="E353" s="478"/>
      <c r="F353" s="648" t="s">
        <v>308</v>
      </c>
      <c r="G353" s="649"/>
      <c r="H353" s="603"/>
      <c r="I353" s="603"/>
      <c r="J353" s="2"/>
      <c r="K353" s="21"/>
      <c r="L353" s="580"/>
      <c r="M353" s="580"/>
      <c r="N353" s="397"/>
      <c r="O353" s="397"/>
      <c r="P353" s="2"/>
      <c r="Q353" s="200"/>
      <c r="R353" s="199"/>
      <c r="S353" s="200"/>
      <c r="T353" s="199"/>
      <c r="U353" s="200"/>
      <c r="V353" s="2"/>
      <c r="W353" s="60"/>
      <c r="X353" s="27"/>
    </row>
    <row r="354" spans="2:26" s="29" customFormat="1" ht="30" customHeight="1" thickBot="1">
      <c r="B354" s="536"/>
      <c r="C354" s="633"/>
      <c r="D354" s="470"/>
      <c r="E354" s="471"/>
      <c r="F354" s="650" t="s">
        <v>125</v>
      </c>
      <c r="G354" s="651"/>
      <c r="H354" s="603"/>
      <c r="I354" s="603"/>
      <c r="J354" s="2"/>
      <c r="K354" s="21"/>
      <c r="L354" s="580"/>
      <c r="M354" s="580"/>
      <c r="N354" s="397"/>
      <c r="O354" s="397"/>
      <c r="P354" s="2"/>
      <c r="Q354" s="200"/>
      <c r="R354" s="199"/>
      <c r="S354" s="200"/>
      <c r="T354" s="199"/>
      <c r="U354" s="200"/>
      <c r="V354" s="2"/>
      <c r="W354" s="60"/>
      <c r="Z354" s="96"/>
    </row>
    <row r="355" spans="2:26" s="3" customFormat="1" ht="30" customHeight="1">
      <c r="B355" s="617">
        <v>15</v>
      </c>
      <c r="C355" s="377" t="s">
        <v>19</v>
      </c>
      <c r="D355" s="458">
        <v>92</v>
      </c>
      <c r="E355" s="459"/>
      <c r="F355" s="4">
        <f>IF('ユーザー別小売(卸)価格試算(税抜)'!F355="","",
      IF(ISNUMBER('ユーザー別小売(卸)価格試算(税抜)'!F355),
          IF(入力!$C$30=1,ROUNDDOWN('ユーザー別小売(卸)価格試算(税抜)'!F355*(1+入力!$C$31/100),-入力!$C$29),
          IF(入力!$C$30=2,ROUNDUP('ユーザー別小売(卸)価格試算(税抜)'!F355*(1+入力!$C$31/100),-入力!$C$29),
          IF(入力!$C$30=3,ROUND('ユーザー別小売(卸)価格試算(税抜)'!F355*(1+入力!$C$31/100),-入力!$C$29)))),
          'ユーザー別小売(卸)価格試算(税抜)'!F355))</f>
        <v>29040</v>
      </c>
      <c r="G355" s="61" t="str">
        <f>'6桁'!G355</f>
        <v>★</v>
      </c>
      <c r="H355" s="603"/>
      <c r="I355" s="603"/>
      <c r="J355" s="2"/>
      <c r="K355" s="21"/>
      <c r="L355" s="580"/>
      <c r="M355" s="580"/>
      <c r="N355" s="397"/>
      <c r="O355" s="397"/>
      <c r="P355" s="2"/>
      <c r="Q355" s="200"/>
      <c r="R355" s="199"/>
      <c r="S355" s="200"/>
      <c r="T355" s="199"/>
      <c r="U355" s="200"/>
      <c r="V355" s="2"/>
      <c r="W355" s="60"/>
      <c r="Z355" s="83"/>
    </row>
    <row r="356" spans="2:26" s="3" customFormat="1" ht="30" customHeight="1">
      <c r="B356" s="616"/>
      <c r="C356" s="371" t="s">
        <v>20</v>
      </c>
      <c r="D356" s="437">
        <v>95</v>
      </c>
      <c r="E356" s="438">
        <v>328152</v>
      </c>
      <c r="F356" s="33">
        <f>IF('ユーザー別小売(卸)価格試算(税抜)'!F356="","",
      IF(ISNUMBER('ユーザー別小売(卸)価格試算(税抜)'!F356),
          IF(入力!$C$30=1,ROUNDDOWN('ユーザー別小売(卸)価格試算(税抜)'!F356*(1+入力!$C$31/100),-入力!$C$29),
          IF(入力!$C$30=2,ROUNDUP('ユーザー別小売(卸)価格試算(税抜)'!F356*(1+入力!$C$31/100),-入力!$C$29),
          IF(入力!$C$30=3,ROUND('ユーザー別小売(卸)価格試算(税抜)'!F356*(1+入力!$C$31/100),-入力!$C$29)))),
          'ユーザー別小売(卸)価格試算(税抜)'!F356))</f>
        <v>30470</v>
      </c>
      <c r="G356" s="58" t="str">
        <f>'6桁'!G356</f>
        <v>★</v>
      </c>
      <c r="H356" s="2"/>
      <c r="I356" s="60"/>
      <c r="J356" s="2"/>
      <c r="K356" s="21"/>
      <c r="L356" s="580"/>
      <c r="M356" s="580"/>
      <c r="N356" s="397"/>
      <c r="O356" s="397"/>
      <c r="P356" s="2"/>
      <c r="Q356" s="200"/>
      <c r="R356" s="199"/>
      <c r="S356" s="200"/>
      <c r="T356" s="199"/>
      <c r="U356" s="200"/>
      <c r="V356" s="2"/>
      <c r="W356" s="60"/>
      <c r="Z356" s="83"/>
    </row>
    <row r="357" spans="2:26" s="3" customFormat="1" ht="30" customHeight="1">
      <c r="B357" s="615">
        <v>14</v>
      </c>
      <c r="C357" s="393" t="s">
        <v>9</v>
      </c>
      <c r="D357" s="567">
        <v>82</v>
      </c>
      <c r="E357" s="568">
        <v>243063</v>
      </c>
      <c r="F357" s="32">
        <f>IF('ユーザー別小売(卸)価格試算(税抜)'!F357="","",
      IF(ISNUMBER('ユーザー別小売(卸)価格試算(税抜)'!F357),
          IF(入力!$C$30=1,ROUNDDOWN('ユーザー別小売(卸)価格試算(税抜)'!F357*(1+入力!$C$31/100),-入力!$C$29),
          IF(入力!$C$30=2,ROUNDUP('ユーザー別小売(卸)価格試算(税抜)'!F357*(1+入力!$C$31/100),-入力!$C$29),
          IF(入力!$C$30=3,ROUND('ユーザー別小売(卸)価格試算(税抜)'!F357*(1+入力!$C$31/100),-入力!$C$29)))),
          'ユーザー別小売(卸)価格試算(税抜)'!F357))</f>
        <v>22550</v>
      </c>
      <c r="G357" s="67">
        <f>'6桁'!G357</f>
        <v>0</v>
      </c>
      <c r="H357" s="2"/>
      <c r="I357" s="60"/>
      <c r="J357" s="2"/>
      <c r="K357" s="21"/>
      <c r="L357" s="580"/>
      <c r="M357" s="580"/>
      <c r="N357" s="397"/>
      <c r="O357" s="397"/>
      <c r="P357" s="2"/>
      <c r="Q357" s="200"/>
      <c r="R357" s="199"/>
      <c r="S357" s="200"/>
      <c r="T357" s="199"/>
      <c r="U357" s="200"/>
      <c r="V357" s="2"/>
      <c r="W357" s="60"/>
      <c r="Z357" s="83"/>
    </row>
    <row r="358" spans="2:26" ht="30" customHeight="1">
      <c r="B358" s="616"/>
      <c r="C358" s="371" t="s">
        <v>11</v>
      </c>
      <c r="D358" s="437">
        <v>86</v>
      </c>
      <c r="E358" s="438">
        <v>243065</v>
      </c>
      <c r="F358" s="33">
        <f>IF('ユーザー別小売(卸)価格試算(税抜)'!F358="","",
      IF(ISNUMBER('ユーザー別小売(卸)価格試算(税抜)'!F358),
          IF(入力!$C$30=1,ROUNDDOWN('ユーザー別小売(卸)価格試算(税抜)'!F358*(1+入力!$C$31/100),-入力!$C$29),
          IF(入力!$C$30=2,ROUNDUP('ユーザー別小売(卸)価格試算(税抜)'!F358*(1+入力!$C$31/100),-入力!$C$29),
          IF(入力!$C$30=3,ROUND('ユーザー別小売(卸)価格試算(税抜)'!F358*(1+入力!$C$31/100),-入力!$C$29)))),
          'ユーザー別小売(卸)価格試算(税抜)'!F358))</f>
        <v>24640</v>
      </c>
      <c r="G358" s="58">
        <f>'6桁'!G358</f>
        <v>0</v>
      </c>
      <c r="H358" s="2"/>
      <c r="I358" s="60"/>
      <c r="J358" s="2"/>
      <c r="K358" s="21"/>
      <c r="L358" s="580"/>
      <c r="M358" s="580"/>
      <c r="N358" s="397"/>
      <c r="O358" s="397"/>
      <c r="P358" s="2"/>
      <c r="Q358" s="200"/>
      <c r="R358" s="199"/>
      <c r="S358" s="200"/>
      <c r="T358" s="199"/>
      <c r="U358" s="200"/>
      <c r="V358" s="2"/>
      <c r="W358" s="60"/>
      <c r="X358" s="27"/>
    </row>
    <row r="359" spans="2:26" s="3" customFormat="1" ht="30" customHeight="1" thickBot="1">
      <c r="B359" s="115">
        <v>13</v>
      </c>
      <c r="C359" s="381" t="s">
        <v>1</v>
      </c>
      <c r="D359" s="479">
        <v>73</v>
      </c>
      <c r="E359" s="480">
        <v>243061</v>
      </c>
      <c r="F359" s="79">
        <f>IF('ユーザー別小売(卸)価格試算(税抜)'!F359="","",
      IF(ISNUMBER('ユーザー別小売(卸)価格試算(税抜)'!F359),
          IF(入力!$C$30=1,ROUNDDOWN('ユーザー別小売(卸)価格試算(税抜)'!F359*(1+入力!$C$31/100),-入力!$C$29),
          IF(入力!$C$30=2,ROUNDUP('ユーザー別小売(卸)価格試算(税抜)'!F359*(1+入力!$C$31/100),-入力!$C$29),
          IF(入力!$C$30=3,ROUND('ユーザー別小売(卸)価格試算(税抜)'!F359*(1+入力!$C$31/100),-入力!$C$29)))),
          'ユーザー別小売(卸)価格試算(税抜)'!F359))</f>
        <v>17930</v>
      </c>
      <c r="G359" s="71">
        <f>'6桁'!G359</f>
        <v>0</v>
      </c>
      <c r="H359" s="2"/>
      <c r="I359" s="60"/>
      <c r="J359" s="2"/>
      <c r="K359" s="21"/>
      <c r="L359" s="580"/>
      <c r="M359" s="580"/>
      <c r="N359" s="397"/>
      <c r="O359" s="397"/>
      <c r="P359" s="2"/>
      <c r="Q359" s="200"/>
      <c r="R359" s="199"/>
      <c r="S359" s="200"/>
      <c r="T359" s="199"/>
      <c r="U359" s="200"/>
      <c r="V359" s="2"/>
      <c r="W359" s="60"/>
      <c r="Z359" s="83"/>
    </row>
    <row r="360" spans="2:26" s="3" customFormat="1" ht="30" customHeight="1">
      <c r="B360" s="447" t="s">
        <v>345</v>
      </c>
      <c r="C360" s="447"/>
      <c r="D360" s="447"/>
      <c r="E360" s="447"/>
      <c r="F360" s="447"/>
      <c r="G360" s="447"/>
      <c r="H360" s="2"/>
      <c r="I360" s="60"/>
      <c r="J360" s="2"/>
      <c r="K360" s="21"/>
      <c r="L360" s="580"/>
      <c r="M360" s="580"/>
      <c r="N360" s="397"/>
      <c r="O360" s="397"/>
      <c r="P360" s="2"/>
      <c r="Q360" s="200"/>
      <c r="R360" s="199"/>
      <c r="S360" s="200"/>
      <c r="T360" s="199"/>
      <c r="U360" s="200"/>
      <c r="V360" s="2"/>
      <c r="W360" s="60"/>
      <c r="Z360" s="83"/>
    </row>
    <row r="361" spans="2:26" s="3" customFormat="1" ht="30" customHeight="1">
      <c r="B361" s="448"/>
      <c r="C361" s="448"/>
      <c r="D361" s="448"/>
      <c r="E361" s="448"/>
      <c r="F361" s="448"/>
      <c r="G361" s="448"/>
      <c r="H361" s="372"/>
      <c r="I361" s="372"/>
      <c r="J361" s="2"/>
      <c r="K361" s="21"/>
      <c r="L361" s="580"/>
      <c r="M361" s="580"/>
      <c r="N361" s="397"/>
      <c r="O361" s="397"/>
      <c r="P361" s="2"/>
      <c r="Q361" s="200"/>
      <c r="R361" s="199"/>
      <c r="S361" s="200"/>
      <c r="T361" s="199"/>
      <c r="U361" s="200"/>
      <c r="V361" s="2"/>
      <c r="W361" s="60"/>
      <c r="Z361" s="83"/>
    </row>
    <row r="362" spans="2:26" s="3" customFormat="1" ht="30" customHeight="1">
      <c r="F362" s="2"/>
      <c r="H362" s="83"/>
      <c r="J362" s="88"/>
      <c r="K362" s="580"/>
      <c r="L362" s="580"/>
      <c r="M362" s="580"/>
      <c r="N362" s="397"/>
      <c r="O362" s="397"/>
      <c r="P362" s="2"/>
      <c r="Q362" s="200"/>
      <c r="R362" s="199"/>
      <c r="S362" s="200"/>
      <c r="T362" s="193"/>
      <c r="U362" s="195"/>
      <c r="V362" s="83"/>
      <c r="X362" s="83"/>
      <c r="Z362" s="83"/>
    </row>
    <row r="363" spans="2:26" s="3" customFormat="1" ht="30" customHeight="1">
      <c r="F363" s="2"/>
      <c r="H363" s="2"/>
      <c r="J363" s="88"/>
      <c r="K363" s="580"/>
      <c r="L363" s="580"/>
      <c r="M363" s="580"/>
      <c r="N363" s="397"/>
      <c r="O363" s="397"/>
      <c r="P363" s="2"/>
      <c r="Q363" s="200"/>
      <c r="R363" s="199"/>
      <c r="S363" s="200"/>
      <c r="T363" s="193"/>
      <c r="U363" s="195"/>
      <c r="V363" s="83"/>
      <c r="X363" s="83"/>
      <c r="Z363" s="83"/>
    </row>
    <row r="364" spans="2:26" s="3" customFormat="1" ht="30" customHeight="1" thickBot="1">
      <c r="B364" s="30" t="s">
        <v>107</v>
      </c>
      <c r="C364" s="81"/>
      <c r="D364" s="81"/>
      <c r="E364" s="81"/>
      <c r="F364" s="85"/>
      <c r="G364" s="81"/>
      <c r="H364" s="2"/>
      <c r="J364" s="88"/>
      <c r="K364" s="580"/>
      <c r="L364" s="580"/>
      <c r="M364" s="580"/>
      <c r="N364" s="397"/>
      <c r="O364" s="397"/>
      <c r="P364" s="2"/>
      <c r="Q364" s="200"/>
      <c r="R364" s="199"/>
      <c r="S364" s="200"/>
      <c r="T364" s="193"/>
      <c r="U364" s="195"/>
      <c r="V364" s="83"/>
      <c r="X364" s="83"/>
      <c r="Z364" s="83"/>
    </row>
    <row r="365" spans="2:26" s="81" customFormat="1" ht="30" customHeight="1">
      <c r="B365" s="638" t="s">
        <v>270</v>
      </c>
      <c r="C365" s="639"/>
      <c r="D365" s="640">
        <f>IF('ユーザー別小売(卸)価格試算(税抜)'!D365="","",
      IF(ISNUMBER('ユーザー別小売(卸)価格試算(税抜)'!D365),
          IF(入力!$C$30=1,ROUNDDOWN('ユーザー別小売(卸)価格試算(税抜)'!D365*(1+入力!$C$31/100),-入力!$C$29),
          IF(入力!$C$30=2,ROUNDUP('ユーザー別小売(卸)価格試算(税抜)'!D365*(1+入力!$C$31/100),-入力!$C$29),
          IF(入力!$C$30=3,ROUND('ユーザー別小売(卸)価格試算(税抜)'!D365*(1+入力!$C$31/100),-入力!$C$29)))),
          'ユーザー別小売(卸)価格試算(税抜)'!D365))</f>
        <v>3190</v>
      </c>
      <c r="E365" s="641" t="str">
        <f>IF('ユーザー別小売(卸)価格試算(税抜)'!E365="","",
      IF(ISNUMBER('ユーザー別小売(卸)価格試算(税抜)'!E365),
          IF(入力!$C$30=1,ROUNDDOWN('ユーザー別小売(卸)価格試算(税抜)'!E365*(1+入力!$C$31/100),-入力!$C$29),
          IF(入力!$C$30=2,ROUNDUP('ユーザー別小売(卸)価格試算(税抜)'!E365*(1+入力!$C$31/100),-入力!$C$29),
          IF(入力!$C$30=3,ROUND('ユーザー別小売(卸)価格試算(税抜)'!E365*(1+入力!$C$31/100),-入力!$C$29)))),
          'ユーザー別小売(卸)価格試算(税抜)'!E365))</f>
        <v/>
      </c>
      <c r="H365" s="85"/>
      <c r="J365" s="85"/>
      <c r="K365" s="580"/>
      <c r="L365" s="580"/>
      <c r="M365" s="580"/>
      <c r="N365" s="397"/>
      <c r="O365" s="397"/>
      <c r="P365" s="2"/>
      <c r="Q365" s="200"/>
      <c r="R365" s="199"/>
      <c r="S365" s="200"/>
      <c r="T365" s="241"/>
      <c r="U365" s="242"/>
      <c r="V365" s="85"/>
      <c r="X365" s="85"/>
      <c r="Z365" s="85"/>
    </row>
    <row r="366" spans="2:26" s="81" customFormat="1" ht="30" customHeight="1">
      <c r="B366" s="642" t="s">
        <v>271</v>
      </c>
      <c r="C366" s="643"/>
      <c r="D366" s="644">
        <f>IF('ユーザー別小売(卸)価格試算(税抜)'!D366="","",
      IF(ISNUMBER('ユーザー別小売(卸)価格試算(税抜)'!D366),
          IF(入力!$C$30=1,ROUNDDOWN('ユーザー別小売(卸)価格試算(税抜)'!D366*(1+入力!$C$31/100),-入力!$C$29),
          IF(入力!$C$30=2,ROUNDUP('ユーザー別小売(卸)価格試算(税抜)'!D366*(1+入力!$C$31/100),-入力!$C$29),
          IF(入力!$C$30=3,ROUND('ユーザー別小売(卸)価格試算(税抜)'!D366*(1+入力!$C$31/100),-入力!$C$29)))),
          'ユーザー別小売(卸)価格試算(税抜)'!D366))</f>
        <v>3300</v>
      </c>
      <c r="E366" s="645" t="str">
        <f>IF('ユーザー別小売(卸)価格試算(税抜)'!E366="","",
      IF(ISNUMBER('ユーザー別小売(卸)価格試算(税抜)'!E366),
          IF(入力!$C$30=1,ROUNDDOWN('ユーザー別小売(卸)価格試算(税抜)'!E366*(1+入力!$C$31/100),-入力!$C$29),
          IF(入力!$C$30=2,ROUNDUP('ユーザー別小売(卸)価格試算(税抜)'!E366*(1+入力!$C$31/100),-入力!$C$29),
          IF(入力!$C$30=3,ROUND('ユーザー別小売(卸)価格試算(税抜)'!E366*(1+入力!$C$31/100),-入力!$C$29)))),
          'ユーザー別小売(卸)価格試算(税抜)'!E366))</f>
        <v/>
      </c>
      <c r="H366" s="89"/>
      <c r="I366" s="26"/>
      <c r="J366" s="85"/>
      <c r="K366" s="580"/>
      <c r="L366" s="580"/>
      <c r="M366" s="580"/>
      <c r="N366" s="397"/>
      <c r="O366" s="397"/>
      <c r="P366" s="2"/>
      <c r="Q366" s="200"/>
      <c r="R366" s="199"/>
      <c r="S366" s="200"/>
      <c r="T366" s="241"/>
      <c r="U366" s="242"/>
      <c r="V366" s="85"/>
      <c r="X366" s="85"/>
      <c r="Z366" s="85"/>
    </row>
    <row r="367" spans="2:26" s="81" customFormat="1" ht="30" customHeight="1">
      <c r="B367" s="642" t="s">
        <v>272</v>
      </c>
      <c r="C367" s="643"/>
      <c r="D367" s="644">
        <f>IF('ユーザー別小売(卸)価格試算(税抜)'!D367="","",
      IF(ISNUMBER('ユーザー別小売(卸)価格試算(税抜)'!D367),
          IF(入力!$C$30=1,ROUNDDOWN('ユーザー別小売(卸)価格試算(税抜)'!D367*(1+入力!$C$31/100),-入力!$C$29),
          IF(入力!$C$30=2,ROUNDUP('ユーザー別小売(卸)価格試算(税抜)'!D367*(1+入力!$C$31/100),-入力!$C$29),
          IF(入力!$C$30=3,ROUND('ユーザー別小売(卸)価格試算(税抜)'!D367*(1+入力!$C$31/100),-入力!$C$29)))),
          'ユーザー別小売(卸)価格試算(税抜)'!D367))</f>
        <v>4400</v>
      </c>
      <c r="E367" s="645" t="str">
        <f>IF('ユーザー別小売(卸)価格試算(税抜)'!E367="","",
      IF(ISNUMBER('ユーザー別小売(卸)価格試算(税抜)'!E367),
          IF(入力!$C$30=1,ROUNDDOWN('ユーザー別小売(卸)価格試算(税抜)'!E367*(1+入力!$C$31/100),-入力!$C$29),
          IF(入力!$C$30=2,ROUNDUP('ユーザー別小売(卸)価格試算(税抜)'!E367*(1+入力!$C$31/100),-入力!$C$29),
          IF(入力!$C$30=3,ROUND('ユーザー別小売(卸)価格試算(税抜)'!E367*(1+入力!$C$31/100),-入力!$C$29)))),
          'ユーザー別小売(卸)価格試算(税抜)'!E367))</f>
        <v/>
      </c>
      <c r="H367" s="89"/>
      <c r="I367" s="26"/>
      <c r="J367" s="85"/>
      <c r="K367" s="580"/>
      <c r="L367" s="580"/>
      <c r="M367" s="580"/>
      <c r="N367" s="397"/>
      <c r="O367" s="397"/>
      <c r="P367" s="2"/>
      <c r="Q367" s="200"/>
      <c r="R367" s="199"/>
      <c r="S367" s="200"/>
      <c r="T367" s="241"/>
      <c r="U367" s="242"/>
      <c r="V367" s="85"/>
      <c r="X367" s="85"/>
      <c r="Z367" s="85"/>
    </row>
    <row r="368" spans="2:26" s="81" customFormat="1" ht="30" customHeight="1">
      <c r="B368" s="642" t="s">
        <v>273</v>
      </c>
      <c r="C368" s="643"/>
      <c r="D368" s="644">
        <f>IF('ユーザー別小売(卸)価格試算(税抜)'!D368="","",
      IF(ISNUMBER('ユーザー別小売(卸)価格試算(税抜)'!D368),
          IF(入力!$C$30=1,ROUNDDOWN('ユーザー別小売(卸)価格試算(税抜)'!D368*(1+入力!$C$31/100),-入力!$C$29),
          IF(入力!$C$30=2,ROUNDUP('ユーザー別小売(卸)価格試算(税抜)'!D368*(1+入力!$C$31/100),-入力!$C$29),
          IF(入力!$C$30=3,ROUND('ユーザー別小売(卸)価格試算(税抜)'!D368*(1+入力!$C$31/100),-入力!$C$29)))),
          'ユーザー別小売(卸)価格試算(税抜)'!D368))</f>
        <v>4510</v>
      </c>
      <c r="E368" s="645" t="str">
        <f>IF('ユーザー別小売(卸)価格試算(税抜)'!E368="","",
      IF(ISNUMBER('ユーザー別小売(卸)価格試算(税抜)'!E368),
          IF(入力!$C$30=1,ROUNDDOWN('ユーザー別小売(卸)価格試算(税抜)'!E368*(1+入力!$C$31/100),-入力!$C$29),
          IF(入力!$C$30=2,ROUNDUP('ユーザー別小売(卸)価格試算(税抜)'!E368*(1+入力!$C$31/100),-入力!$C$29),
          IF(入力!$C$30=3,ROUND('ユーザー別小売(卸)価格試算(税抜)'!E368*(1+入力!$C$31/100),-入力!$C$29)))),
          'ユーザー別小売(卸)価格試算(税抜)'!E368))</f>
        <v/>
      </c>
      <c r="H368" s="89"/>
      <c r="I368" s="26"/>
      <c r="J368" s="85"/>
      <c r="K368" s="580"/>
      <c r="L368" s="580"/>
      <c r="M368" s="580"/>
      <c r="N368" s="397"/>
      <c r="O368" s="397"/>
      <c r="P368" s="2"/>
      <c r="Q368" s="200"/>
      <c r="R368" s="199"/>
      <c r="S368" s="200"/>
      <c r="T368" s="241"/>
      <c r="U368" s="242"/>
      <c r="V368" s="85"/>
      <c r="X368" s="85"/>
      <c r="Z368" s="85"/>
    </row>
    <row r="369" spans="2:26" s="81" customFormat="1" ht="30" customHeight="1">
      <c r="B369" s="642" t="s">
        <v>274</v>
      </c>
      <c r="C369" s="643"/>
      <c r="D369" s="644">
        <f>IF('ユーザー別小売(卸)価格試算(税抜)'!D369="","",
      IF(ISNUMBER('ユーザー別小売(卸)価格試算(税抜)'!D369),
          IF(入力!$C$30=1,ROUNDDOWN('ユーザー別小売(卸)価格試算(税抜)'!D369*(1+入力!$C$31/100),-入力!$C$29),
          IF(入力!$C$30=2,ROUNDUP('ユーザー別小売(卸)価格試算(税抜)'!D369*(1+入力!$C$31/100),-入力!$C$29),
          IF(入力!$C$30=3,ROUND('ユーザー別小売(卸)価格試算(税抜)'!D369*(1+入力!$C$31/100),-入力!$C$29)))),
          'ユーザー別小売(卸)価格試算(税抜)'!D369))</f>
        <v>4730</v>
      </c>
      <c r="E369" s="645" t="str">
        <f>IF('ユーザー別小売(卸)価格試算(税抜)'!E369="","",
      IF(ISNUMBER('ユーザー別小売(卸)価格試算(税抜)'!E369),
          IF(入力!$C$30=1,ROUNDDOWN('ユーザー別小売(卸)価格試算(税抜)'!E369*(1+入力!$C$31/100),-入力!$C$29),
          IF(入力!$C$30=2,ROUNDUP('ユーザー別小売(卸)価格試算(税抜)'!E369*(1+入力!$C$31/100),-入力!$C$29),
          IF(入力!$C$30=3,ROUND('ユーザー別小売(卸)価格試算(税抜)'!E369*(1+入力!$C$31/100),-入力!$C$29)))),
          'ユーザー別小売(卸)価格試算(税抜)'!E369))</f>
        <v/>
      </c>
      <c r="H369" s="89"/>
      <c r="I369" s="26"/>
      <c r="J369" s="89"/>
      <c r="K369" s="580"/>
      <c r="L369" s="580"/>
      <c r="M369" s="580"/>
      <c r="N369" s="397"/>
      <c r="O369" s="397"/>
      <c r="P369" s="2"/>
      <c r="Q369" s="200"/>
      <c r="R369" s="199"/>
      <c r="S369" s="200"/>
      <c r="T369" s="241"/>
      <c r="U369" s="242"/>
      <c r="V369" s="85"/>
      <c r="X369" s="85"/>
      <c r="Z369" s="85"/>
    </row>
    <row r="370" spans="2:26" s="81" customFormat="1" ht="30" customHeight="1" thickBot="1">
      <c r="B370" s="634" t="s">
        <v>275</v>
      </c>
      <c r="C370" s="635"/>
      <c r="D370" s="636">
        <f>IF('ユーザー別小売(卸)価格試算(税抜)'!D370="","",
      IF(ISNUMBER('ユーザー別小売(卸)価格試算(税抜)'!D370),
          IF(入力!$C$30=1,ROUNDDOWN('ユーザー別小売(卸)価格試算(税抜)'!D370*(1+入力!$C$31/100),-入力!$C$29),
          IF(入力!$C$30=2,ROUNDUP('ユーザー別小売(卸)価格試算(税抜)'!D370*(1+入力!$C$31/100),-入力!$C$29),
          IF(入力!$C$30=3,ROUND('ユーザー別小売(卸)価格試算(税抜)'!D370*(1+入力!$C$31/100),-入力!$C$29)))),
          'ユーザー別小売(卸)価格試算(税抜)'!D370))</f>
        <v>4840</v>
      </c>
      <c r="E370" s="637" t="str">
        <f>IF('ユーザー別小売(卸)価格試算(税抜)'!E370="","",
      IF(ISNUMBER('ユーザー別小売(卸)価格試算(税抜)'!E370),
          IF(入力!$C$30=1,ROUNDDOWN('ユーザー別小売(卸)価格試算(税抜)'!E370*(1+入力!$C$31/100),-入力!$C$29),
          IF(入力!$C$30=2,ROUNDUP('ユーザー別小売(卸)価格試算(税抜)'!E370*(1+入力!$C$31/100),-入力!$C$29),
          IF(入力!$C$30=3,ROUND('ユーザー別小売(卸)価格試算(税抜)'!E370*(1+入力!$C$31/100),-入力!$C$29)))),
          'ユーザー別小売(卸)価格試算(税抜)'!E370))</f>
        <v/>
      </c>
      <c r="H370" s="89"/>
      <c r="I370" s="26"/>
      <c r="J370" s="89"/>
      <c r="K370" s="653"/>
      <c r="L370" s="580"/>
      <c r="M370" s="580"/>
      <c r="N370" s="411"/>
      <c r="O370" s="411"/>
      <c r="P370" s="2"/>
      <c r="Q370" s="200"/>
      <c r="R370" s="199"/>
      <c r="S370" s="200"/>
      <c r="T370" s="241"/>
      <c r="U370" s="242"/>
      <c r="V370" s="85"/>
      <c r="X370" s="85"/>
      <c r="Z370" s="85"/>
    </row>
    <row r="371" spans="2:26" s="81" customFormat="1" ht="30" customHeight="1">
      <c r="D371" s="85"/>
      <c r="H371" s="89"/>
      <c r="I371" s="26"/>
      <c r="J371" s="89"/>
      <c r="K371" s="653"/>
      <c r="L371" s="580"/>
      <c r="M371" s="580"/>
      <c r="N371" s="411"/>
      <c r="O371" s="411"/>
      <c r="P371" s="2"/>
      <c r="Q371" s="200"/>
      <c r="R371" s="199"/>
      <c r="S371" s="200"/>
      <c r="T371" s="241"/>
      <c r="U371" s="242"/>
      <c r="V371" s="85"/>
      <c r="X371" s="85"/>
      <c r="Z371" s="85"/>
    </row>
    <row r="372" spans="2:26" s="81" customFormat="1" ht="30" customHeight="1" thickBot="1">
      <c r="B372" s="30" t="s">
        <v>108</v>
      </c>
      <c r="D372" s="85"/>
      <c r="H372" s="85"/>
      <c r="J372" s="85"/>
      <c r="K372" s="653"/>
      <c r="L372" s="580"/>
      <c r="M372" s="580"/>
      <c r="N372" s="411"/>
      <c r="O372" s="411"/>
      <c r="P372" s="2"/>
      <c r="Q372" s="200"/>
      <c r="R372" s="199"/>
      <c r="S372" s="200"/>
      <c r="T372" s="241"/>
      <c r="U372" s="242"/>
      <c r="V372" s="85"/>
      <c r="X372" s="85"/>
      <c r="Z372" s="85"/>
    </row>
    <row r="373" spans="2:26" s="81" customFormat="1" ht="30" customHeight="1">
      <c r="B373" s="638" t="s">
        <v>109</v>
      </c>
      <c r="C373" s="639"/>
      <c r="D373" s="640">
        <f>IF('ユーザー別小売(卸)価格試算(税抜)'!D373="","",
      IF(ISNUMBER('ユーザー別小売(卸)価格試算(税抜)'!D373),
          IF(入力!$C$30=1,ROUNDDOWN('ユーザー別小売(卸)価格試算(税抜)'!D373*(1+入力!$C$31/100),-入力!$C$29),
          IF(入力!$C$30=2,ROUNDUP('ユーザー別小売(卸)価格試算(税抜)'!D373*(1+入力!$C$31/100),-入力!$C$29),
          IF(入力!$C$30=3,ROUND('ユーザー別小売(卸)価格試算(税抜)'!D373*(1+入力!$C$31/100),-入力!$C$29)))),
          'ユーザー別小売(卸)価格試算(税抜)'!D373))</f>
        <v>2200</v>
      </c>
      <c r="E373" s="641" t="str">
        <f>IF('ユーザー別小売(卸)価格試算(税抜)'!E373="","",
      IF(ISNUMBER('ユーザー別小売(卸)価格試算(税抜)'!E373),
          IF(入力!$C$30=1,ROUNDDOWN('ユーザー別小売(卸)価格試算(税抜)'!E373*(1+入力!$C$31/100),-入力!$C$29),
          IF(入力!$C$30=2,ROUNDUP('ユーザー別小売(卸)価格試算(税抜)'!E373*(1+入力!$C$31/100),-入力!$C$29),
          IF(入力!$C$30=3,ROUND('ユーザー別小売(卸)価格試算(税抜)'!E373*(1+入力!$C$31/100),-入力!$C$29)))),
          'ユーザー別小売(卸)価格試算(税抜)'!E373))</f>
        <v/>
      </c>
      <c r="H373" s="85"/>
      <c r="J373" s="85"/>
      <c r="K373" s="653"/>
      <c r="L373" s="580"/>
      <c r="M373" s="580"/>
      <c r="N373" s="411"/>
      <c r="O373" s="411"/>
      <c r="P373" s="2"/>
      <c r="Q373" s="200"/>
      <c r="R373" s="199"/>
      <c r="S373" s="200"/>
      <c r="T373" s="241"/>
      <c r="U373" s="242"/>
      <c r="V373" s="85"/>
      <c r="X373" s="85"/>
      <c r="Z373" s="85"/>
    </row>
    <row r="374" spans="2:26" s="81" customFormat="1" ht="30" customHeight="1">
      <c r="B374" s="642" t="s">
        <v>110</v>
      </c>
      <c r="C374" s="643"/>
      <c r="D374" s="644">
        <f>IF('ユーザー別小売(卸)価格試算(税抜)'!D374="","",
      IF(ISNUMBER('ユーザー別小売(卸)価格試算(税抜)'!D374),
          IF(入力!$C$30=1,ROUNDDOWN('ユーザー別小売(卸)価格試算(税抜)'!D374*(1+入力!$C$31/100),-入力!$C$29),
          IF(入力!$C$30=2,ROUNDUP('ユーザー別小売(卸)価格試算(税抜)'!D374*(1+入力!$C$31/100),-入力!$C$29),
          IF(入力!$C$30=3,ROUND('ユーザー別小売(卸)価格試算(税抜)'!D374*(1+入力!$C$31/100),-入力!$C$29)))),
          'ユーザー別小売(卸)価格試算(税抜)'!D374))</f>
        <v>2860</v>
      </c>
      <c r="E374" s="645" t="str">
        <f>IF('ユーザー別小売(卸)価格試算(税抜)'!E374="","",
      IF(ISNUMBER('ユーザー別小売(卸)価格試算(税抜)'!E374),
          IF(入力!$C$30=1,ROUNDDOWN('ユーザー別小売(卸)価格試算(税抜)'!E374*(1+入力!$C$31/100),-入力!$C$29),
          IF(入力!$C$30=2,ROUNDUP('ユーザー別小売(卸)価格試算(税抜)'!E374*(1+入力!$C$31/100),-入力!$C$29),
          IF(入力!$C$30=3,ROUND('ユーザー別小売(卸)価格試算(税抜)'!E374*(1+入力!$C$31/100),-入力!$C$29)))),
          'ユーザー別小売(卸)価格試算(税抜)'!E374))</f>
        <v/>
      </c>
      <c r="H374" s="85"/>
      <c r="J374" s="85"/>
      <c r="K374" s="653"/>
      <c r="L374" s="580"/>
      <c r="M374" s="580"/>
      <c r="N374" s="411"/>
      <c r="O374" s="411"/>
      <c r="P374" s="2"/>
      <c r="Q374" s="200"/>
      <c r="R374" s="199"/>
      <c r="S374" s="200"/>
      <c r="T374" s="241"/>
      <c r="U374" s="242"/>
      <c r="V374" s="85"/>
      <c r="X374" s="85"/>
      <c r="Z374" s="85"/>
    </row>
    <row r="375" spans="2:26" s="81" customFormat="1" ht="30" customHeight="1" thickBot="1">
      <c r="B375" s="634" t="s">
        <v>111</v>
      </c>
      <c r="C375" s="635"/>
      <c r="D375" s="636">
        <f>IF('ユーザー別小売(卸)価格試算(税抜)'!D375="","",
      IF(ISNUMBER('ユーザー別小売(卸)価格試算(税抜)'!D375),
          IF(入力!$C$30=1,ROUNDDOWN('ユーザー別小売(卸)価格試算(税抜)'!D375*(1+入力!$C$31/100),-入力!$C$29),
          IF(入力!$C$30=2,ROUNDUP('ユーザー別小売(卸)価格試算(税抜)'!D375*(1+入力!$C$31/100),-入力!$C$29),
          IF(入力!$C$30=3,ROUND('ユーザー別小売(卸)価格試算(税抜)'!D375*(1+入力!$C$31/100),-入力!$C$29)))),
          'ユーザー別小売(卸)価格試算(税抜)'!D375))</f>
        <v>3300</v>
      </c>
      <c r="E375" s="637" t="str">
        <f>IF('ユーザー別小売(卸)価格試算(税抜)'!E375="","",
      IF(ISNUMBER('ユーザー別小売(卸)価格試算(税抜)'!E375),
          IF(入力!$C$30=1,ROUNDDOWN('ユーザー別小売(卸)価格試算(税抜)'!E375*(1+入力!$C$31/100),-入力!$C$29),
          IF(入力!$C$30=2,ROUNDUP('ユーザー別小売(卸)価格試算(税抜)'!E375*(1+入力!$C$31/100),-入力!$C$29),
          IF(入力!$C$30=3,ROUND('ユーザー別小売(卸)価格試算(税抜)'!E375*(1+入力!$C$31/100),-入力!$C$29)))),
          'ユーザー別小売(卸)価格試算(税抜)'!E375))</f>
        <v/>
      </c>
      <c r="H375" s="85"/>
      <c r="J375" s="85"/>
      <c r="K375" s="653"/>
      <c r="L375" s="580"/>
      <c r="M375" s="580"/>
      <c r="N375" s="411"/>
      <c r="O375" s="411"/>
      <c r="P375" s="2"/>
      <c r="Q375" s="200"/>
      <c r="R375" s="199"/>
      <c r="S375" s="200"/>
      <c r="T375" s="241"/>
      <c r="U375" s="242"/>
      <c r="V375" s="85"/>
      <c r="X375" s="85"/>
      <c r="Z375" s="85"/>
    </row>
    <row r="376" spans="2:26" s="81" customFormat="1" ht="30" customHeight="1">
      <c r="B376" s="411"/>
      <c r="C376" s="411"/>
      <c r="D376" s="411"/>
      <c r="E376" s="411"/>
      <c r="F376" s="124"/>
      <c r="G376" s="124"/>
      <c r="H376" s="85"/>
      <c r="J376" s="85"/>
      <c r="K376" s="653"/>
      <c r="L376" s="580"/>
      <c r="M376" s="580"/>
      <c r="N376" s="411"/>
      <c r="O376" s="411"/>
      <c r="P376" s="2"/>
      <c r="Q376" s="200"/>
      <c r="R376" s="199"/>
      <c r="S376" s="200"/>
      <c r="T376" s="241"/>
      <c r="U376" s="242"/>
      <c r="V376" s="85"/>
      <c r="X376" s="85"/>
      <c r="Z376" s="85"/>
    </row>
    <row r="377" spans="2:26" s="81" customFormat="1" ht="30" customHeight="1">
      <c r="B377" s="411"/>
      <c r="C377" s="411"/>
      <c r="D377" s="411"/>
      <c r="E377" s="411"/>
      <c r="F377" s="124"/>
      <c r="G377" s="124"/>
      <c r="H377" s="85"/>
      <c r="J377" s="85"/>
      <c r="K377" s="314"/>
      <c r="L377" s="314"/>
      <c r="M377" s="314"/>
      <c r="N377" s="314"/>
      <c r="O377" s="314"/>
      <c r="P377" s="314"/>
      <c r="Q377" s="314"/>
      <c r="R377" s="199"/>
      <c r="S377" s="200"/>
      <c r="T377" s="241"/>
      <c r="U377" s="242"/>
      <c r="V377" s="85"/>
      <c r="X377" s="85"/>
      <c r="Z377" s="85"/>
    </row>
    <row r="378" spans="2:26" s="81" customFormat="1" ht="30" customHeight="1">
      <c r="B378" s="411"/>
      <c r="C378" s="411"/>
      <c r="D378" s="411"/>
      <c r="E378" s="411"/>
      <c r="F378" s="124"/>
      <c r="G378" s="124"/>
      <c r="H378" s="85"/>
      <c r="J378" s="85"/>
      <c r="K378" s="314"/>
      <c r="L378" s="314"/>
      <c r="M378" s="314"/>
      <c r="N378" s="314"/>
      <c r="O378" s="314"/>
      <c r="P378" s="314"/>
      <c r="Q378" s="314"/>
      <c r="R378" s="199"/>
      <c r="S378" s="200"/>
      <c r="T378" s="241"/>
      <c r="U378" s="242"/>
      <c r="V378" s="85"/>
      <c r="X378" s="85"/>
      <c r="Z378" s="85"/>
    </row>
    <row r="379" spans="2:26" s="81" customFormat="1" ht="30" customHeight="1">
      <c r="B379" s="411"/>
      <c r="C379" s="411"/>
      <c r="D379" s="411"/>
      <c r="E379" s="411"/>
      <c r="F379" s="124"/>
      <c r="G379" s="124"/>
      <c r="H379" s="85"/>
      <c r="J379" s="85"/>
      <c r="K379" s="314"/>
      <c r="L379" s="314"/>
      <c r="M379" s="314"/>
      <c r="N379" s="314"/>
      <c r="O379" s="314"/>
      <c r="P379" s="314"/>
      <c r="Q379" s="314"/>
      <c r="R379" s="199"/>
      <c r="S379" s="200"/>
      <c r="T379" s="241"/>
      <c r="U379" s="242"/>
      <c r="V379" s="85"/>
      <c r="X379" s="85"/>
      <c r="Z379" s="85"/>
    </row>
    <row r="380" spans="2:26" s="81" customFormat="1" ht="30" customHeight="1">
      <c r="B380" s="411"/>
      <c r="C380" s="411"/>
      <c r="D380" s="411"/>
      <c r="E380" s="411"/>
      <c r="F380" s="124"/>
      <c r="G380" s="124"/>
      <c r="H380" s="85"/>
      <c r="J380" s="85"/>
      <c r="K380" s="314"/>
      <c r="L380" s="580"/>
      <c r="M380" s="580"/>
      <c r="N380" s="315"/>
      <c r="O380" s="315"/>
      <c r="P380" s="2"/>
      <c r="Q380" s="200"/>
      <c r="R380" s="199"/>
      <c r="S380" s="200"/>
      <c r="T380" s="241"/>
      <c r="U380" s="242"/>
      <c r="V380" s="85"/>
      <c r="X380" s="85"/>
      <c r="Z380" s="85"/>
    </row>
    <row r="381" spans="2:26" s="81" customFormat="1" ht="30" customHeight="1">
      <c r="B381" s="411"/>
      <c r="C381" s="411"/>
      <c r="D381" s="411"/>
      <c r="E381" s="411"/>
      <c r="F381" s="124"/>
      <c r="G381" s="124"/>
      <c r="H381" s="85"/>
      <c r="J381" s="85"/>
      <c r="K381" s="314"/>
      <c r="L381" s="314"/>
      <c r="M381" s="314"/>
      <c r="N381" s="314"/>
      <c r="O381" s="314"/>
      <c r="P381" s="314"/>
      <c r="Q381" s="314"/>
      <c r="R381" s="199"/>
      <c r="S381" s="200"/>
      <c r="T381" s="241"/>
      <c r="U381" s="242"/>
      <c r="V381" s="85"/>
      <c r="X381" s="85"/>
      <c r="Z381" s="85"/>
    </row>
    <row r="382" spans="2:26" s="81" customFormat="1" ht="30" customHeight="1">
      <c r="B382" s="411"/>
      <c r="C382" s="411"/>
      <c r="D382" s="411"/>
      <c r="E382" s="411"/>
      <c r="F382" s="124"/>
      <c r="G382" s="124"/>
      <c r="H382" s="85"/>
      <c r="J382" s="85"/>
      <c r="K382" s="314"/>
      <c r="L382" s="580"/>
      <c r="M382" s="580"/>
      <c r="N382" s="315"/>
      <c r="O382" s="315"/>
      <c r="P382" s="2"/>
      <c r="Q382" s="200"/>
      <c r="R382" s="199"/>
      <c r="S382" s="200"/>
      <c r="T382" s="241"/>
      <c r="U382" s="242"/>
      <c r="V382" s="85"/>
      <c r="X382" s="85"/>
      <c r="Z382" s="85"/>
    </row>
    <row r="383" spans="2:26" s="81" customFormat="1" ht="30" customHeight="1">
      <c r="B383" s="411"/>
      <c r="C383" s="411"/>
      <c r="D383" s="411"/>
      <c r="E383" s="411"/>
      <c r="F383" s="124"/>
      <c r="G383" s="124"/>
      <c r="H383" s="85"/>
      <c r="J383" s="85"/>
      <c r="K383" s="314"/>
      <c r="L383" s="580"/>
      <c r="M383" s="580"/>
      <c r="N383" s="315"/>
      <c r="O383" s="315"/>
      <c r="P383" s="2"/>
      <c r="Q383" s="200"/>
      <c r="R383" s="199"/>
      <c r="S383" s="200"/>
      <c r="T383" s="241"/>
      <c r="U383" s="242"/>
      <c r="V383" s="85"/>
      <c r="X383" s="85"/>
      <c r="Z383" s="85"/>
    </row>
    <row r="384" spans="2:26" s="81" customFormat="1" ht="30" customHeight="1">
      <c r="B384" s="411"/>
      <c r="C384" s="411"/>
      <c r="D384" s="411"/>
      <c r="E384" s="411"/>
      <c r="F384" s="124"/>
      <c r="G384" s="124"/>
      <c r="H384" s="85"/>
      <c r="J384" s="85"/>
      <c r="K384" s="314"/>
      <c r="L384" s="314"/>
      <c r="M384" s="314"/>
      <c r="N384" s="314"/>
      <c r="O384" s="314"/>
      <c r="P384" s="314"/>
      <c r="Q384" s="314"/>
      <c r="R384" s="199"/>
      <c r="S384" s="200"/>
      <c r="T384" s="241"/>
      <c r="U384" s="242"/>
      <c r="V384" s="85"/>
      <c r="X384" s="85"/>
      <c r="Z384" s="85"/>
    </row>
    <row r="385" spans="2:26" s="81" customFormat="1" ht="30" customHeight="1">
      <c r="B385" s="411"/>
      <c r="C385" s="411"/>
      <c r="D385" s="411"/>
      <c r="E385" s="411"/>
      <c r="F385" s="124"/>
      <c r="G385" s="124"/>
      <c r="H385" s="85"/>
      <c r="J385" s="85"/>
      <c r="K385" s="314"/>
      <c r="L385" s="314"/>
      <c r="M385" s="314"/>
      <c r="N385" s="314"/>
      <c r="O385" s="314"/>
      <c r="P385" s="314"/>
      <c r="Q385" s="314"/>
      <c r="R385" s="199"/>
      <c r="S385" s="200"/>
      <c r="T385" s="241"/>
      <c r="U385" s="242"/>
      <c r="V385" s="85"/>
      <c r="X385" s="85"/>
      <c r="Z385" s="85"/>
    </row>
    <row r="386" spans="2:26" s="81" customFormat="1" ht="30" customHeight="1">
      <c r="B386" s="3"/>
      <c r="C386" s="3"/>
      <c r="D386" s="3"/>
      <c r="E386" s="3"/>
      <c r="F386" s="2"/>
      <c r="G386" s="3"/>
      <c r="H386" s="85"/>
      <c r="J386" s="85"/>
      <c r="K386" s="314"/>
      <c r="L386" s="314"/>
      <c r="M386" s="314"/>
      <c r="N386" s="314"/>
      <c r="O386" s="314"/>
      <c r="P386" s="314"/>
      <c r="Q386" s="314"/>
      <c r="R386" s="199"/>
      <c r="S386" s="200"/>
      <c r="T386" s="243"/>
      <c r="U386" s="243"/>
      <c r="V386" s="85"/>
      <c r="X386" s="85"/>
      <c r="Z386" s="85"/>
    </row>
    <row r="387" spans="2:26" s="3" customFormat="1" ht="16.5" customHeight="1">
      <c r="B387" s="27"/>
      <c r="C387" s="27"/>
      <c r="D387" s="27"/>
      <c r="E387" s="27"/>
      <c r="F387" s="86"/>
      <c r="G387" s="27"/>
      <c r="H387" s="2"/>
      <c r="J387" s="88"/>
      <c r="K387" s="652"/>
      <c r="L387" s="652"/>
      <c r="M387" s="652"/>
      <c r="N387" s="652"/>
      <c r="O387" s="652"/>
      <c r="P387" s="652"/>
      <c r="Q387" s="652"/>
      <c r="R387" s="652"/>
      <c r="S387" s="652"/>
      <c r="V387" s="83"/>
      <c r="X387" s="83"/>
      <c r="Z387" s="83"/>
    </row>
    <row r="388" spans="2:26" ht="18" customHeight="1">
      <c r="K388" s="652"/>
      <c r="L388" s="652"/>
      <c r="M388" s="652"/>
      <c r="N388" s="652"/>
      <c r="O388" s="652"/>
      <c r="P388" s="652"/>
      <c r="Q388" s="652"/>
      <c r="R388" s="652"/>
      <c r="S388" s="652"/>
    </row>
  </sheetData>
  <mergeCells count="700">
    <mergeCell ref="B2:W2"/>
    <mergeCell ref="B4:AA4"/>
    <mergeCell ref="B7:B10"/>
    <mergeCell ref="C7:C10"/>
    <mergeCell ref="D7:E8"/>
    <mergeCell ref="F7:I7"/>
    <mergeCell ref="K7:K10"/>
    <mergeCell ref="L7:M10"/>
    <mergeCell ref="N7:O8"/>
    <mergeCell ref="P7:S7"/>
    <mergeCell ref="F8:G9"/>
    <mergeCell ref="H8:I9"/>
    <mergeCell ref="P8:Q9"/>
    <mergeCell ref="R8:S9"/>
    <mergeCell ref="D9:D10"/>
    <mergeCell ref="E9:E10"/>
    <mergeCell ref="N9:N10"/>
    <mergeCell ref="O9:O10"/>
    <mergeCell ref="F10:G10"/>
    <mergeCell ref="H10:I10"/>
    <mergeCell ref="P10:Q10"/>
    <mergeCell ref="R10:S10"/>
    <mergeCell ref="B11:B14"/>
    <mergeCell ref="K11:K32"/>
    <mergeCell ref="L11:M11"/>
    <mergeCell ref="L12:M12"/>
    <mergeCell ref="L13:M14"/>
    <mergeCell ref="B15:B19"/>
    <mergeCell ref="L15:M15"/>
    <mergeCell ref="L16:M16"/>
    <mergeCell ref="L25:M25"/>
    <mergeCell ref="L26:M26"/>
    <mergeCell ref="C27:C28"/>
    <mergeCell ref="L27:M27"/>
    <mergeCell ref="L28:M28"/>
    <mergeCell ref="L29:M29"/>
    <mergeCell ref="L17:M17"/>
    <mergeCell ref="L18:M18"/>
    <mergeCell ref="L19:M19"/>
    <mergeCell ref="L20:M20"/>
    <mergeCell ref="L21:M21"/>
    <mergeCell ref="C22:C23"/>
    <mergeCell ref="L22:M22"/>
    <mergeCell ref="L23:M23"/>
    <mergeCell ref="L24:M24"/>
    <mergeCell ref="B37:I38"/>
    <mergeCell ref="L37:M37"/>
    <mergeCell ref="L38:M38"/>
    <mergeCell ref="L39:M39"/>
    <mergeCell ref="L40:M40"/>
    <mergeCell ref="L41:M41"/>
    <mergeCell ref="L30:M30"/>
    <mergeCell ref="L31:M31"/>
    <mergeCell ref="L32:M32"/>
    <mergeCell ref="K33:K50"/>
    <mergeCell ref="L33:M33"/>
    <mergeCell ref="L34:M34"/>
    <mergeCell ref="L35:M35"/>
    <mergeCell ref="L36:M36"/>
    <mergeCell ref="L42:M42"/>
    <mergeCell ref="L43:M43"/>
    <mergeCell ref="B20:B36"/>
    <mergeCell ref="P52:Q52"/>
    <mergeCell ref="P53:Q53"/>
    <mergeCell ref="P54:Q54"/>
    <mergeCell ref="B56:L57"/>
    <mergeCell ref="B60:AA60"/>
    <mergeCell ref="L44:M44"/>
    <mergeCell ref="L45:M45"/>
    <mergeCell ref="L46:M46"/>
    <mergeCell ref="L47:M47"/>
    <mergeCell ref="L48:M48"/>
    <mergeCell ref="L49:M49"/>
    <mergeCell ref="B63:B66"/>
    <mergeCell ref="C63:C66"/>
    <mergeCell ref="D63:E64"/>
    <mergeCell ref="F63:I63"/>
    <mergeCell ref="K63:K66"/>
    <mergeCell ref="L63:M66"/>
    <mergeCell ref="D65:D66"/>
    <mergeCell ref="E65:E66"/>
    <mergeCell ref="L50:M50"/>
    <mergeCell ref="T65:U65"/>
    <mergeCell ref="F66:G66"/>
    <mergeCell ref="H66:I66"/>
    <mergeCell ref="P66:Q66"/>
    <mergeCell ref="R66:S66"/>
    <mergeCell ref="T66:U66"/>
    <mergeCell ref="N63:O66"/>
    <mergeCell ref="P63:S63"/>
    <mergeCell ref="F64:G65"/>
    <mergeCell ref="H64:I65"/>
    <mergeCell ref="P64:Q65"/>
    <mergeCell ref="R64:S65"/>
    <mergeCell ref="L75:M75"/>
    <mergeCell ref="N75:O75"/>
    <mergeCell ref="L76:M76"/>
    <mergeCell ref="N76:O76"/>
    <mergeCell ref="L71:M71"/>
    <mergeCell ref="N71:O71"/>
    <mergeCell ref="L72:M72"/>
    <mergeCell ref="N72:O72"/>
    <mergeCell ref="L73:M73"/>
    <mergeCell ref="N73:O73"/>
    <mergeCell ref="C80:C81"/>
    <mergeCell ref="L80:M80"/>
    <mergeCell ref="N80:O80"/>
    <mergeCell ref="L81:M81"/>
    <mergeCell ref="N81:O81"/>
    <mergeCell ref="L82:M82"/>
    <mergeCell ref="N82:O82"/>
    <mergeCell ref="L77:M77"/>
    <mergeCell ref="N77:O77"/>
    <mergeCell ref="L78:M78"/>
    <mergeCell ref="N78:O78"/>
    <mergeCell ref="L79:M79"/>
    <mergeCell ref="N79:O79"/>
    <mergeCell ref="K67:K82"/>
    <mergeCell ref="L67:M67"/>
    <mergeCell ref="N67:O67"/>
    <mergeCell ref="L68:M68"/>
    <mergeCell ref="N68:O68"/>
    <mergeCell ref="L69:M69"/>
    <mergeCell ref="N69:O69"/>
    <mergeCell ref="L70:M70"/>
    <mergeCell ref="N70:O70"/>
    <mergeCell ref="L74:M74"/>
    <mergeCell ref="N74:O74"/>
    <mergeCell ref="N87:O87"/>
    <mergeCell ref="B88:B108"/>
    <mergeCell ref="L88:M88"/>
    <mergeCell ref="N88:O88"/>
    <mergeCell ref="L89:M89"/>
    <mergeCell ref="N89:O89"/>
    <mergeCell ref="L90:M90"/>
    <mergeCell ref="N90:O90"/>
    <mergeCell ref="L91:M91"/>
    <mergeCell ref="N91:O91"/>
    <mergeCell ref="K83:K91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B67:B87"/>
    <mergeCell ref="K96:T98"/>
    <mergeCell ref="Q99:Q102"/>
    <mergeCell ref="R99:S99"/>
    <mergeCell ref="C100:C101"/>
    <mergeCell ref="R100:S100"/>
    <mergeCell ref="R101:S101"/>
    <mergeCell ref="C102:C103"/>
    <mergeCell ref="R102:S102"/>
    <mergeCell ref="K92:K95"/>
    <mergeCell ref="L92:M92"/>
    <mergeCell ref="N92:O92"/>
    <mergeCell ref="L93:M93"/>
    <mergeCell ref="N93:O93"/>
    <mergeCell ref="L94:M94"/>
    <mergeCell ref="N94:O94"/>
    <mergeCell ref="L95:M95"/>
    <mergeCell ref="N95:O95"/>
    <mergeCell ref="F117:G117"/>
    <mergeCell ref="H117:I117"/>
    <mergeCell ref="J117:K117"/>
    <mergeCell ref="L117:M117"/>
    <mergeCell ref="B118:B119"/>
    <mergeCell ref="D118:E118"/>
    <mergeCell ref="D119:E119"/>
    <mergeCell ref="B109:K109"/>
    <mergeCell ref="B112:AA112"/>
    <mergeCell ref="B115:B117"/>
    <mergeCell ref="C115:C117"/>
    <mergeCell ref="D115:E117"/>
    <mergeCell ref="F115:M115"/>
    <mergeCell ref="F116:G116"/>
    <mergeCell ref="H116:I116"/>
    <mergeCell ref="J116:K116"/>
    <mergeCell ref="L116:M116"/>
    <mergeCell ref="B120:B123"/>
    <mergeCell ref="D120:E120"/>
    <mergeCell ref="D121:E121"/>
    <mergeCell ref="D122:E122"/>
    <mergeCell ref="D123:E123"/>
    <mergeCell ref="B124:B126"/>
    <mergeCell ref="D124:E124"/>
    <mergeCell ref="D125:E125"/>
    <mergeCell ref="D126:E126"/>
    <mergeCell ref="B132:B135"/>
    <mergeCell ref="C132:C133"/>
    <mergeCell ref="D132:E132"/>
    <mergeCell ref="D133:E133"/>
    <mergeCell ref="D134:E134"/>
    <mergeCell ref="D135:E135"/>
    <mergeCell ref="B127:B131"/>
    <mergeCell ref="D127:E127"/>
    <mergeCell ref="D128:E128"/>
    <mergeCell ref="D129:E129"/>
    <mergeCell ref="D130:E130"/>
    <mergeCell ref="D131:E131"/>
    <mergeCell ref="P150:Q150"/>
    <mergeCell ref="R150:S150"/>
    <mergeCell ref="B136:B137"/>
    <mergeCell ref="D136:E136"/>
    <mergeCell ref="D137:E137"/>
    <mergeCell ref="B138:T138"/>
    <mergeCell ref="B140:AA140"/>
    <mergeCell ref="B143:B145"/>
    <mergeCell ref="C143:C145"/>
    <mergeCell ref="D143:E145"/>
    <mergeCell ref="F143:I143"/>
    <mergeCell ref="O143:O145"/>
    <mergeCell ref="P143:Q145"/>
    <mergeCell ref="R143:S145"/>
    <mergeCell ref="T143:U143"/>
    <mergeCell ref="F144:G144"/>
    <mergeCell ref="H144:I144"/>
    <mergeCell ref="T144:U144"/>
    <mergeCell ref="F145:G145"/>
    <mergeCell ref="H145:I145"/>
    <mergeCell ref="T145:U145"/>
    <mergeCell ref="B151:B152"/>
    <mergeCell ref="D151:E151"/>
    <mergeCell ref="P151:Q151"/>
    <mergeCell ref="R151:S151"/>
    <mergeCell ref="D152:E152"/>
    <mergeCell ref="P152:Q152"/>
    <mergeCell ref="R152:S152"/>
    <mergeCell ref="B146:B147"/>
    <mergeCell ref="D146:E146"/>
    <mergeCell ref="O146:O149"/>
    <mergeCell ref="P146:Q146"/>
    <mergeCell ref="R146:S146"/>
    <mergeCell ref="D147:E147"/>
    <mergeCell ref="P147:Q147"/>
    <mergeCell ref="R147:S147"/>
    <mergeCell ref="B148:B150"/>
    <mergeCell ref="D148:E148"/>
    <mergeCell ref="P148:Q148"/>
    <mergeCell ref="R148:S148"/>
    <mergeCell ref="D149:E149"/>
    <mergeCell ref="P149:Q149"/>
    <mergeCell ref="R149:S149"/>
    <mergeCell ref="D150:E150"/>
    <mergeCell ref="O150:O152"/>
    <mergeCell ref="B153:B155"/>
    <mergeCell ref="D153:E153"/>
    <mergeCell ref="P153:Q153"/>
    <mergeCell ref="R153:S153"/>
    <mergeCell ref="D154:E154"/>
    <mergeCell ref="O154:U155"/>
    <mergeCell ref="D155:E155"/>
    <mergeCell ref="T165:U166"/>
    <mergeCell ref="V165:W166"/>
    <mergeCell ref="B156:B157"/>
    <mergeCell ref="D156:E156"/>
    <mergeCell ref="D157:E157"/>
    <mergeCell ref="B158:I158"/>
    <mergeCell ref="B161:AA161"/>
    <mergeCell ref="B164:B167"/>
    <mergeCell ref="C164:C167"/>
    <mergeCell ref="D164:E165"/>
    <mergeCell ref="F164:K164"/>
    <mergeCell ref="M164:M167"/>
    <mergeCell ref="Z165:AA166"/>
    <mergeCell ref="D166:D167"/>
    <mergeCell ref="E166:E167"/>
    <mergeCell ref="P166:P167"/>
    <mergeCell ref="Q166:Q167"/>
    <mergeCell ref="F167:G167"/>
    <mergeCell ref="H167:I167"/>
    <mergeCell ref="J167:K167"/>
    <mergeCell ref="T167:U167"/>
    <mergeCell ref="N164:O167"/>
    <mergeCell ref="P164:Q165"/>
    <mergeCell ref="R164:AA164"/>
    <mergeCell ref="F165:G166"/>
    <mergeCell ref="X165:Y166"/>
    <mergeCell ref="V167:W167"/>
    <mergeCell ref="X167:Y167"/>
    <mergeCell ref="Z167:AA167"/>
    <mergeCell ref="N169:O169"/>
    <mergeCell ref="N170:O170"/>
    <mergeCell ref="N171:O171"/>
    <mergeCell ref="N172:O172"/>
    <mergeCell ref="N195:O195"/>
    <mergeCell ref="N196:O196"/>
    <mergeCell ref="H165:I166"/>
    <mergeCell ref="J165:K166"/>
    <mergeCell ref="R165:S166"/>
    <mergeCell ref="R167:S167"/>
    <mergeCell ref="N197:O197"/>
    <mergeCell ref="N181:O181"/>
    <mergeCell ref="N182:O182"/>
    <mergeCell ref="B183:B189"/>
    <mergeCell ref="N183:O183"/>
    <mergeCell ref="N184:O184"/>
    <mergeCell ref="N185:O185"/>
    <mergeCell ref="N186:O186"/>
    <mergeCell ref="N187:O187"/>
    <mergeCell ref="N188:O188"/>
    <mergeCell ref="N189:O189"/>
    <mergeCell ref="B173:B18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M181:M192"/>
    <mergeCell ref="M168:M180"/>
    <mergeCell ref="N168:O168"/>
    <mergeCell ref="B169:B172"/>
    <mergeCell ref="J219:K219"/>
    <mergeCell ref="B220:C220"/>
    <mergeCell ref="D220:E220"/>
    <mergeCell ref="B221:C221"/>
    <mergeCell ref="D221:E221"/>
    <mergeCell ref="B222:C222"/>
    <mergeCell ref="D222:E222"/>
    <mergeCell ref="N198:O198"/>
    <mergeCell ref="N199:O199"/>
    <mergeCell ref="N200:O200"/>
    <mergeCell ref="M201:AA205"/>
    <mergeCell ref="B215:AA215"/>
    <mergeCell ref="B218:C219"/>
    <mergeCell ref="D218:E219"/>
    <mergeCell ref="F218:I218"/>
    <mergeCell ref="F219:G219"/>
    <mergeCell ref="H219:I219"/>
    <mergeCell ref="B190:B206"/>
    <mergeCell ref="N190:O190"/>
    <mergeCell ref="N191:O191"/>
    <mergeCell ref="N192:O192"/>
    <mergeCell ref="M193:M200"/>
    <mergeCell ref="N193:O193"/>
    <mergeCell ref="N194:O194"/>
    <mergeCell ref="B223:C224"/>
    <mergeCell ref="D223:E223"/>
    <mergeCell ref="D224:E224"/>
    <mergeCell ref="B225:I226"/>
    <mergeCell ref="B228:AA228"/>
    <mergeCell ref="B231:B232"/>
    <mergeCell ref="C231:C232"/>
    <mergeCell ref="D231:E232"/>
    <mergeCell ref="F231:K231"/>
    <mergeCell ref="M231:M232"/>
    <mergeCell ref="N231:O232"/>
    <mergeCell ref="P231:Q232"/>
    <mergeCell ref="R231:W231"/>
    <mergeCell ref="F232:G232"/>
    <mergeCell ref="H232:I232"/>
    <mergeCell ref="J232:K232"/>
    <mergeCell ref="R232:S232"/>
    <mergeCell ref="T232:U232"/>
    <mergeCell ref="V232:W232"/>
    <mergeCell ref="B233:B234"/>
    <mergeCell ref="D233:E233"/>
    <mergeCell ref="M233:M238"/>
    <mergeCell ref="N233:O234"/>
    <mergeCell ref="P233:Q233"/>
    <mergeCell ref="D234:E234"/>
    <mergeCell ref="P234:Q234"/>
    <mergeCell ref="D235:E235"/>
    <mergeCell ref="N235:O235"/>
    <mergeCell ref="P235:Q235"/>
    <mergeCell ref="B236:B241"/>
    <mergeCell ref="D236:E236"/>
    <mergeCell ref="N236:O237"/>
    <mergeCell ref="P236:Q236"/>
    <mergeCell ref="D237:E237"/>
    <mergeCell ref="P237:Q237"/>
    <mergeCell ref="D238:E238"/>
    <mergeCell ref="N238:O238"/>
    <mergeCell ref="P238:Q238"/>
    <mergeCell ref="C239:C241"/>
    <mergeCell ref="P242:Q242"/>
    <mergeCell ref="C243:C244"/>
    <mergeCell ref="D243:E243"/>
    <mergeCell ref="M243:W245"/>
    <mergeCell ref="D244:E244"/>
    <mergeCell ref="C245:C246"/>
    <mergeCell ref="D245:E245"/>
    <mergeCell ref="D239:E239"/>
    <mergeCell ref="M239:M242"/>
    <mergeCell ref="N239:O240"/>
    <mergeCell ref="P239:Q239"/>
    <mergeCell ref="D240:E240"/>
    <mergeCell ref="P240:Q240"/>
    <mergeCell ref="D241:E241"/>
    <mergeCell ref="N241:O241"/>
    <mergeCell ref="P241:Q241"/>
    <mergeCell ref="D246:E246"/>
    <mergeCell ref="L246:M246"/>
    <mergeCell ref="C247:C248"/>
    <mergeCell ref="D247:E247"/>
    <mergeCell ref="D248:E248"/>
    <mergeCell ref="D249:E249"/>
    <mergeCell ref="B242:B249"/>
    <mergeCell ref="D242:E242"/>
    <mergeCell ref="N242:O242"/>
    <mergeCell ref="B252:AA252"/>
    <mergeCell ref="B255:B256"/>
    <mergeCell ref="C255:C256"/>
    <mergeCell ref="D255:E256"/>
    <mergeCell ref="F255:M255"/>
    <mergeCell ref="O255:O256"/>
    <mergeCell ref="P255:Q256"/>
    <mergeCell ref="R255:S256"/>
    <mergeCell ref="T255:AA255"/>
    <mergeCell ref="F256:G256"/>
    <mergeCell ref="Z256:AA256"/>
    <mergeCell ref="H256:I256"/>
    <mergeCell ref="J256:K256"/>
    <mergeCell ref="L256:M256"/>
    <mergeCell ref="T256:U256"/>
    <mergeCell ref="V256:W256"/>
    <mergeCell ref="X256:Y256"/>
    <mergeCell ref="B257:B270"/>
    <mergeCell ref="D257:E257"/>
    <mergeCell ref="O257:O259"/>
    <mergeCell ref="P257:Q257"/>
    <mergeCell ref="R257:S257"/>
    <mergeCell ref="D258:E258"/>
    <mergeCell ref="P258:Q258"/>
    <mergeCell ref="R258:S258"/>
    <mergeCell ref="D259:E259"/>
    <mergeCell ref="P259:Q259"/>
    <mergeCell ref="R259:S259"/>
    <mergeCell ref="D260:E260"/>
    <mergeCell ref="O260:O261"/>
    <mergeCell ref="P260:Q260"/>
    <mergeCell ref="R260:S260"/>
    <mergeCell ref="D261:E261"/>
    <mergeCell ref="P261:Q261"/>
    <mergeCell ref="R261:S261"/>
    <mergeCell ref="D265:E265"/>
    <mergeCell ref="P265:Q265"/>
    <mergeCell ref="R265:S265"/>
    <mergeCell ref="D266:E266"/>
    <mergeCell ref="P266:Q266"/>
    <mergeCell ref="R266:S266"/>
    <mergeCell ref="D262:E262"/>
    <mergeCell ref="O262:O271"/>
    <mergeCell ref="P262:Q262"/>
    <mergeCell ref="R262:S262"/>
    <mergeCell ref="D263:E263"/>
    <mergeCell ref="P263:Q263"/>
    <mergeCell ref="R263:S263"/>
    <mergeCell ref="D264:E264"/>
    <mergeCell ref="P264:Q264"/>
    <mergeCell ref="R264:S264"/>
    <mergeCell ref="D267:E267"/>
    <mergeCell ref="P267:Q268"/>
    <mergeCell ref="R267:S267"/>
    <mergeCell ref="D268:E268"/>
    <mergeCell ref="R268:S268"/>
    <mergeCell ref="C269:C270"/>
    <mergeCell ref="D269:E269"/>
    <mergeCell ref="P269:Q271"/>
    <mergeCell ref="R269:S269"/>
    <mergeCell ref="D270:E270"/>
    <mergeCell ref="R270:S270"/>
    <mergeCell ref="B271:B285"/>
    <mergeCell ref="D271:E271"/>
    <mergeCell ref="R271:S271"/>
    <mergeCell ref="D272:E272"/>
    <mergeCell ref="O272:O274"/>
    <mergeCell ref="P272:Q272"/>
    <mergeCell ref="R272:S272"/>
    <mergeCell ref="D273:E273"/>
    <mergeCell ref="P273:Q273"/>
    <mergeCell ref="D276:E276"/>
    <mergeCell ref="P276:Q276"/>
    <mergeCell ref="R276:S276"/>
    <mergeCell ref="D277:E277"/>
    <mergeCell ref="P277:Q277"/>
    <mergeCell ref="R277:S277"/>
    <mergeCell ref="R273:S273"/>
    <mergeCell ref="D274:E274"/>
    <mergeCell ref="P274:Q274"/>
    <mergeCell ref="R274:S274"/>
    <mergeCell ref="D275:E275"/>
    <mergeCell ref="P275:Q275"/>
    <mergeCell ref="R275:S275"/>
    <mergeCell ref="D278:E278"/>
    <mergeCell ref="O278:AA280"/>
    <mergeCell ref="C279:C280"/>
    <mergeCell ref="D279:E279"/>
    <mergeCell ref="D280:E280"/>
    <mergeCell ref="D281:E281"/>
    <mergeCell ref="O281:AA282"/>
    <mergeCell ref="C282:C283"/>
    <mergeCell ref="D282:E282"/>
    <mergeCell ref="D283:E283"/>
    <mergeCell ref="D284:E284"/>
    <mergeCell ref="D285:E285"/>
    <mergeCell ref="B291:AA291"/>
    <mergeCell ref="B294:B295"/>
    <mergeCell ref="C294:C295"/>
    <mergeCell ref="D294:E295"/>
    <mergeCell ref="F294:K294"/>
    <mergeCell ref="F295:G295"/>
    <mergeCell ref="H295:I295"/>
    <mergeCell ref="J295:K295"/>
    <mergeCell ref="D302:E302"/>
    <mergeCell ref="B303:B307"/>
    <mergeCell ref="C303:C305"/>
    <mergeCell ref="D303:E303"/>
    <mergeCell ref="D304:E304"/>
    <mergeCell ref="D305:E305"/>
    <mergeCell ref="C306:C307"/>
    <mergeCell ref="D306:E306"/>
    <mergeCell ref="D307:E307"/>
    <mergeCell ref="B296:B302"/>
    <mergeCell ref="C296:C297"/>
    <mergeCell ref="D296:E296"/>
    <mergeCell ref="D297:E297"/>
    <mergeCell ref="C298:C300"/>
    <mergeCell ref="D298:E298"/>
    <mergeCell ref="D299:E299"/>
    <mergeCell ref="D300:E300"/>
    <mergeCell ref="C301:C302"/>
    <mergeCell ref="D301:E301"/>
    <mergeCell ref="T314:U314"/>
    <mergeCell ref="B315:C315"/>
    <mergeCell ref="D315:E315"/>
    <mergeCell ref="K315:M315"/>
    <mergeCell ref="N315:O315"/>
    <mergeCell ref="B308:M308"/>
    <mergeCell ref="B310:AA310"/>
    <mergeCell ref="B313:C314"/>
    <mergeCell ref="D313:E314"/>
    <mergeCell ref="F313:G313"/>
    <mergeCell ref="K313:M314"/>
    <mergeCell ref="N313:O314"/>
    <mergeCell ref="P313:S313"/>
    <mergeCell ref="F314:G314"/>
    <mergeCell ref="P314:Q314"/>
    <mergeCell ref="B316:C316"/>
    <mergeCell ref="D316:E316"/>
    <mergeCell ref="K316:M316"/>
    <mergeCell ref="N316:O316"/>
    <mergeCell ref="B317:C317"/>
    <mergeCell ref="D317:E317"/>
    <mergeCell ref="K317:M317"/>
    <mergeCell ref="N317:O317"/>
    <mergeCell ref="R314:S314"/>
    <mergeCell ref="B320:C320"/>
    <mergeCell ref="D320:E320"/>
    <mergeCell ref="K320:M320"/>
    <mergeCell ref="N320:O320"/>
    <mergeCell ref="B321:C321"/>
    <mergeCell ref="D321:E321"/>
    <mergeCell ref="K321:M321"/>
    <mergeCell ref="N321:O321"/>
    <mergeCell ref="B318:C318"/>
    <mergeCell ref="D318:E318"/>
    <mergeCell ref="K318:M318"/>
    <mergeCell ref="N318:O318"/>
    <mergeCell ref="B319:C319"/>
    <mergeCell ref="D319:E319"/>
    <mergeCell ref="K319:M319"/>
    <mergeCell ref="N319:O319"/>
    <mergeCell ref="B324:C324"/>
    <mergeCell ref="D324:E324"/>
    <mergeCell ref="K324:M324"/>
    <mergeCell ref="N324:O324"/>
    <mergeCell ref="K325:M325"/>
    <mergeCell ref="N325:O325"/>
    <mergeCell ref="B322:C322"/>
    <mergeCell ref="D322:E322"/>
    <mergeCell ref="K322:M322"/>
    <mergeCell ref="N322:O322"/>
    <mergeCell ref="B323:C323"/>
    <mergeCell ref="D323:E323"/>
    <mergeCell ref="K323:M323"/>
    <mergeCell ref="N323:O323"/>
    <mergeCell ref="B330:C330"/>
    <mergeCell ref="M330:Q330"/>
    <mergeCell ref="B332:C332"/>
    <mergeCell ref="M332:Q332"/>
    <mergeCell ref="B334:C334"/>
    <mergeCell ref="M334:Q334"/>
    <mergeCell ref="B326:C326"/>
    <mergeCell ref="K326:M326"/>
    <mergeCell ref="N326:O326"/>
    <mergeCell ref="K327:M327"/>
    <mergeCell ref="N327:O327"/>
    <mergeCell ref="B328:C328"/>
    <mergeCell ref="K328:M328"/>
    <mergeCell ref="N328:O328"/>
    <mergeCell ref="B335:M335"/>
    <mergeCell ref="B338:AA338"/>
    <mergeCell ref="B341:C344"/>
    <mergeCell ref="D341:E344"/>
    <mergeCell ref="F341:G341"/>
    <mergeCell ref="H341:I341"/>
    <mergeCell ref="K341:K344"/>
    <mergeCell ref="L341:M344"/>
    <mergeCell ref="N341:O342"/>
    <mergeCell ref="P341:Q341"/>
    <mergeCell ref="R341:S341"/>
    <mergeCell ref="F342:G344"/>
    <mergeCell ref="P342:Q343"/>
    <mergeCell ref="H343:I344"/>
    <mergeCell ref="N343:N344"/>
    <mergeCell ref="O343:O344"/>
    <mergeCell ref="R343:S343"/>
    <mergeCell ref="P344:Q344"/>
    <mergeCell ref="R344:S344"/>
    <mergeCell ref="D348:E348"/>
    <mergeCell ref="L348:M348"/>
    <mergeCell ref="D349:E349"/>
    <mergeCell ref="K349:K351"/>
    <mergeCell ref="L349:M349"/>
    <mergeCell ref="L350:M350"/>
    <mergeCell ref="L351:M351"/>
    <mergeCell ref="B345:C345"/>
    <mergeCell ref="D345:E345"/>
    <mergeCell ref="K345:K348"/>
    <mergeCell ref="L345:M345"/>
    <mergeCell ref="B346:C347"/>
    <mergeCell ref="D346:E346"/>
    <mergeCell ref="L346:M346"/>
    <mergeCell ref="D347:E347"/>
    <mergeCell ref="L347:M347"/>
    <mergeCell ref="B348:C349"/>
    <mergeCell ref="B357:B358"/>
    <mergeCell ref="D357:E357"/>
    <mergeCell ref="L357:M357"/>
    <mergeCell ref="D358:E358"/>
    <mergeCell ref="L358:M358"/>
    <mergeCell ref="D359:E359"/>
    <mergeCell ref="L359:M359"/>
    <mergeCell ref="L354:M354"/>
    <mergeCell ref="B355:B356"/>
    <mergeCell ref="D355:E355"/>
    <mergeCell ref="H355:I355"/>
    <mergeCell ref="L355:M355"/>
    <mergeCell ref="D356:E356"/>
    <mergeCell ref="L356:M356"/>
    <mergeCell ref="B352:B354"/>
    <mergeCell ref="C352:C354"/>
    <mergeCell ref="D352:E354"/>
    <mergeCell ref="F352:G352"/>
    <mergeCell ref="H352:I352"/>
    <mergeCell ref="L352:M352"/>
    <mergeCell ref="F353:G353"/>
    <mergeCell ref="H353:I354"/>
    <mergeCell ref="L353:M353"/>
    <mergeCell ref="F354:G354"/>
    <mergeCell ref="B360:G361"/>
    <mergeCell ref="L360:M360"/>
    <mergeCell ref="L361:M361"/>
    <mergeCell ref="K362:K369"/>
    <mergeCell ref="L362:M362"/>
    <mergeCell ref="L363:M363"/>
    <mergeCell ref="L364:M364"/>
    <mergeCell ref="B365:C365"/>
    <mergeCell ref="D365:E365"/>
    <mergeCell ref="L365:M365"/>
    <mergeCell ref="B368:C368"/>
    <mergeCell ref="D368:E368"/>
    <mergeCell ref="L368:M368"/>
    <mergeCell ref="B369:C369"/>
    <mergeCell ref="D369:E369"/>
    <mergeCell ref="L369:M369"/>
    <mergeCell ref="B366:C366"/>
    <mergeCell ref="D366:E366"/>
    <mergeCell ref="L366:M366"/>
    <mergeCell ref="B367:C367"/>
    <mergeCell ref="D367:E367"/>
    <mergeCell ref="L367:M367"/>
    <mergeCell ref="B370:C370"/>
    <mergeCell ref="D370:E370"/>
    <mergeCell ref="K370:K376"/>
    <mergeCell ref="L370:M370"/>
    <mergeCell ref="L371:M371"/>
    <mergeCell ref="L372:M372"/>
    <mergeCell ref="B373:C373"/>
    <mergeCell ref="D373:E373"/>
    <mergeCell ref="L373:M373"/>
    <mergeCell ref="B374:C374"/>
    <mergeCell ref="L380:M380"/>
    <mergeCell ref="L382:M382"/>
    <mergeCell ref="L383:M383"/>
    <mergeCell ref="K387:S388"/>
    <mergeCell ref="D374:E374"/>
    <mergeCell ref="L374:M374"/>
    <mergeCell ref="B375:C375"/>
    <mergeCell ref="D375:E375"/>
    <mergeCell ref="L375:M375"/>
    <mergeCell ref="L376:M376"/>
  </mergeCells>
  <phoneticPr fontId="15"/>
  <printOptions horizontalCentered="1" gridLinesSet="0"/>
  <pageMargins left="0.25" right="0.25" top="0.48" bottom="0.47" header="0.3" footer="0.3"/>
  <pageSetup paperSize="9" scale="39" fitToHeight="0" orientation="portrait" r:id="rId1"/>
  <headerFooter alignWithMargins="0">
    <oddFooter>&amp;C&amp;P</oddFooter>
  </headerFooter>
  <rowBreaks count="7" manualBreakCount="7">
    <brk id="58" max="22" man="1"/>
    <brk id="110" max="22" man="1"/>
    <brk id="159" max="22" man="1"/>
    <brk id="213" max="22" man="1"/>
    <brk id="250" max="22" man="1"/>
    <brk id="289" max="22" man="1"/>
    <brk id="336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71"/>
  <sheetViews>
    <sheetView workbookViewId="0">
      <pane ySplit="1" topLeftCell="A98" activePane="bottomLeft" state="frozen"/>
      <selection activeCell="P352" sqref="P352"/>
      <selection pane="bottomLeft" activeCell="A107" sqref="A107:XFD107"/>
    </sheetView>
  </sheetViews>
  <sheetFormatPr defaultRowHeight="13.5"/>
  <cols>
    <col min="1" max="1" width="9.25" style="127" bestFit="1" customWidth="1"/>
    <col min="2" max="2" width="10.375" style="127" bestFit="1" customWidth="1"/>
    <col min="3" max="3" width="27.625" style="127" bestFit="1" customWidth="1"/>
    <col min="4" max="4" width="4.75" style="127" bestFit="1" customWidth="1"/>
    <col min="5" max="5" width="6.5" style="127" bestFit="1" customWidth="1"/>
    <col min="6" max="6" width="9.5" style="127" bestFit="1" customWidth="1"/>
    <col min="7" max="7" width="12.5" style="127" bestFit="1" customWidth="1"/>
    <col min="8" max="8" width="9.875" style="127" bestFit="1" customWidth="1"/>
    <col min="9" max="9" width="9.25" style="127" bestFit="1" customWidth="1"/>
    <col min="10" max="10" width="7.125" style="127" bestFit="1" customWidth="1"/>
    <col min="11" max="11" width="9.75" style="127" bestFit="1" customWidth="1"/>
    <col min="12" max="16384" width="9" style="127"/>
  </cols>
  <sheetData>
    <row r="1" spans="1:11">
      <c r="A1" s="343" t="s">
        <v>781</v>
      </c>
      <c r="B1" s="343" t="s">
        <v>868</v>
      </c>
      <c r="C1" s="343" t="s">
        <v>352</v>
      </c>
      <c r="D1" s="343" t="s">
        <v>353</v>
      </c>
      <c r="E1" s="343" t="s">
        <v>354</v>
      </c>
      <c r="F1" s="343" t="s">
        <v>355</v>
      </c>
      <c r="G1" s="343" t="s">
        <v>356</v>
      </c>
      <c r="H1" s="343" t="s">
        <v>357</v>
      </c>
      <c r="I1" s="343" t="s">
        <v>358</v>
      </c>
      <c r="J1" s="343" t="s">
        <v>359</v>
      </c>
      <c r="K1" s="343" t="s">
        <v>360</v>
      </c>
    </row>
    <row r="2" spans="1:11">
      <c r="A2" s="344">
        <v>354951</v>
      </c>
      <c r="B2" s="345" t="s">
        <v>277</v>
      </c>
      <c r="C2" s="345" t="s">
        <v>760</v>
      </c>
      <c r="D2" s="345">
        <v>275</v>
      </c>
      <c r="E2" s="345">
        <v>0</v>
      </c>
      <c r="F2" s="345">
        <v>0</v>
      </c>
      <c r="G2" s="345">
        <v>108800</v>
      </c>
      <c r="H2" s="345">
        <v>0</v>
      </c>
      <c r="I2" s="345">
        <v>21</v>
      </c>
      <c r="J2" s="345">
        <v>35</v>
      </c>
      <c r="K2" s="345"/>
    </row>
    <row r="3" spans="1:11">
      <c r="A3" s="344">
        <v>338920</v>
      </c>
      <c r="B3" s="345" t="s">
        <v>277</v>
      </c>
      <c r="C3" s="345" t="s">
        <v>660</v>
      </c>
      <c r="D3" s="345">
        <v>255</v>
      </c>
      <c r="E3" s="345">
        <v>0</v>
      </c>
      <c r="F3" s="345">
        <v>0</v>
      </c>
      <c r="G3" s="345">
        <v>78300</v>
      </c>
      <c r="H3" s="345">
        <v>0</v>
      </c>
      <c r="I3" s="345">
        <v>18</v>
      </c>
      <c r="J3" s="345">
        <v>35</v>
      </c>
      <c r="K3" s="345"/>
    </row>
    <row r="4" spans="1:11">
      <c r="A4" s="344">
        <v>354950</v>
      </c>
      <c r="B4" s="345" t="s">
        <v>277</v>
      </c>
      <c r="C4" s="345" t="s">
        <v>759</v>
      </c>
      <c r="D4" s="345">
        <v>245</v>
      </c>
      <c r="E4" s="345">
        <v>0</v>
      </c>
      <c r="F4" s="345">
        <v>0</v>
      </c>
      <c r="G4" s="345">
        <v>100400</v>
      </c>
      <c r="H4" s="345">
        <v>0</v>
      </c>
      <c r="I4" s="345">
        <v>21</v>
      </c>
      <c r="J4" s="345">
        <v>40</v>
      </c>
      <c r="K4" s="345"/>
    </row>
    <row r="5" spans="1:11">
      <c r="A5" s="344">
        <v>338925</v>
      </c>
      <c r="B5" s="345" t="s">
        <v>277</v>
      </c>
      <c r="C5" s="345" t="s">
        <v>665</v>
      </c>
      <c r="D5" s="345">
        <v>215</v>
      </c>
      <c r="E5" s="345">
        <v>0</v>
      </c>
      <c r="F5" s="345">
        <v>0</v>
      </c>
      <c r="G5" s="345">
        <v>63000</v>
      </c>
      <c r="H5" s="345">
        <v>0</v>
      </c>
      <c r="I5" s="345">
        <v>18</v>
      </c>
      <c r="J5" s="345">
        <v>40</v>
      </c>
      <c r="K5" s="345"/>
    </row>
    <row r="6" spans="1:11">
      <c r="A6" s="344">
        <v>352502</v>
      </c>
      <c r="B6" s="345" t="s">
        <v>277</v>
      </c>
      <c r="C6" s="345" t="s">
        <v>744</v>
      </c>
      <c r="D6" s="345">
        <v>225</v>
      </c>
      <c r="E6" s="345">
        <v>0</v>
      </c>
      <c r="F6" s="345">
        <v>0</v>
      </c>
      <c r="G6" s="345">
        <v>73700</v>
      </c>
      <c r="H6" s="345">
        <v>0</v>
      </c>
      <c r="I6" s="345">
        <v>21</v>
      </c>
      <c r="J6" s="345">
        <v>45</v>
      </c>
      <c r="K6" s="345"/>
    </row>
    <row r="7" spans="1:11">
      <c r="A7" s="344">
        <v>351579</v>
      </c>
      <c r="B7" s="345" t="s">
        <v>277</v>
      </c>
      <c r="C7" s="345" t="s">
        <v>702</v>
      </c>
      <c r="D7" s="345">
        <v>225</v>
      </c>
      <c r="E7" s="345">
        <v>0</v>
      </c>
      <c r="F7" s="345">
        <v>0</v>
      </c>
      <c r="G7" s="345">
        <v>65600</v>
      </c>
      <c r="H7" s="345">
        <v>0</v>
      </c>
      <c r="I7" s="345">
        <v>18</v>
      </c>
      <c r="J7" s="345">
        <v>40</v>
      </c>
      <c r="K7" s="345"/>
    </row>
    <row r="8" spans="1:11">
      <c r="A8" s="344">
        <v>352505</v>
      </c>
      <c r="B8" s="345" t="s">
        <v>277</v>
      </c>
      <c r="C8" s="345" t="s">
        <v>747</v>
      </c>
      <c r="D8" s="345">
        <v>235</v>
      </c>
      <c r="E8" s="345">
        <v>0</v>
      </c>
      <c r="F8" s="345">
        <v>0</v>
      </c>
      <c r="G8" s="345">
        <v>73300</v>
      </c>
      <c r="H8" s="345">
        <v>0</v>
      </c>
      <c r="I8" s="345">
        <v>21</v>
      </c>
      <c r="J8" s="345">
        <v>50</v>
      </c>
      <c r="K8" s="345"/>
    </row>
    <row r="9" spans="1:11">
      <c r="A9" s="344">
        <v>338914</v>
      </c>
      <c r="B9" s="345" t="s">
        <v>277</v>
      </c>
      <c r="C9" s="345" t="s">
        <v>654</v>
      </c>
      <c r="D9" s="345">
        <v>225</v>
      </c>
      <c r="E9" s="345">
        <v>0</v>
      </c>
      <c r="F9" s="345">
        <v>0</v>
      </c>
      <c r="G9" s="345">
        <v>65500</v>
      </c>
      <c r="H9" s="345">
        <v>0</v>
      </c>
      <c r="I9" s="345">
        <v>18</v>
      </c>
      <c r="J9" s="345">
        <v>40</v>
      </c>
      <c r="K9" s="345"/>
    </row>
    <row r="10" spans="1:11">
      <c r="A10" s="344">
        <v>338935</v>
      </c>
      <c r="B10" s="345" t="s">
        <v>277</v>
      </c>
      <c r="C10" s="345" t="s">
        <v>675</v>
      </c>
      <c r="D10" s="345">
        <v>245</v>
      </c>
      <c r="E10" s="345">
        <v>0</v>
      </c>
      <c r="F10" s="345">
        <v>0</v>
      </c>
      <c r="G10" s="345">
        <v>93300</v>
      </c>
      <c r="H10" s="345">
        <v>0</v>
      </c>
      <c r="I10" s="345">
        <v>20</v>
      </c>
      <c r="J10" s="345">
        <v>40</v>
      </c>
      <c r="K10" s="345"/>
    </row>
    <row r="11" spans="1:11">
      <c r="A11" s="344">
        <v>338923</v>
      </c>
      <c r="B11" s="345" t="s">
        <v>277</v>
      </c>
      <c r="C11" s="345" t="s">
        <v>663</v>
      </c>
      <c r="D11" s="345">
        <v>235</v>
      </c>
      <c r="E11" s="345">
        <v>0</v>
      </c>
      <c r="F11" s="345">
        <v>0</v>
      </c>
      <c r="G11" s="345">
        <v>69300</v>
      </c>
      <c r="H11" s="345">
        <v>0</v>
      </c>
      <c r="I11" s="345">
        <v>18</v>
      </c>
      <c r="J11" s="345">
        <v>40</v>
      </c>
      <c r="K11" s="345"/>
    </row>
    <row r="12" spans="1:11">
      <c r="A12" s="344">
        <v>357326</v>
      </c>
      <c r="B12" s="345" t="s">
        <v>277</v>
      </c>
      <c r="C12" s="345" t="s">
        <v>772</v>
      </c>
      <c r="D12" s="345">
        <v>245</v>
      </c>
      <c r="E12" s="345">
        <v>0</v>
      </c>
      <c r="F12" s="345">
        <v>0</v>
      </c>
      <c r="G12" s="345">
        <v>72300</v>
      </c>
      <c r="H12" s="345">
        <v>0</v>
      </c>
      <c r="I12" s="345">
        <v>20</v>
      </c>
      <c r="J12" s="345">
        <v>45</v>
      </c>
      <c r="K12" s="345"/>
    </row>
    <row r="13" spans="1:11">
      <c r="A13" s="344">
        <v>338909</v>
      </c>
      <c r="B13" s="345" t="s">
        <v>277</v>
      </c>
      <c r="C13" s="345" t="s">
        <v>649</v>
      </c>
      <c r="D13" s="345">
        <v>245</v>
      </c>
      <c r="E13" s="345">
        <v>0</v>
      </c>
      <c r="F13" s="345">
        <v>0</v>
      </c>
      <c r="G13" s="345">
        <v>72900</v>
      </c>
      <c r="H13" s="345">
        <v>0</v>
      </c>
      <c r="I13" s="345">
        <v>18</v>
      </c>
      <c r="J13" s="345">
        <v>40</v>
      </c>
      <c r="K13" s="345"/>
    </row>
    <row r="14" spans="1:11">
      <c r="A14" s="344">
        <v>353378</v>
      </c>
      <c r="B14" s="345" t="s">
        <v>277</v>
      </c>
      <c r="C14" s="345" t="s">
        <v>756</v>
      </c>
      <c r="D14" s="345">
        <v>255</v>
      </c>
      <c r="E14" s="345">
        <v>0</v>
      </c>
      <c r="F14" s="345">
        <v>0</v>
      </c>
      <c r="G14" s="345">
        <v>86900</v>
      </c>
      <c r="H14" s="345">
        <v>0</v>
      </c>
      <c r="I14" s="345">
        <v>20</v>
      </c>
      <c r="J14" s="345">
        <v>45</v>
      </c>
      <c r="K14" s="345"/>
    </row>
    <row r="15" spans="1:11">
      <c r="A15" s="344">
        <v>338922</v>
      </c>
      <c r="B15" s="345" t="s">
        <v>277</v>
      </c>
      <c r="C15" s="345" t="s">
        <v>662</v>
      </c>
      <c r="D15" s="345">
        <v>255</v>
      </c>
      <c r="E15" s="345">
        <v>0</v>
      </c>
      <c r="F15" s="345">
        <v>0</v>
      </c>
      <c r="G15" s="345">
        <v>77400</v>
      </c>
      <c r="H15" s="345">
        <v>0</v>
      </c>
      <c r="I15" s="345">
        <v>18</v>
      </c>
      <c r="J15" s="345">
        <v>40</v>
      </c>
      <c r="K15" s="345"/>
    </row>
    <row r="16" spans="1:11">
      <c r="A16" s="344">
        <v>352503</v>
      </c>
      <c r="B16" s="345" t="s">
        <v>277</v>
      </c>
      <c r="C16" s="345" t="s">
        <v>745</v>
      </c>
      <c r="D16" s="345">
        <v>235</v>
      </c>
      <c r="E16" s="345">
        <v>0</v>
      </c>
      <c r="F16" s="345">
        <v>0</v>
      </c>
      <c r="G16" s="345">
        <v>67500</v>
      </c>
      <c r="H16" s="345">
        <v>0</v>
      </c>
      <c r="I16" s="345">
        <v>20</v>
      </c>
      <c r="J16" s="345">
        <v>50</v>
      </c>
      <c r="K16" s="345"/>
    </row>
    <row r="17" spans="1:11">
      <c r="A17" s="344">
        <v>338916</v>
      </c>
      <c r="B17" s="345" t="s">
        <v>277</v>
      </c>
      <c r="C17" s="345" t="s">
        <v>656</v>
      </c>
      <c r="D17" s="345">
        <v>215</v>
      </c>
      <c r="E17" s="345">
        <v>0</v>
      </c>
      <c r="F17" s="345">
        <v>0</v>
      </c>
      <c r="G17" s="345">
        <v>52500</v>
      </c>
      <c r="H17" s="345">
        <v>0</v>
      </c>
      <c r="I17" s="345">
        <v>18</v>
      </c>
      <c r="J17" s="345">
        <v>45</v>
      </c>
      <c r="K17" s="345"/>
    </row>
    <row r="18" spans="1:11">
      <c r="A18" s="344">
        <v>351573</v>
      </c>
      <c r="B18" s="345" t="s">
        <v>277</v>
      </c>
      <c r="C18" s="345" t="s">
        <v>696</v>
      </c>
      <c r="D18" s="345">
        <v>235</v>
      </c>
      <c r="E18" s="345">
        <v>0</v>
      </c>
      <c r="F18" s="345">
        <v>0</v>
      </c>
      <c r="G18" s="345">
        <v>62500</v>
      </c>
      <c r="H18" s="345">
        <v>0</v>
      </c>
      <c r="I18" s="345">
        <v>20</v>
      </c>
      <c r="J18" s="345">
        <v>55</v>
      </c>
      <c r="K18" s="345"/>
    </row>
    <row r="19" spans="1:11">
      <c r="A19" s="344">
        <v>338908</v>
      </c>
      <c r="B19" s="345" t="s">
        <v>277</v>
      </c>
      <c r="C19" s="345" t="s">
        <v>574</v>
      </c>
      <c r="D19" s="345">
        <v>225</v>
      </c>
      <c r="E19" s="345">
        <v>0</v>
      </c>
      <c r="F19" s="345">
        <v>0</v>
      </c>
      <c r="G19" s="345">
        <v>57400</v>
      </c>
      <c r="H19" s="345">
        <v>0</v>
      </c>
      <c r="I19" s="345">
        <v>18</v>
      </c>
      <c r="J19" s="345">
        <v>45</v>
      </c>
      <c r="K19" s="345"/>
    </row>
    <row r="20" spans="1:11">
      <c r="A20" s="344">
        <v>325432</v>
      </c>
      <c r="B20" s="345" t="s">
        <v>147</v>
      </c>
      <c r="C20" s="345" t="s">
        <v>574</v>
      </c>
      <c r="D20" s="345">
        <v>225</v>
      </c>
      <c r="E20" s="345">
        <v>0</v>
      </c>
      <c r="F20" s="345">
        <v>0</v>
      </c>
      <c r="G20" s="345">
        <v>54700</v>
      </c>
      <c r="H20" s="345">
        <v>0</v>
      </c>
      <c r="I20" s="345">
        <v>18</v>
      </c>
      <c r="J20" s="345">
        <v>45</v>
      </c>
      <c r="K20" s="345"/>
    </row>
    <row r="21" spans="1:11">
      <c r="A21" s="344">
        <v>338930</v>
      </c>
      <c r="B21" s="345" t="s">
        <v>277</v>
      </c>
      <c r="C21" s="345" t="s">
        <v>670</v>
      </c>
      <c r="D21" s="345">
        <v>255</v>
      </c>
      <c r="E21" s="345">
        <v>0</v>
      </c>
      <c r="F21" s="345">
        <v>0</v>
      </c>
      <c r="G21" s="345">
        <v>88200</v>
      </c>
      <c r="H21" s="345">
        <v>0</v>
      </c>
      <c r="I21" s="345">
        <v>19</v>
      </c>
      <c r="J21" s="345">
        <v>35</v>
      </c>
      <c r="K21" s="345"/>
    </row>
    <row r="22" spans="1:11">
      <c r="A22" s="344">
        <v>338913</v>
      </c>
      <c r="B22" s="345" t="s">
        <v>277</v>
      </c>
      <c r="C22" s="345" t="s">
        <v>653</v>
      </c>
      <c r="D22" s="345">
        <v>235</v>
      </c>
      <c r="E22" s="345">
        <v>0</v>
      </c>
      <c r="F22" s="345">
        <v>0</v>
      </c>
      <c r="G22" s="345">
        <v>60800</v>
      </c>
      <c r="H22" s="345">
        <v>0</v>
      </c>
      <c r="I22" s="345">
        <v>18</v>
      </c>
      <c r="J22" s="345">
        <v>45</v>
      </c>
      <c r="K22" s="345"/>
    </row>
    <row r="23" spans="1:11">
      <c r="A23" s="344">
        <v>338933</v>
      </c>
      <c r="B23" s="345" t="s">
        <v>277</v>
      </c>
      <c r="C23" s="345" t="s">
        <v>673</v>
      </c>
      <c r="D23" s="345">
        <v>265</v>
      </c>
      <c r="E23" s="345">
        <v>0</v>
      </c>
      <c r="F23" s="345">
        <v>0</v>
      </c>
      <c r="G23" s="345">
        <v>89800</v>
      </c>
      <c r="H23" s="345">
        <v>0</v>
      </c>
      <c r="I23" s="345">
        <v>19</v>
      </c>
      <c r="J23" s="345">
        <v>35</v>
      </c>
      <c r="K23" s="345"/>
    </row>
    <row r="24" spans="1:11">
      <c r="A24" s="344">
        <v>338917</v>
      </c>
      <c r="B24" s="345" t="s">
        <v>277</v>
      </c>
      <c r="C24" s="345" t="s">
        <v>657</v>
      </c>
      <c r="D24" s="345">
        <v>245</v>
      </c>
      <c r="E24" s="345">
        <v>0</v>
      </c>
      <c r="F24" s="345">
        <v>0</v>
      </c>
      <c r="G24" s="345">
        <v>63900</v>
      </c>
      <c r="H24" s="345">
        <v>0</v>
      </c>
      <c r="I24" s="345">
        <v>18</v>
      </c>
      <c r="J24" s="345">
        <v>45</v>
      </c>
      <c r="K24" s="345"/>
    </row>
    <row r="25" spans="1:11">
      <c r="A25" s="344">
        <v>351577</v>
      </c>
      <c r="B25" s="345" t="s">
        <v>277</v>
      </c>
      <c r="C25" s="345" t="s">
        <v>700</v>
      </c>
      <c r="D25" s="345">
        <v>275</v>
      </c>
      <c r="E25" s="345">
        <v>0</v>
      </c>
      <c r="F25" s="345">
        <v>0</v>
      </c>
      <c r="G25" s="345">
        <v>92700</v>
      </c>
      <c r="H25" s="345">
        <v>0</v>
      </c>
      <c r="I25" s="345">
        <v>19</v>
      </c>
      <c r="J25" s="345">
        <v>35</v>
      </c>
      <c r="K25" s="345"/>
    </row>
    <row r="26" spans="1:11">
      <c r="A26" s="344">
        <v>338919</v>
      </c>
      <c r="B26" s="345" t="s">
        <v>277</v>
      </c>
      <c r="C26" s="345" t="s">
        <v>659</v>
      </c>
      <c r="D26" s="345">
        <v>255</v>
      </c>
      <c r="E26" s="345">
        <v>0</v>
      </c>
      <c r="F26" s="345">
        <v>0</v>
      </c>
      <c r="G26" s="345">
        <v>67000</v>
      </c>
      <c r="H26" s="345">
        <v>0</v>
      </c>
      <c r="I26" s="345">
        <v>18</v>
      </c>
      <c r="J26" s="345">
        <v>45</v>
      </c>
      <c r="K26" s="345"/>
    </row>
    <row r="27" spans="1:11">
      <c r="A27" s="344">
        <v>338932</v>
      </c>
      <c r="B27" s="345" t="s">
        <v>277</v>
      </c>
      <c r="C27" s="345" t="s">
        <v>672</v>
      </c>
      <c r="D27" s="345">
        <v>275</v>
      </c>
      <c r="E27" s="345">
        <v>0</v>
      </c>
      <c r="F27" s="345">
        <v>0</v>
      </c>
      <c r="G27" s="345">
        <v>92400</v>
      </c>
      <c r="H27" s="345">
        <v>0</v>
      </c>
      <c r="I27" s="345">
        <v>19</v>
      </c>
      <c r="J27" s="345">
        <v>35</v>
      </c>
      <c r="K27" s="345"/>
    </row>
    <row r="28" spans="1:11">
      <c r="A28" s="344">
        <v>338921</v>
      </c>
      <c r="B28" s="345" t="s">
        <v>277</v>
      </c>
      <c r="C28" s="345" t="s">
        <v>661</v>
      </c>
      <c r="D28" s="345">
        <v>215</v>
      </c>
      <c r="E28" s="345">
        <v>0</v>
      </c>
      <c r="F28" s="345">
        <v>0</v>
      </c>
      <c r="G28" s="345">
        <v>55300</v>
      </c>
      <c r="H28" s="345">
        <v>0</v>
      </c>
      <c r="I28" s="345">
        <v>18</v>
      </c>
      <c r="J28" s="345">
        <v>50</v>
      </c>
      <c r="K28" s="345"/>
    </row>
    <row r="29" spans="1:11">
      <c r="A29" s="344">
        <v>356017</v>
      </c>
      <c r="B29" s="345" t="s">
        <v>277</v>
      </c>
      <c r="C29" s="345" t="s">
        <v>765</v>
      </c>
      <c r="D29" s="345">
        <v>285</v>
      </c>
      <c r="E29" s="345">
        <v>0</v>
      </c>
      <c r="F29" s="345">
        <v>0</v>
      </c>
      <c r="G29" s="345">
        <v>97000</v>
      </c>
      <c r="H29" s="345">
        <v>0</v>
      </c>
      <c r="I29" s="345">
        <v>19</v>
      </c>
      <c r="J29" s="345">
        <v>35</v>
      </c>
      <c r="K29" s="345"/>
    </row>
    <row r="30" spans="1:11">
      <c r="A30" s="344">
        <v>330590</v>
      </c>
      <c r="B30" s="345" t="s">
        <v>147</v>
      </c>
      <c r="C30" s="345" t="s">
        <v>603</v>
      </c>
      <c r="D30" s="345">
        <v>285</v>
      </c>
      <c r="E30" s="345">
        <v>0</v>
      </c>
      <c r="F30" s="345">
        <v>0</v>
      </c>
      <c r="G30" s="345">
        <v>98900</v>
      </c>
      <c r="H30" s="345">
        <v>0</v>
      </c>
      <c r="I30" s="345">
        <v>19</v>
      </c>
      <c r="J30" s="345">
        <v>35</v>
      </c>
      <c r="K30" s="345"/>
    </row>
    <row r="31" spans="1:11">
      <c r="A31" s="344">
        <v>338907</v>
      </c>
      <c r="B31" s="345" t="s">
        <v>277</v>
      </c>
      <c r="C31" s="345" t="s">
        <v>593</v>
      </c>
      <c r="D31" s="345">
        <v>225</v>
      </c>
      <c r="E31" s="345">
        <v>0</v>
      </c>
      <c r="F31" s="345">
        <v>0</v>
      </c>
      <c r="G31" s="345">
        <v>58100</v>
      </c>
      <c r="H31" s="345">
        <v>0</v>
      </c>
      <c r="I31" s="345">
        <v>18</v>
      </c>
      <c r="J31" s="345">
        <v>50</v>
      </c>
      <c r="K31" s="345"/>
    </row>
    <row r="32" spans="1:11">
      <c r="A32" s="344">
        <v>325479</v>
      </c>
      <c r="B32" s="345" t="s">
        <v>147</v>
      </c>
      <c r="C32" s="345" t="s">
        <v>593</v>
      </c>
      <c r="D32" s="345">
        <v>225</v>
      </c>
      <c r="E32" s="345">
        <v>0</v>
      </c>
      <c r="F32" s="345">
        <v>0</v>
      </c>
      <c r="G32" s="345">
        <v>54900</v>
      </c>
      <c r="H32" s="345">
        <v>0</v>
      </c>
      <c r="I32" s="345">
        <v>18</v>
      </c>
      <c r="J32" s="345">
        <v>50</v>
      </c>
      <c r="K32" s="345"/>
    </row>
    <row r="33" spans="1:11">
      <c r="A33" s="344">
        <v>338934</v>
      </c>
      <c r="B33" s="345" t="s">
        <v>277</v>
      </c>
      <c r="C33" s="345" t="s">
        <v>674</v>
      </c>
      <c r="D33" s="345">
        <v>225</v>
      </c>
      <c r="E33" s="345">
        <v>0</v>
      </c>
      <c r="F33" s="345">
        <v>0</v>
      </c>
      <c r="G33" s="345">
        <v>75600</v>
      </c>
      <c r="H33" s="345">
        <v>0</v>
      </c>
      <c r="I33" s="345">
        <v>19</v>
      </c>
      <c r="J33" s="345">
        <v>40</v>
      </c>
      <c r="K33" s="345"/>
    </row>
    <row r="34" spans="1:11">
      <c r="A34" s="344">
        <v>338906</v>
      </c>
      <c r="B34" s="345" t="s">
        <v>277</v>
      </c>
      <c r="C34" s="345" t="s">
        <v>578</v>
      </c>
      <c r="D34" s="345">
        <v>235</v>
      </c>
      <c r="E34" s="345">
        <v>0</v>
      </c>
      <c r="F34" s="345">
        <v>0</v>
      </c>
      <c r="G34" s="345">
        <v>59900</v>
      </c>
      <c r="H34" s="345">
        <v>0</v>
      </c>
      <c r="I34" s="345">
        <v>18</v>
      </c>
      <c r="J34" s="345">
        <v>50</v>
      </c>
      <c r="K34" s="345"/>
    </row>
    <row r="35" spans="1:11">
      <c r="A35" s="344">
        <v>325438</v>
      </c>
      <c r="B35" s="345" t="s">
        <v>147</v>
      </c>
      <c r="C35" s="345" t="s">
        <v>578</v>
      </c>
      <c r="D35" s="345">
        <v>235</v>
      </c>
      <c r="E35" s="345">
        <v>0</v>
      </c>
      <c r="F35" s="345">
        <v>0</v>
      </c>
      <c r="G35" s="345">
        <v>56700</v>
      </c>
      <c r="H35" s="345">
        <v>0</v>
      </c>
      <c r="I35" s="345">
        <v>18</v>
      </c>
      <c r="J35" s="345">
        <v>50</v>
      </c>
      <c r="K35" s="345"/>
    </row>
    <row r="36" spans="1:11">
      <c r="A36" s="344">
        <v>338929</v>
      </c>
      <c r="B36" s="345" t="s">
        <v>277</v>
      </c>
      <c r="C36" s="345" t="s">
        <v>669</v>
      </c>
      <c r="D36" s="345">
        <v>235</v>
      </c>
      <c r="E36" s="345">
        <v>0</v>
      </c>
      <c r="F36" s="345">
        <v>0</v>
      </c>
      <c r="G36" s="345">
        <v>77200</v>
      </c>
      <c r="H36" s="345">
        <v>0</v>
      </c>
      <c r="I36" s="345">
        <v>19</v>
      </c>
      <c r="J36" s="345">
        <v>40</v>
      </c>
      <c r="K36" s="345"/>
    </row>
    <row r="37" spans="1:11">
      <c r="A37" s="344">
        <v>338911</v>
      </c>
      <c r="B37" s="345" t="s">
        <v>277</v>
      </c>
      <c r="C37" s="345" t="s">
        <v>651</v>
      </c>
      <c r="D37" s="345">
        <v>245</v>
      </c>
      <c r="E37" s="345">
        <v>0</v>
      </c>
      <c r="F37" s="345">
        <v>0</v>
      </c>
      <c r="G37" s="345">
        <v>63000</v>
      </c>
      <c r="H37" s="345">
        <v>0</v>
      </c>
      <c r="I37" s="345">
        <v>18</v>
      </c>
      <c r="J37" s="345">
        <v>50</v>
      </c>
      <c r="K37" s="345"/>
    </row>
    <row r="38" spans="1:11">
      <c r="A38" s="344">
        <v>351576</v>
      </c>
      <c r="B38" s="345" t="s">
        <v>277</v>
      </c>
      <c r="C38" s="345" t="s">
        <v>699</v>
      </c>
      <c r="D38" s="345">
        <v>245</v>
      </c>
      <c r="E38" s="345">
        <v>0</v>
      </c>
      <c r="F38" s="345">
        <v>0</v>
      </c>
      <c r="G38" s="345">
        <v>81000</v>
      </c>
      <c r="H38" s="345">
        <v>0</v>
      </c>
      <c r="I38" s="345">
        <v>19</v>
      </c>
      <c r="J38" s="345">
        <v>40</v>
      </c>
      <c r="K38" s="345"/>
    </row>
    <row r="39" spans="1:11">
      <c r="A39" s="344">
        <v>338924</v>
      </c>
      <c r="B39" s="345" t="s">
        <v>277</v>
      </c>
      <c r="C39" s="345" t="s">
        <v>664</v>
      </c>
      <c r="D39" s="345">
        <v>215</v>
      </c>
      <c r="E39" s="345">
        <v>0</v>
      </c>
      <c r="F39" s="345">
        <v>0</v>
      </c>
      <c r="G39" s="345">
        <v>55100</v>
      </c>
      <c r="H39" s="345">
        <v>0</v>
      </c>
      <c r="I39" s="345">
        <v>18</v>
      </c>
      <c r="J39" s="345">
        <v>55</v>
      </c>
      <c r="K39" s="345"/>
    </row>
    <row r="40" spans="1:11">
      <c r="A40" s="344">
        <v>338926</v>
      </c>
      <c r="B40" s="345" t="s">
        <v>277</v>
      </c>
      <c r="C40" s="345" t="s">
        <v>666</v>
      </c>
      <c r="D40" s="345">
        <v>245</v>
      </c>
      <c r="E40" s="345">
        <v>0</v>
      </c>
      <c r="F40" s="345">
        <v>0</v>
      </c>
      <c r="G40" s="345">
        <v>81000</v>
      </c>
      <c r="H40" s="345">
        <v>0</v>
      </c>
      <c r="I40" s="345">
        <v>19</v>
      </c>
      <c r="J40" s="345">
        <v>40</v>
      </c>
      <c r="K40" s="345"/>
    </row>
    <row r="41" spans="1:11">
      <c r="A41" s="344">
        <v>338910</v>
      </c>
      <c r="B41" s="345" t="s">
        <v>277</v>
      </c>
      <c r="C41" s="345" t="s">
        <v>650</v>
      </c>
      <c r="D41" s="345">
        <v>225</v>
      </c>
      <c r="E41" s="345">
        <v>0</v>
      </c>
      <c r="F41" s="345">
        <v>0</v>
      </c>
      <c r="G41" s="345">
        <v>51500</v>
      </c>
      <c r="H41" s="345">
        <v>0</v>
      </c>
      <c r="I41" s="345">
        <v>18</v>
      </c>
      <c r="J41" s="345">
        <v>55</v>
      </c>
      <c r="K41" s="345"/>
    </row>
    <row r="42" spans="1:11">
      <c r="A42" s="344">
        <v>338931</v>
      </c>
      <c r="B42" s="345" t="s">
        <v>277</v>
      </c>
      <c r="C42" s="345" t="s">
        <v>671</v>
      </c>
      <c r="D42" s="345">
        <v>255</v>
      </c>
      <c r="E42" s="345">
        <v>0</v>
      </c>
      <c r="F42" s="345">
        <v>0</v>
      </c>
      <c r="G42" s="345">
        <v>82700</v>
      </c>
      <c r="H42" s="345">
        <v>0</v>
      </c>
      <c r="I42" s="345">
        <v>19</v>
      </c>
      <c r="J42" s="345">
        <v>40</v>
      </c>
      <c r="K42" s="345"/>
    </row>
    <row r="43" spans="1:11">
      <c r="A43" s="344">
        <v>338912</v>
      </c>
      <c r="B43" s="345" t="s">
        <v>277</v>
      </c>
      <c r="C43" s="345" t="s">
        <v>652</v>
      </c>
      <c r="D43" s="345">
        <v>235</v>
      </c>
      <c r="E43" s="345">
        <v>0</v>
      </c>
      <c r="F43" s="345">
        <v>0</v>
      </c>
      <c r="G43" s="345">
        <v>53400</v>
      </c>
      <c r="H43" s="345">
        <v>0</v>
      </c>
      <c r="I43" s="345">
        <v>18</v>
      </c>
      <c r="J43" s="345">
        <v>55</v>
      </c>
      <c r="K43" s="345"/>
    </row>
    <row r="44" spans="1:11">
      <c r="A44" s="344">
        <v>338928</v>
      </c>
      <c r="B44" s="345" t="s">
        <v>277</v>
      </c>
      <c r="C44" s="345" t="s">
        <v>668</v>
      </c>
      <c r="D44" s="345">
        <v>225</v>
      </c>
      <c r="E44" s="345">
        <v>0</v>
      </c>
      <c r="F44" s="345">
        <v>0</v>
      </c>
      <c r="G44" s="345">
        <v>62400</v>
      </c>
      <c r="H44" s="345">
        <v>0</v>
      </c>
      <c r="I44" s="345">
        <v>19</v>
      </c>
      <c r="J44" s="345">
        <v>45</v>
      </c>
      <c r="K44" s="345"/>
    </row>
    <row r="45" spans="1:11">
      <c r="A45" s="344">
        <v>338915</v>
      </c>
      <c r="B45" s="345" t="s">
        <v>277</v>
      </c>
      <c r="C45" s="345" t="s">
        <v>655</v>
      </c>
      <c r="D45" s="345">
        <v>225</v>
      </c>
      <c r="E45" s="345">
        <v>0</v>
      </c>
      <c r="F45" s="345">
        <v>0</v>
      </c>
      <c r="G45" s="345">
        <v>47000</v>
      </c>
      <c r="H45" s="345">
        <v>0</v>
      </c>
      <c r="I45" s="345">
        <v>18</v>
      </c>
      <c r="J45" s="345">
        <v>60</v>
      </c>
      <c r="K45" s="345"/>
    </row>
    <row r="46" spans="1:11">
      <c r="A46" s="344">
        <v>338927</v>
      </c>
      <c r="B46" s="345" t="s">
        <v>277</v>
      </c>
      <c r="C46" s="345" t="s">
        <v>667</v>
      </c>
      <c r="D46" s="345">
        <v>245</v>
      </c>
      <c r="E46" s="345">
        <v>0</v>
      </c>
      <c r="F46" s="345">
        <v>0</v>
      </c>
      <c r="G46" s="345">
        <v>68900</v>
      </c>
      <c r="H46" s="345">
        <v>0</v>
      </c>
      <c r="I46" s="345">
        <v>19</v>
      </c>
      <c r="J46" s="345">
        <v>45</v>
      </c>
      <c r="K46" s="345"/>
    </row>
    <row r="47" spans="1:11">
      <c r="A47" s="344">
        <v>338918</v>
      </c>
      <c r="B47" s="345" t="s">
        <v>277</v>
      </c>
      <c r="C47" s="345" t="s">
        <v>658</v>
      </c>
      <c r="D47" s="345">
        <v>235</v>
      </c>
      <c r="E47" s="345">
        <v>0</v>
      </c>
      <c r="F47" s="345">
        <v>0</v>
      </c>
      <c r="G47" s="345">
        <v>45500</v>
      </c>
      <c r="H47" s="345">
        <v>0</v>
      </c>
      <c r="I47" s="345">
        <v>18</v>
      </c>
      <c r="J47" s="345">
        <v>60</v>
      </c>
      <c r="K47" s="345"/>
    </row>
    <row r="48" spans="1:11">
      <c r="A48" s="344">
        <v>352506</v>
      </c>
      <c r="B48" s="345" t="s">
        <v>277</v>
      </c>
      <c r="C48" s="345" t="s">
        <v>748</v>
      </c>
      <c r="D48" s="345">
        <v>195</v>
      </c>
      <c r="E48" s="345">
        <v>0</v>
      </c>
      <c r="F48" s="345">
        <v>0</v>
      </c>
      <c r="G48" s="345">
        <v>50900</v>
      </c>
      <c r="H48" s="345">
        <v>0</v>
      </c>
      <c r="I48" s="345">
        <v>19</v>
      </c>
      <c r="J48" s="345">
        <v>50</v>
      </c>
      <c r="K48" s="345"/>
    </row>
    <row r="49" spans="1:11">
      <c r="A49" s="344">
        <v>354949</v>
      </c>
      <c r="B49" s="345" t="s">
        <v>277</v>
      </c>
      <c r="C49" s="345" t="s">
        <v>758</v>
      </c>
      <c r="D49" s="345">
        <v>235</v>
      </c>
      <c r="E49" s="345">
        <v>0</v>
      </c>
      <c r="F49" s="345">
        <v>0</v>
      </c>
      <c r="G49" s="345">
        <v>49400</v>
      </c>
      <c r="H49" s="345">
        <v>0</v>
      </c>
      <c r="I49" s="345">
        <v>18</v>
      </c>
      <c r="J49" s="345">
        <v>65</v>
      </c>
      <c r="K49" s="345"/>
    </row>
    <row r="50" spans="1:11">
      <c r="A50" s="344">
        <v>351575</v>
      </c>
      <c r="B50" s="345" t="s">
        <v>277</v>
      </c>
      <c r="C50" s="345" t="s">
        <v>698</v>
      </c>
      <c r="D50" s="345">
        <v>245</v>
      </c>
      <c r="E50" s="345">
        <v>0</v>
      </c>
      <c r="F50" s="345">
        <v>0</v>
      </c>
      <c r="G50" s="345">
        <v>66700</v>
      </c>
      <c r="H50" s="345">
        <v>0</v>
      </c>
      <c r="I50" s="345">
        <v>19</v>
      </c>
      <c r="J50" s="345">
        <v>50</v>
      </c>
      <c r="K50" s="345"/>
    </row>
    <row r="51" spans="1:11">
      <c r="A51" s="344">
        <v>338895</v>
      </c>
      <c r="B51" s="345" t="s">
        <v>277</v>
      </c>
      <c r="C51" s="345" t="s">
        <v>604</v>
      </c>
      <c r="D51" s="345">
        <v>195</v>
      </c>
      <c r="E51" s="345">
        <v>0</v>
      </c>
      <c r="F51" s="345">
        <v>0</v>
      </c>
      <c r="G51" s="345">
        <v>43000</v>
      </c>
      <c r="H51" s="345">
        <v>0</v>
      </c>
      <c r="I51" s="345">
        <v>17</v>
      </c>
      <c r="J51" s="345">
        <v>45</v>
      </c>
      <c r="K51" s="345"/>
    </row>
    <row r="52" spans="1:11">
      <c r="A52" s="346">
        <v>330591</v>
      </c>
      <c r="B52" s="345" t="s">
        <v>147</v>
      </c>
      <c r="C52" s="345" t="s">
        <v>604</v>
      </c>
      <c r="D52" s="345">
        <v>195</v>
      </c>
      <c r="E52" s="345">
        <v>0</v>
      </c>
      <c r="F52" s="345">
        <v>0</v>
      </c>
      <c r="G52" s="345">
        <v>40400</v>
      </c>
      <c r="H52" s="345">
        <v>0</v>
      </c>
      <c r="I52" s="345">
        <v>17</v>
      </c>
      <c r="J52" s="345">
        <v>45</v>
      </c>
      <c r="K52" s="345"/>
    </row>
    <row r="53" spans="1:11">
      <c r="A53" s="346">
        <v>356776</v>
      </c>
      <c r="B53" s="345" t="s">
        <v>277</v>
      </c>
      <c r="C53" s="345" t="s">
        <v>769</v>
      </c>
      <c r="D53" s="345">
        <v>225</v>
      </c>
      <c r="E53" s="345">
        <v>0</v>
      </c>
      <c r="F53" s="345">
        <v>0</v>
      </c>
      <c r="G53" s="345">
        <v>62400</v>
      </c>
      <c r="H53" s="345">
        <v>0</v>
      </c>
      <c r="I53" s="345">
        <v>19</v>
      </c>
      <c r="J53" s="345">
        <v>55</v>
      </c>
      <c r="K53" s="345"/>
    </row>
    <row r="54" spans="1:11">
      <c r="A54" s="346">
        <v>338904</v>
      </c>
      <c r="B54" s="345" t="s">
        <v>277</v>
      </c>
      <c r="C54" s="345" t="s">
        <v>647</v>
      </c>
      <c r="D54" s="345">
        <v>205</v>
      </c>
      <c r="E54" s="345">
        <v>0</v>
      </c>
      <c r="F54" s="345">
        <v>0</v>
      </c>
      <c r="G54" s="345">
        <v>46100</v>
      </c>
      <c r="H54" s="345">
        <v>0</v>
      </c>
      <c r="I54" s="345">
        <v>17</v>
      </c>
      <c r="J54" s="345">
        <v>45</v>
      </c>
      <c r="K54" s="345"/>
    </row>
    <row r="55" spans="1:11">
      <c r="A55" s="346">
        <v>351574</v>
      </c>
      <c r="B55" s="345" t="s">
        <v>277</v>
      </c>
      <c r="C55" s="345" t="s">
        <v>697</v>
      </c>
      <c r="D55" s="345">
        <v>235</v>
      </c>
      <c r="E55" s="345">
        <v>0</v>
      </c>
      <c r="F55" s="345">
        <v>0</v>
      </c>
      <c r="G55" s="345">
        <v>58600</v>
      </c>
      <c r="H55" s="345">
        <v>0</v>
      </c>
      <c r="I55" s="345">
        <v>19</v>
      </c>
      <c r="J55" s="345">
        <v>55</v>
      </c>
      <c r="K55" s="345"/>
    </row>
    <row r="56" spans="1:11">
      <c r="A56" s="344">
        <v>338893</v>
      </c>
      <c r="B56" s="345" t="s">
        <v>277</v>
      </c>
      <c r="C56" s="345" t="s">
        <v>577</v>
      </c>
      <c r="D56" s="345">
        <v>215</v>
      </c>
      <c r="E56" s="345">
        <v>0</v>
      </c>
      <c r="F56" s="345">
        <v>0</v>
      </c>
      <c r="G56" s="345">
        <v>49600</v>
      </c>
      <c r="H56" s="345">
        <v>0</v>
      </c>
      <c r="I56" s="345">
        <v>17</v>
      </c>
      <c r="J56" s="345">
        <v>45</v>
      </c>
      <c r="K56" s="345"/>
    </row>
    <row r="57" spans="1:11">
      <c r="A57" s="344">
        <v>325436</v>
      </c>
      <c r="B57" s="345" t="s">
        <v>147</v>
      </c>
      <c r="C57" s="345" t="s">
        <v>577</v>
      </c>
      <c r="D57" s="345">
        <v>215</v>
      </c>
      <c r="E57" s="345">
        <v>0</v>
      </c>
      <c r="F57" s="345">
        <v>0</v>
      </c>
      <c r="G57" s="345">
        <v>46600</v>
      </c>
      <c r="H57" s="345">
        <v>0</v>
      </c>
      <c r="I57" s="345">
        <v>17</v>
      </c>
      <c r="J57" s="345">
        <v>45</v>
      </c>
      <c r="K57" s="345"/>
    </row>
    <row r="58" spans="1:11">
      <c r="A58" s="344">
        <v>352504</v>
      </c>
      <c r="B58" s="345" t="s">
        <v>277</v>
      </c>
      <c r="C58" s="345" t="s">
        <v>746</v>
      </c>
      <c r="D58" s="345">
        <v>235</v>
      </c>
      <c r="E58" s="345">
        <v>0</v>
      </c>
      <c r="F58" s="345">
        <v>0</v>
      </c>
      <c r="G58" s="345">
        <v>47700</v>
      </c>
      <c r="H58" s="345">
        <v>0</v>
      </c>
      <c r="I58" s="345">
        <v>19</v>
      </c>
      <c r="J58" s="345">
        <v>60</v>
      </c>
      <c r="K58" s="345"/>
    </row>
    <row r="59" spans="1:11">
      <c r="A59" s="344">
        <v>338900</v>
      </c>
      <c r="B59" s="345" t="s">
        <v>277</v>
      </c>
      <c r="C59" s="345" t="s">
        <v>643</v>
      </c>
      <c r="D59" s="345">
        <v>225</v>
      </c>
      <c r="E59" s="345">
        <v>0</v>
      </c>
      <c r="F59" s="345">
        <v>0</v>
      </c>
      <c r="G59" s="345">
        <v>52600</v>
      </c>
      <c r="H59" s="345">
        <v>0</v>
      </c>
      <c r="I59" s="345">
        <v>17</v>
      </c>
      <c r="J59" s="345">
        <v>45</v>
      </c>
      <c r="K59" s="345"/>
    </row>
    <row r="60" spans="1:11">
      <c r="A60" s="344">
        <v>338901</v>
      </c>
      <c r="B60" s="345" t="s">
        <v>277</v>
      </c>
      <c r="C60" s="345" t="s">
        <v>644</v>
      </c>
      <c r="D60" s="345">
        <v>235</v>
      </c>
      <c r="E60" s="345">
        <v>0</v>
      </c>
      <c r="F60" s="345">
        <v>0</v>
      </c>
      <c r="G60" s="345">
        <v>56000</v>
      </c>
      <c r="H60" s="345">
        <v>0</v>
      </c>
      <c r="I60" s="345">
        <v>17</v>
      </c>
      <c r="J60" s="345">
        <v>45</v>
      </c>
      <c r="K60" s="345"/>
    </row>
    <row r="61" spans="1:11">
      <c r="A61" s="344">
        <v>338902</v>
      </c>
      <c r="B61" s="345" t="s">
        <v>277</v>
      </c>
      <c r="C61" s="345" t="s">
        <v>645</v>
      </c>
      <c r="D61" s="345">
        <v>245</v>
      </c>
      <c r="E61" s="345">
        <v>0</v>
      </c>
      <c r="F61" s="345">
        <v>0</v>
      </c>
      <c r="G61" s="345">
        <v>59200</v>
      </c>
      <c r="H61" s="345">
        <v>0</v>
      </c>
      <c r="I61" s="345">
        <v>17</v>
      </c>
      <c r="J61" s="345">
        <v>45</v>
      </c>
      <c r="K61" s="345"/>
    </row>
    <row r="62" spans="1:11">
      <c r="A62" s="344">
        <v>338897</v>
      </c>
      <c r="B62" s="345" t="s">
        <v>277</v>
      </c>
      <c r="C62" s="345" t="s">
        <v>641</v>
      </c>
      <c r="D62" s="345">
        <v>205</v>
      </c>
      <c r="E62" s="345">
        <v>0</v>
      </c>
      <c r="F62" s="345">
        <v>0</v>
      </c>
      <c r="G62" s="345">
        <v>46700</v>
      </c>
      <c r="H62" s="345">
        <v>0</v>
      </c>
      <c r="I62" s="345">
        <v>17</v>
      </c>
      <c r="J62" s="345">
        <v>50</v>
      </c>
      <c r="K62" s="345"/>
    </row>
    <row r="63" spans="1:11">
      <c r="A63" s="344">
        <v>338894</v>
      </c>
      <c r="B63" s="345" t="s">
        <v>277</v>
      </c>
      <c r="C63" s="345" t="s">
        <v>571</v>
      </c>
      <c r="D63" s="345">
        <v>215</v>
      </c>
      <c r="E63" s="345">
        <v>0</v>
      </c>
      <c r="F63" s="345">
        <v>0</v>
      </c>
      <c r="G63" s="345">
        <v>51800</v>
      </c>
      <c r="H63" s="345">
        <v>0</v>
      </c>
      <c r="I63" s="345">
        <v>17</v>
      </c>
      <c r="J63" s="345">
        <v>50</v>
      </c>
      <c r="K63" s="345"/>
    </row>
    <row r="64" spans="1:11">
      <c r="A64" s="344">
        <v>325429</v>
      </c>
      <c r="B64" s="345" t="s">
        <v>147</v>
      </c>
      <c r="C64" s="345" t="s">
        <v>571</v>
      </c>
      <c r="D64" s="345">
        <v>215</v>
      </c>
      <c r="E64" s="345">
        <v>0</v>
      </c>
      <c r="F64" s="345">
        <v>0</v>
      </c>
      <c r="G64" s="345">
        <v>48700</v>
      </c>
      <c r="H64" s="345">
        <v>0</v>
      </c>
      <c r="I64" s="345">
        <v>17</v>
      </c>
      <c r="J64" s="345">
        <v>50</v>
      </c>
      <c r="K64" s="345"/>
    </row>
    <row r="65" spans="1:11">
      <c r="A65" s="344">
        <v>338896</v>
      </c>
      <c r="B65" s="345" t="s">
        <v>277</v>
      </c>
      <c r="C65" s="345" t="s">
        <v>576</v>
      </c>
      <c r="D65" s="345">
        <v>225</v>
      </c>
      <c r="E65" s="345">
        <v>0</v>
      </c>
      <c r="F65" s="345">
        <v>0</v>
      </c>
      <c r="G65" s="345">
        <v>54100</v>
      </c>
      <c r="H65" s="345">
        <v>0</v>
      </c>
      <c r="I65" s="345">
        <v>17</v>
      </c>
      <c r="J65" s="345">
        <v>50</v>
      </c>
      <c r="K65" s="345"/>
    </row>
    <row r="66" spans="1:11">
      <c r="A66" s="344">
        <v>325434</v>
      </c>
      <c r="B66" s="345" t="s">
        <v>147</v>
      </c>
      <c r="C66" s="345" t="s">
        <v>576</v>
      </c>
      <c r="D66" s="345">
        <v>225</v>
      </c>
      <c r="E66" s="345">
        <v>0</v>
      </c>
      <c r="F66" s="345">
        <v>0</v>
      </c>
      <c r="G66" s="345">
        <v>51500</v>
      </c>
      <c r="H66" s="345">
        <v>0</v>
      </c>
      <c r="I66" s="345">
        <v>17</v>
      </c>
      <c r="J66" s="345">
        <v>50</v>
      </c>
      <c r="K66" s="345"/>
    </row>
    <row r="67" spans="1:11">
      <c r="A67" s="344">
        <v>338905</v>
      </c>
      <c r="B67" s="345" t="s">
        <v>277</v>
      </c>
      <c r="C67" s="345" t="s">
        <v>648</v>
      </c>
      <c r="D67" s="345">
        <v>235</v>
      </c>
      <c r="E67" s="345">
        <v>0</v>
      </c>
      <c r="F67" s="345">
        <v>0</v>
      </c>
      <c r="G67" s="345">
        <v>55300</v>
      </c>
      <c r="H67" s="345">
        <v>0</v>
      </c>
      <c r="I67" s="345">
        <v>17</v>
      </c>
      <c r="J67" s="345">
        <v>50</v>
      </c>
      <c r="K67" s="345"/>
    </row>
    <row r="68" spans="1:11">
      <c r="A68" s="344">
        <v>355102</v>
      </c>
      <c r="B68" s="345" t="s">
        <v>277</v>
      </c>
      <c r="C68" s="345" t="s">
        <v>763</v>
      </c>
      <c r="D68" s="345">
        <v>205</v>
      </c>
      <c r="E68" s="345">
        <v>0</v>
      </c>
      <c r="F68" s="345">
        <v>0</v>
      </c>
      <c r="G68" s="345">
        <v>47500</v>
      </c>
      <c r="H68" s="345">
        <v>0</v>
      </c>
      <c r="I68" s="345">
        <v>17</v>
      </c>
      <c r="J68" s="345">
        <v>55</v>
      </c>
      <c r="K68" s="345"/>
    </row>
    <row r="69" spans="1:11">
      <c r="A69" s="344">
        <v>338889</v>
      </c>
      <c r="B69" s="345" t="s">
        <v>277</v>
      </c>
      <c r="C69" s="345" t="s">
        <v>566</v>
      </c>
      <c r="D69" s="345">
        <v>215</v>
      </c>
      <c r="E69" s="345">
        <v>0</v>
      </c>
      <c r="F69" s="345">
        <v>0</v>
      </c>
      <c r="G69" s="345">
        <v>49300</v>
      </c>
      <c r="H69" s="345">
        <v>0</v>
      </c>
      <c r="I69" s="345">
        <v>17</v>
      </c>
      <c r="J69" s="345">
        <v>55</v>
      </c>
      <c r="K69" s="345"/>
    </row>
    <row r="70" spans="1:11">
      <c r="A70" s="344">
        <v>325420</v>
      </c>
      <c r="B70" s="345" t="s">
        <v>147</v>
      </c>
      <c r="C70" s="345" t="s">
        <v>566</v>
      </c>
      <c r="D70" s="345">
        <v>215</v>
      </c>
      <c r="E70" s="345">
        <v>0</v>
      </c>
      <c r="F70" s="345">
        <v>0</v>
      </c>
      <c r="G70" s="345">
        <v>46800</v>
      </c>
      <c r="H70" s="345">
        <v>0</v>
      </c>
      <c r="I70" s="345">
        <v>17</v>
      </c>
      <c r="J70" s="345">
        <v>55</v>
      </c>
      <c r="K70" s="345"/>
    </row>
    <row r="71" spans="1:11">
      <c r="A71" s="344">
        <v>338892</v>
      </c>
      <c r="B71" s="345" t="s">
        <v>277</v>
      </c>
      <c r="C71" s="345" t="s">
        <v>567</v>
      </c>
      <c r="D71" s="345">
        <v>225</v>
      </c>
      <c r="E71" s="345">
        <v>0</v>
      </c>
      <c r="F71" s="345">
        <v>0</v>
      </c>
      <c r="G71" s="345">
        <v>52200</v>
      </c>
      <c r="H71" s="345">
        <v>0</v>
      </c>
      <c r="I71" s="345">
        <v>17</v>
      </c>
      <c r="J71" s="345">
        <v>55</v>
      </c>
      <c r="K71" s="345"/>
    </row>
    <row r="72" spans="1:11">
      <c r="A72" s="344">
        <v>325422</v>
      </c>
      <c r="B72" s="345" t="s">
        <v>147</v>
      </c>
      <c r="C72" s="345" t="s">
        <v>567</v>
      </c>
      <c r="D72" s="345">
        <v>225</v>
      </c>
      <c r="E72" s="345">
        <v>0</v>
      </c>
      <c r="F72" s="345">
        <v>0</v>
      </c>
      <c r="G72" s="345">
        <v>49400</v>
      </c>
      <c r="H72" s="345">
        <v>0</v>
      </c>
      <c r="I72" s="345">
        <v>17</v>
      </c>
      <c r="J72" s="345">
        <v>55</v>
      </c>
      <c r="K72" s="345"/>
    </row>
    <row r="73" spans="1:11">
      <c r="A73" s="346">
        <v>338903</v>
      </c>
      <c r="B73" s="345" t="s">
        <v>277</v>
      </c>
      <c r="C73" s="345" t="s">
        <v>646</v>
      </c>
      <c r="D73" s="345">
        <v>235</v>
      </c>
      <c r="E73" s="345">
        <v>0</v>
      </c>
      <c r="F73" s="345">
        <v>0</v>
      </c>
      <c r="G73" s="345">
        <v>55000</v>
      </c>
      <c r="H73" s="345">
        <v>0</v>
      </c>
      <c r="I73" s="345">
        <v>17</v>
      </c>
      <c r="J73" s="345">
        <v>55</v>
      </c>
      <c r="K73" s="345"/>
    </row>
    <row r="74" spans="1:11">
      <c r="A74" s="344">
        <v>350738</v>
      </c>
      <c r="B74" s="345" t="s">
        <v>277</v>
      </c>
      <c r="C74" s="345" t="s">
        <v>622</v>
      </c>
      <c r="D74" s="345">
        <v>195</v>
      </c>
      <c r="E74" s="345">
        <v>0</v>
      </c>
      <c r="F74" s="345">
        <v>0</v>
      </c>
      <c r="G74" s="345">
        <v>39200</v>
      </c>
      <c r="H74" s="345">
        <v>0</v>
      </c>
      <c r="I74" s="345">
        <v>17</v>
      </c>
      <c r="J74" s="345">
        <v>60</v>
      </c>
      <c r="K74" s="345"/>
    </row>
    <row r="75" spans="1:11">
      <c r="A75" s="344">
        <v>336539</v>
      </c>
      <c r="B75" s="345" t="s">
        <v>147</v>
      </c>
      <c r="C75" s="345" t="s">
        <v>622</v>
      </c>
      <c r="D75" s="345">
        <v>195</v>
      </c>
      <c r="E75" s="345">
        <v>0</v>
      </c>
      <c r="F75" s="345">
        <v>0</v>
      </c>
      <c r="G75" s="345">
        <v>36800</v>
      </c>
      <c r="H75" s="345">
        <v>0</v>
      </c>
      <c r="I75" s="345">
        <v>17</v>
      </c>
      <c r="J75" s="345">
        <v>60</v>
      </c>
      <c r="K75" s="345"/>
    </row>
    <row r="76" spans="1:11">
      <c r="A76" s="344">
        <v>338890</v>
      </c>
      <c r="B76" s="345" t="s">
        <v>277</v>
      </c>
      <c r="C76" s="345" t="s">
        <v>565</v>
      </c>
      <c r="D76" s="345">
        <v>215</v>
      </c>
      <c r="E76" s="345">
        <v>0</v>
      </c>
      <c r="F76" s="345">
        <v>0</v>
      </c>
      <c r="G76" s="345">
        <v>39100</v>
      </c>
      <c r="H76" s="345">
        <v>0</v>
      </c>
      <c r="I76" s="345">
        <v>17</v>
      </c>
      <c r="J76" s="345">
        <v>60</v>
      </c>
      <c r="K76" s="345"/>
    </row>
    <row r="77" spans="1:11">
      <c r="A77" s="344">
        <v>325419</v>
      </c>
      <c r="B77" s="345" t="s">
        <v>147</v>
      </c>
      <c r="C77" s="345" t="s">
        <v>565</v>
      </c>
      <c r="D77" s="345">
        <v>215</v>
      </c>
      <c r="E77" s="345">
        <v>0</v>
      </c>
      <c r="F77" s="345">
        <v>0</v>
      </c>
      <c r="G77" s="345">
        <v>37300</v>
      </c>
      <c r="H77" s="345">
        <v>0</v>
      </c>
      <c r="I77" s="345">
        <v>17</v>
      </c>
      <c r="J77" s="345">
        <v>60</v>
      </c>
      <c r="K77" s="345"/>
    </row>
    <row r="78" spans="1:11">
      <c r="A78" s="344">
        <v>338891</v>
      </c>
      <c r="B78" s="345" t="s">
        <v>277</v>
      </c>
      <c r="C78" s="345" t="s">
        <v>582</v>
      </c>
      <c r="D78" s="345">
        <v>225</v>
      </c>
      <c r="E78" s="345">
        <v>0</v>
      </c>
      <c r="F78" s="345">
        <v>0</v>
      </c>
      <c r="G78" s="345">
        <v>41200</v>
      </c>
      <c r="H78" s="345">
        <v>0</v>
      </c>
      <c r="I78" s="345">
        <v>17</v>
      </c>
      <c r="J78" s="345">
        <v>60</v>
      </c>
      <c r="K78" s="345"/>
    </row>
    <row r="79" spans="1:11">
      <c r="A79" s="344">
        <v>325446</v>
      </c>
      <c r="B79" s="345" t="s">
        <v>147</v>
      </c>
      <c r="C79" s="345" t="s">
        <v>582</v>
      </c>
      <c r="D79" s="345">
        <v>225</v>
      </c>
      <c r="E79" s="345">
        <v>0</v>
      </c>
      <c r="F79" s="345">
        <v>0</v>
      </c>
      <c r="G79" s="345">
        <v>39300</v>
      </c>
      <c r="H79" s="345">
        <v>0</v>
      </c>
      <c r="I79" s="345">
        <v>17</v>
      </c>
      <c r="J79" s="345">
        <v>60</v>
      </c>
      <c r="K79" s="345"/>
    </row>
    <row r="80" spans="1:11">
      <c r="A80" s="344">
        <v>338899</v>
      </c>
      <c r="B80" s="345" t="s">
        <v>277</v>
      </c>
      <c r="C80" s="345" t="s">
        <v>642</v>
      </c>
      <c r="D80" s="345">
        <v>225</v>
      </c>
      <c r="E80" s="345">
        <v>0</v>
      </c>
      <c r="F80" s="345">
        <v>0</v>
      </c>
      <c r="G80" s="345">
        <v>38600</v>
      </c>
      <c r="H80" s="345">
        <v>0</v>
      </c>
      <c r="I80" s="345">
        <v>17</v>
      </c>
      <c r="J80" s="345">
        <v>65</v>
      </c>
      <c r="K80" s="345"/>
    </row>
    <row r="81" spans="1:11">
      <c r="A81" s="345">
        <v>338885</v>
      </c>
      <c r="B81" s="345" t="s">
        <v>277</v>
      </c>
      <c r="C81" s="345" t="s">
        <v>637</v>
      </c>
      <c r="D81" s="345">
        <v>195</v>
      </c>
      <c r="E81" s="345">
        <v>0</v>
      </c>
      <c r="F81" s="345">
        <v>0</v>
      </c>
      <c r="G81" s="345">
        <v>38800</v>
      </c>
      <c r="H81" s="345">
        <v>0</v>
      </c>
      <c r="I81" s="345">
        <v>16</v>
      </c>
      <c r="J81" s="345">
        <v>45</v>
      </c>
      <c r="K81" s="345"/>
    </row>
    <row r="82" spans="1:11">
      <c r="A82" s="345">
        <v>325456</v>
      </c>
      <c r="B82" s="345" t="s">
        <v>147</v>
      </c>
      <c r="C82" s="345" t="s">
        <v>584</v>
      </c>
      <c r="D82" s="345">
        <v>155</v>
      </c>
      <c r="E82" s="345">
        <v>0</v>
      </c>
      <c r="F82" s="345">
        <v>0</v>
      </c>
      <c r="G82" s="345">
        <v>19700</v>
      </c>
      <c r="H82" s="345">
        <v>0</v>
      </c>
      <c r="I82" s="345">
        <v>14</v>
      </c>
      <c r="J82" s="345">
        <v>55</v>
      </c>
      <c r="K82" s="345"/>
    </row>
    <row r="83" spans="1:11">
      <c r="A83" s="345">
        <v>338887</v>
      </c>
      <c r="B83" s="345" t="s">
        <v>277</v>
      </c>
      <c r="C83" s="345" t="s">
        <v>639</v>
      </c>
      <c r="D83" s="345">
        <v>165</v>
      </c>
      <c r="E83" s="345">
        <v>0</v>
      </c>
      <c r="F83" s="345">
        <v>0</v>
      </c>
      <c r="G83" s="345">
        <v>32600</v>
      </c>
      <c r="H83" s="345">
        <v>0</v>
      </c>
      <c r="I83" s="345">
        <v>16</v>
      </c>
      <c r="J83" s="345">
        <v>50</v>
      </c>
      <c r="K83" s="345"/>
    </row>
    <row r="84" spans="1:11">
      <c r="A84" s="345">
        <v>338853</v>
      </c>
      <c r="B84" s="345" t="s">
        <v>277</v>
      </c>
      <c r="C84" s="345" t="s">
        <v>573</v>
      </c>
      <c r="D84" s="345">
        <v>165</v>
      </c>
      <c r="E84" s="345">
        <v>0</v>
      </c>
      <c r="F84" s="345">
        <v>0</v>
      </c>
      <c r="G84" s="345">
        <v>23500</v>
      </c>
      <c r="H84" s="345">
        <v>0</v>
      </c>
      <c r="I84" s="345">
        <v>14</v>
      </c>
      <c r="J84" s="345">
        <v>55</v>
      </c>
      <c r="K84" s="345"/>
    </row>
    <row r="85" spans="1:11">
      <c r="A85" s="345">
        <v>325431</v>
      </c>
      <c r="B85" s="345" t="s">
        <v>147</v>
      </c>
      <c r="C85" s="345" t="s">
        <v>573</v>
      </c>
      <c r="D85" s="345">
        <v>165</v>
      </c>
      <c r="E85" s="345">
        <v>0</v>
      </c>
      <c r="F85" s="345">
        <v>0</v>
      </c>
      <c r="G85" s="345">
        <v>22500</v>
      </c>
      <c r="H85" s="345">
        <v>0</v>
      </c>
      <c r="I85" s="345">
        <v>14</v>
      </c>
      <c r="J85" s="345">
        <v>55</v>
      </c>
      <c r="K85" s="345"/>
    </row>
    <row r="86" spans="1:11">
      <c r="A86" s="345">
        <v>338854</v>
      </c>
      <c r="B86" s="345" t="s">
        <v>277</v>
      </c>
      <c r="C86" s="345" t="s">
        <v>624</v>
      </c>
      <c r="D86" s="345">
        <v>195</v>
      </c>
      <c r="E86" s="345">
        <v>0</v>
      </c>
      <c r="F86" s="345">
        <v>0</v>
      </c>
      <c r="G86" s="345">
        <v>41000</v>
      </c>
      <c r="H86" s="345">
        <v>0</v>
      </c>
      <c r="I86" s="345">
        <v>16</v>
      </c>
      <c r="J86" s="345">
        <v>50</v>
      </c>
      <c r="K86" s="345"/>
    </row>
    <row r="87" spans="1:11">
      <c r="A87" s="345">
        <v>338880</v>
      </c>
      <c r="B87" s="345" t="s">
        <v>277</v>
      </c>
      <c r="C87" s="345" t="s">
        <v>633</v>
      </c>
      <c r="D87" s="345">
        <v>165</v>
      </c>
      <c r="E87" s="345">
        <v>0</v>
      </c>
      <c r="F87" s="345">
        <v>0</v>
      </c>
      <c r="G87" s="345">
        <v>21400</v>
      </c>
      <c r="H87" s="345">
        <v>0</v>
      </c>
      <c r="I87" s="345">
        <v>14</v>
      </c>
      <c r="J87" s="345">
        <v>60</v>
      </c>
      <c r="K87" s="345"/>
    </row>
    <row r="88" spans="1:11">
      <c r="A88" s="345">
        <v>338886</v>
      </c>
      <c r="B88" s="345" t="s">
        <v>277</v>
      </c>
      <c r="C88" s="345" t="s">
        <v>638</v>
      </c>
      <c r="D88" s="345">
        <v>205</v>
      </c>
      <c r="E88" s="345">
        <v>0</v>
      </c>
      <c r="F88" s="345">
        <v>0</v>
      </c>
      <c r="G88" s="345">
        <v>43800</v>
      </c>
      <c r="H88" s="345">
        <v>0</v>
      </c>
      <c r="I88" s="345">
        <v>16</v>
      </c>
      <c r="J88" s="345">
        <v>50</v>
      </c>
      <c r="K88" s="345"/>
    </row>
    <row r="89" spans="1:11">
      <c r="A89" s="345">
        <v>325448</v>
      </c>
      <c r="B89" s="345" t="s">
        <v>147</v>
      </c>
      <c r="C89" s="345" t="s">
        <v>583</v>
      </c>
      <c r="D89" s="345">
        <v>175</v>
      </c>
      <c r="E89" s="345">
        <v>0</v>
      </c>
      <c r="F89" s="345">
        <v>0</v>
      </c>
      <c r="G89" s="345">
        <v>23300</v>
      </c>
      <c r="H89" s="345">
        <v>0</v>
      </c>
      <c r="I89" s="345">
        <v>14</v>
      </c>
      <c r="J89" s="345">
        <v>60</v>
      </c>
      <c r="K89" s="345"/>
    </row>
    <row r="90" spans="1:11">
      <c r="A90" s="345">
        <v>338888</v>
      </c>
      <c r="B90" s="345" t="s">
        <v>277</v>
      </c>
      <c r="C90" s="345" t="s">
        <v>640</v>
      </c>
      <c r="D90" s="345">
        <v>225</v>
      </c>
      <c r="E90" s="345">
        <v>0</v>
      </c>
      <c r="F90" s="345">
        <v>0</v>
      </c>
      <c r="G90" s="345">
        <v>49700</v>
      </c>
      <c r="H90" s="345">
        <v>0</v>
      </c>
      <c r="I90" s="345">
        <v>16</v>
      </c>
      <c r="J90" s="345">
        <v>50</v>
      </c>
      <c r="K90" s="345"/>
    </row>
    <row r="91" spans="1:11">
      <c r="A91" s="345">
        <v>325474</v>
      </c>
      <c r="B91" s="345" t="s">
        <v>147</v>
      </c>
      <c r="C91" s="345" t="s">
        <v>589</v>
      </c>
      <c r="D91" s="345">
        <v>185</v>
      </c>
      <c r="E91" s="345">
        <v>0</v>
      </c>
      <c r="F91" s="345">
        <v>0</v>
      </c>
      <c r="G91" s="345">
        <v>25300</v>
      </c>
      <c r="H91" s="345">
        <v>0</v>
      </c>
      <c r="I91" s="345">
        <v>14</v>
      </c>
      <c r="J91" s="345">
        <v>60</v>
      </c>
      <c r="K91" s="345"/>
    </row>
    <row r="92" spans="1:11">
      <c r="A92" s="345">
        <v>338877</v>
      </c>
      <c r="B92" s="345" t="s">
        <v>277</v>
      </c>
      <c r="C92" s="345" t="s">
        <v>631</v>
      </c>
      <c r="D92" s="345">
        <v>185</v>
      </c>
      <c r="E92" s="345">
        <v>0</v>
      </c>
      <c r="F92" s="345">
        <v>0</v>
      </c>
      <c r="G92" s="345">
        <v>37900</v>
      </c>
      <c r="H92" s="345">
        <v>0</v>
      </c>
      <c r="I92" s="345">
        <v>16</v>
      </c>
      <c r="J92" s="345">
        <v>55</v>
      </c>
      <c r="K92" s="345"/>
    </row>
    <row r="93" spans="1:11">
      <c r="A93" s="345">
        <v>338735</v>
      </c>
      <c r="B93" s="345" t="s">
        <v>277</v>
      </c>
      <c r="C93" s="345" t="s">
        <v>554</v>
      </c>
      <c r="D93" s="345">
        <v>155</v>
      </c>
      <c r="E93" s="345">
        <v>0</v>
      </c>
      <c r="F93" s="345">
        <v>0</v>
      </c>
      <c r="G93" s="345">
        <v>14900</v>
      </c>
      <c r="H93" s="345">
        <v>0</v>
      </c>
      <c r="I93" s="345">
        <v>14</v>
      </c>
      <c r="J93" s="345">
        <v>65</v>
      </c>
      <c r="K93" s="345"/>
    </row>
    <row r="94" spans="1:11">
      <c r="A94" s="345">
        <v>325403</v>
      </c>
      <c r="B94" s="345" t="s">
        <v>147</v>
      </c>
      <c r="C94" s="345" t="s">
        <v>554</v>
      </c>
      <c r="D94" s="345">
        <v>155</v>
      </c>
      <c r="E94" s="345">
        <v>0</v>
      </c>
      <c r="F94" s="345">
        <v>0</v>
      </c>
      <c r="G94" s="345">
        <v>14300</v>
      </c>
      <c r="H94" s="345">
        <v>0</v>
      </c>
      <c r="I94" s="345">
        <v>14</v>
      </c>
      <c r="J94" s="345">
        <v>65</v>
      </c>
      <c r="K94" s="345"/>
    </row>
    <row r="95" spans="1:11">
      <c r="A95" s="345">
        <v>338864</v>
      </c>
      <c r="B95" s="345" t="s">
        <v>277</v>
      </c>
      <c r="C95" s="345" t="s">
        <v>579</v>
      </c>
      <c r="D95" s="345">
        <v>195</v>
      </c>
      <c r="E95" s="345">
        <v>0</v>
      </c>
      <c r="F95" s="345">
        <v>0</v>
      </c>
      <c r="G95" s="345">
        <v>40800</v>
      </c>
      <c r="H95" s="345">
        <v>0</v>
      </c>
      <c r="I95" s="345">
        <v>16</v>
      </c>
      <c r="J95" s="345">
        <v>55</v>
      </c>
      <c r="K95" s="345"/>
    </row>
    <row r="96" spans="1:11">
      <c r="A96" s="345">
        <v>325440</v>
      </c>
      <c r="B96" s="345" t="s">
        <v>147</v>
      </c>
      <c r="C96" s="345" t="s">
        <v>579</v>
      </c>
      <c r="D96" s="345">
        <v>195</v>
      </c>
      <c r="E96" s="345">
        <v>0</v>
      </c>
      <c r="F96" s="345">
        <v>0</v>
      </c>
      <c r="G96" s="345">
        <v>38700</v>
      </c>
      <c r="H96" s="345">
        <v>0</v>
      </c>
      <c r="I96" s="345">
        <v>16</v>
      </c>
      <c r="J96" s="345">
        <v>55</v>
      </c>
      <c r="K96" s="345"/>
    </row>
    <row r="97" spans="1:11">
      <c r="A97" s="345">
        <v>338848</v>
      </c>
      <c r="B97" s="345" t="s">
        <v>277</v>
      </c>
      <c r="C97" s="345" t="s">
        <v>563</v>
      </c>
      <c r="D97" s="345">
        <v>165</v>
      </c>
      <c r="E97" s="345">
        <v>0</v>
      </c>
      <c r="F97" s="345">
        <v>0</v>
      </c>
      <c r="G97" s="345">
        <v>16500</v>
      </c>
      <c r="H97" s="345">
        <v>0</v>
      </c>
      <c r="I97" s="345">
        <v>14</v>
      </c>
      <c r="J97" s="345">
        <v>65</v>
      </c>
      <c r="K97" s="345"/>
    </row>
    <row r="98" spans="1:11">
      <c r="A98" s="345">
        <v>325416</v>
      </c>
      <c r="B98" s="345" t="s">
        <v>147</v>
      </c>
      <c r="C98" s="345" t="s">
        <v>563</v>
      </c>
      <c r="D98" s="345">
        <v>165</v>
      </c>
      <c r="E98" s="345">
        <v>0</v>
      </c>
      <c r="F98" s="345">
        <v>0</v>
      </c>
      <c r="G98" s="345">
        <v>15700</v>
      </c>
      <c r="H98" s="345">
        <v>0</v>
      </c>
      <c r="I98" s="345">
        <v>14</v>
      </c>
      <c r="J98" s="345">
        <v>65</v>
      </c>
      <c r="K98" s="345"/>
    </row>
    <row r="99" spans="1:11">
      <c r="A99" s="345">
        <v>338875</v>
      </c>
      <c r="B99" s="345" t="s">
        <v>277</v>
      </c>
      <c r="C99" s="345" t="s">
        <v>553</v>
      </c>
      <c r="D99" s="345">
        <v>205</v>
      </c>
      <c r="E99" s="345">
        <v>0</v>
      </c>
      <c r="F99" s="345">
        <v>0</v>
      </c>
      <c r="G99" s="345">
        <v>43600</v>
      </c>
      <c r="H99" s="345">
        <v>0</v>
      </c>
      <c r="I99" s="345">
        <v>16</v>
      </c>
      <c r="J99" s="345">
        <v>55</v>
      </c>
      <c r="K99" s="345"/>
    </row>
    <row r="100" spans="1:11">
      <c r="A100" s="345">
        <v>325281</v>
      </c>
      <c r="B100" s="345" t="s">
        <v>147</v>
      </c>
      <c r="C100" s="345" t="s">
        <v>553</v>
      </c>
      <c r="D100" s="345">
        <v>205</v>
      </c>
      <c r="E100" s="345">
        <v>0</v>
      </c>
      <c r="F100" s="345">
        <v>0</v>
      </c>
      <c r="G100" s="345">
        <v>41300</v>
      </c>
      <c r="H100" s="345">
        <v>0</v>
      </c>
      <c r="I100" s="345">
        <v>16</v>
      </c>
      <c r="J100" s="345">
        <v>55</v>
      </c>
      <c r="K100" s="345"/>
    </row>
    <row r="101" spans="1:11">
      <c r="A101" s="345">
        <v>338841</v>
      </c>
      <c r="B101" s="345" t="s">
        <v>277</v>
      </c>
      <c r="C101" s="345" t="s">
        <v>505</v>
      </c>
      <c r="D101" s="345">
        <v>175</v>
      </c>
      <c r="E101" s="345">
        <v>0</v>
      </c>
      <c r="F101" s="345">
        <v>0</v>
      </c>
      <c r="G101" s="345">
        <v>19300</v>
      </c>
      <c r="H101" s="345">
        <v>0</v>
      </c>
      <c r="I101" s="345">
        <v>14</v>
      </c>
      <c r="J101" s="345">
        <v>65</v>
      </c>
      <c r="K101" s="345"/>
    </row>
    <row r="102" spans="1:11">
      <c r="A102" s="345">
        <v>325406</v>
      </c>
      <c r="B102" s="345" t="s">
        <v>147</v>
      </c>
      <c r="C102" s="345" t="s">
        <v>505</v>
      </c>
      <c r="D102" s="345">
        <v>175</v>
      </c>
      <c r="E102" s="345">
        <v>0</v>
      </c>
      <c r="F102" s="345">
        <v>0</v>
      </c>
      <c r="G102" s="345">
        <v>18300</v>
      </c>
      <c r="H102" s="345">
        <v>0</v>
      </c>
      <c r="I102" s="345">
        <v>14</v>
      </c>
      <c r="J102" s="345">
        <v>65</v>
      </c>
      <c r="K102" s="345"/>
    </row>
    <row r="103" spans="1:11">
      <c r="A103" s="345">
        <v>338883</v>
      </c>
      <c r="B103" s="345" t="s">
        <v>277</v>
      </c>
      <c r="C103" s="345" t="s">
        <v>635</v>
      </c>
      <c r="D103" s="345">
        <v>215</v>
      </c>
      <c r="E103" s="345">
        <v>0</v>
      </c>
      <c r="F103" s="345">
        <v>0</v>
      </c>
      <c r="G103" s="345">
        <v>45500</v>
      </c>
      <c r="H103" s="345">
        <v>0</v>
      </c>
      <c r="I103" s="345">
        <v>16</v>
      </c>
      <c r="J103" s="345">
        <v>55</v>
      </c>
      <c r="K103" s="345"/>
    </row>
    <row r="104" spans="1:11">
      <c r="A104" s="345">
        <v>338844</v>
      </c>
      <c r="B104" s="345" t="s">
        <v>277</v>
      </c>
      <c r="C104" s="345" t="s">
        <v>506</v>
      </c>
      <c r="D104" s="345">
        <v>185</v>
      </c>
      <c r="E104" s="345">
        <v>0</v>
      </c>
      <c r="F104" s="345">
        <v>0</v>
      </c>
      <c r="G104" s="345">
        <v>20900</v>
      </c>
      <c r="H104" s="345">
        <v>0</v>
      </c>
      <c r="I104" s="345">
        <v>14</v>
      </c>
      <c r="J104" s="345">
        <v>65</v>
      </c>
      <c r="K104" s="345"/>
    </row>
    <row r="105" spans="1:11">
      <c r="A105" s="345">
        <v>325421</v>
      </c>
      <c r="B105" s="345" t="s">
        <v>147</v>
      </c>
      <c r="C105" s="345" t="s">
        <v>506</v>
      </c>
      <c r="D105" s="345">
        <v>185</v>
      </c>
      <c r="E105" s="345">
        <v>0</v>
      </c>
      <c r="F105" s="345">
        <v>0</v>
      </c>
      <c r="G105" s="345">
        <v>19900</v>
      </c>
      <c r="H105" s="345">
        <v>0</v>
      </c>
      <c r="I105" s="345">
        <v>14</v>
      </c>
      <c r="J105" s="345">
        <v>65</v>
      </c>
      <c r="K105" s="345"/>
    </row>
    <row r="106" spans="1:11">
      <c r="A106" s="345">
        <v>325471</v>
      </c>
      <c r="B106" s="345" t="s">
        <v>147</v>
      </c>
      <c r="C106" s="345" t="s">
        <v>587</v>
      </c>
      <c r="D106" s="345">
        <v>225</v>
      </c>
      <c r="E106" s="345">
        <v>0</v>
      </c>
      <c r="F106" s="345">
        <v>0</v>
      </c>
      <c r="G106" s="345">
        <v>45800</v>
      </c>
      <c r="H106" s="345">
        <v>0</v>
      </c>
      <c r="I106" s="345">
        <v>16</v>
      </c>
      <c r="J106" s="345">
        <v>55</v>
      </c>
      <c r="K106" s="345"/>
    </row>
    <row r="107" spans="1:11">
      <c r="A107" s="345">
        <v>325482</v>
      </c>
      <c r="B107" s="345" t="s">
        <v>147</v>
      </c>
      <c r="C107" s="345" t="s">
        <v>595</v>
      </c>
      <c r="D107" s="345">
        <v>195</v>
      </c>
      <c r="E107" s="345">
        <v>0</v>
      </c>
      <c r="F107" s="345">
        <v>0</v>
      </c>
      <c r="G107" s="345">
        <v>22400</v>
      </c>
      <c r="H107" s="345">
        <v>0</v>
      </c>
      <c r="I107" s="345">
        <v>14</v>
      </c>
      <c r="J107" s="345">
        <v>65</v>
      </c>
      <c r="K107" s="345"/>
    </row>
    <row r="108" spans="1:11">
      <c r="A108" s="345">
        <v>338876</v>
      </c>
      <c r="B108" s="345" t="s">
        <v>277</v>
      </c>
      <c r="C108" s="345" t="s">
        <v>569</v>
      </c>
      <c r="D108" s="345">
        <v>175</v>
      </c>
      <c r="E108" s="345">
        <v>0</v>
      </c>
      <c r="F108" s="345">
        <v>0</v>
      </c>
      <c r="G108" s="345">
        <v>30800</v>
      </c>
      <c r="H108" s="345">
        <v>0</v>
      </c>
      <c r="I108" s="345">
        <v>16</v>
      </c>
      <c r="J108" s="345">
        <v>60</v>
      </c>
      <c r="K108" s="345"/>
    </row>
    <row r="109" spans="1:11">
      <c r="A109" s="345">
        <v>325427</v>
      </c>
      <c r="B109" s="345" t="s">
        <v>147</v>
      </c>
      <c r="C109" s="345" t="s">
        <v>569</v>
      </c>
      <c r="D109" s="345">
        <v>175</v>
      </c>
      <c r="E109" s="345">
        <v>0</v>
      </c>
      <c r="F109" s="345">
        <v>0</v>
      </c>
      <c r="G109" s="345">
        <v>29000</v>
      </c>
      <c r="H109" s="345">
        <v>0</v>
      </c>
      <c r="I109" s="345">
        <v>16</v>
      </c>
      <c r="J109" s="345">
        <v>60</v>
      </c>
      <c r="K109" s="345"/>
    </row>
    <row r="110" spans="1:11">
      <c r="A110" s="345">
        <v>338846</v>
      </c>
      <c r="B110" s="345" t="s">
        <v>277</v>
      </c>
      <c r="C110" s="345" t="s">
        <v>556</v>
      </c>
      <c r="D110" s="345">
        <v>165</v>
      </c>
      <c r="E110" s="345">
        <v>0</v>
      </c>
      <c r="F110" s="345">
        <v>0</v>
      </c>
      <c r="G110" s="345">
        <v>16800</v>
      </c>
      <c r="H110" s="345">
        <v>0</v>
      </c>
      <c r="I110" s="345">
        <v>14</v>
      </c>
      <c r="J110" s="345">
        <v>70</v>
      </c>
      <c r="K110" s="345"/>
    </row>
    <row r="111" spans="1:11">
      <c r="A111" s="345">
        <v>325407</v>
      </c>
      <c r="B111" s="345" t="s">
        <v>147</v>
      </c>
      <c r="C111" s="345" t="s">
        <v>556</v>
      </c>
      <c r="D111" s="345">
        <v>165</v>
      </c>
      <c r="E111" s="345">
        <v>0</v>
      </c>
      <c r="F111" s="345">
        <v>0</v>
      </c>
      <c r="G111" s="345">
        <v>15800</v>
      </c>
      <c r="H111" s="345">
        <v>0</v>
      </c>
      <c r="I111" s="345">
        <v>14</v>
      </c>
      <c r="J111" s="345">
        <v>70</v>
      </c>
      <c r="K111" s="345"/>
    </row>
    <row r="112" spans="1:11">
      <c r="A112" s="345">
        <v>338850</v>
      </c>
      <c r="B112" s="345" t="s">
        <v>277</v>
      </c>
      <c r="C112" s="345" t="s">
        <v>623</v>
      </c>
      <c r="D112" s="345">
        <v>185</v>
      </c>
      <c r="E112" s="345">
        <v>0</v>
      </c>
      <c r="F112" s="345">
        <v>0</v>
      </c>
      <c r="G112" s="345">
        <v>33000</v>
      </c>
      <c r="H112" s="345">
        <v>0</v>
      </c>
      <c r="I112" s="345">
        <v>16</v>
      </c>
      <c r="J112" s="345">
        <v>60</v>
      </c>
      <c r="K112" s="345"/>
    </row>
    <row r="113" spans="1:11">
      <c r="A113" s="345">
        <v>338847</v>
      </c>
      <c r="B113" s="345" t="s">
        <v>277</v>
      </c>
      <c r="C113" s="345" t="s">
        <v>558</v>
      </c>
      <c r="D113" s="345">
        <v>175</v>
      </c>
      <c r="E113" s="345">
        <v>0</v>
      </c>
      <c r="F113" s="345">
        <v>0</v>
      </c>
      <c r="G113" s="345">
        <v>18200</v>
      </c>
      <c r="H113" s="345">
        <v>0</v>
      </c>
      <c r="I113" s="345">
        <v>14</v>
      </c>
      <c r="J113" s="345">
        <v>70</v>
      </c>
      <c r="K113" s="345"/>
    </row>
    <row r="114" spans="1:11">
      <c r="A114" s="345">
        <v>325410</v>
      </c>
      <c r="B114" s="345" t="s">
        <v>147</v>
      </c>
      <c r="C114" s="345" t="s">
        <v>558</v>
      </c>
      <c r="D114" s="345">
        <v>175</v>
      </c>
      <c r="E114" s="345">
        <v>0</v>
      </c>
      <c r="F114" s="345">
        <v>0</v>
      </c>
      <c r="G114" s="345">
        <v>17200</v>
      </c>
      <c r="H114" s="345">
        <v>0</v>
      </c>
      <c r="I114" s="345">
        <v>14</v>
      </c>
      <c r="J114" s="345">
        <v>70</v>
      </c>
      <c r="K114" s="345"/>
    </row>
    <row r="115" spans="1:11">
      <c r="A115" s="345">
        <v>338852</v>
      </c>
      <c r="B115" s="345" t="s">
        <v>277</v>
      </c>
      <c r="C115" s="345" t="s">
        <v>575</v>
      </c>
      <c r="D115" s="345">
        <v>195</v>
      </c>
      <c r="E115" s="345">
        <v>0</v>
      </c>
      <c r="F115" s="345">
        <v>0</v>
      </c>
      <c r="G115" s="345">
        <v>34900</v>
      </c>
      <c r="H115" s="345">
        <v>0</v>
      </c>
      <c r="I115" s="345">
        <v>16</v>
      </c>
      <c r="J115" s="345">
        <v>60</v>
      </c>
      <c r="K115" s="345"/>
    </row>
    <row r="116" spans="1:11">
      <c r="A116" s="345">
        <v>325433</v>
      </c>
      <c r="B116" s="345" t="s">
        <v>147</v>
      </c>
      <c r="C116" s="345" t="s">
        <v>575</v>
      </c>
      <c r="D116" s="345">
        <v>195</v>
      </c>
      <c r="E116" s="345">
        <v>0</v>
      </c>
      <c r="F116" s="345">
        <v>0</v>
      </c>
      <c r="G116" s="345">
        <v>33100</v>
      </c>
      <c r="H116" s="345">
        <v>0</v>
      </c>
      <c r="I116" s="345">
        <v>16</v>
      </c>
      <c r="J116" s="345">
        <v>60</v>
      </c>
      <c r="K116" s="345"/>
    </row>
    <row r="117" spans="1:11">
      <c r="A117" s="345">
        <v>338843</v>
      </c>
      <c r="B117" s="345" t="s">
        <v>277</v>
      </c>
      <c r="C117" s="345" t="s">
        <v>560</v>
      </c>
      <c r="D117" s="345">
        <v>185</v>
      </c>
      <c r="E117" s="345">
        <v>0</v>
      </c>
      <c r="F117" s="345">
        <v>0</v>
      </c>
      <c r="G117" s="345">
        <v>20400</v>
      </c>
      <c r="H117" s="345">
        <v>0</v>
      </c>
      <c r="I117" s="345">
        <v>14</v>
      </c>
      <c r="J117" s="345">
        <v>70</v>
      </c>
      <c r="K117" s="345"/>
    </row>
    <row r="118" spans="1:11">
      <c r="A118" s="345">
        <v>325412</v>
      </c>
      <c r="B118" s="345" t="s">
        <v>147</v>
      </c>
      <c r="C118" s="345" t="s">
        <v>560</v>
      </c>
      <c r="D118" s="345">
        <v>185</v>
      </c>
      <c r="E118" s="345">
        <v>0</v>
      </c>
      <c r="F118" s="345">
        <v>0</v>
      </c>
      <c r="G118" s="345">
        <v>19200</v>
      </c>
      <c r="H118" s="345">
        <v>0</v>
      </c>
      <c r="I118" s="345">
        <v>14</v>
      </c>
      <c r="J118" s="345">
        <v>70</v>
      </c>
      <c r="K118" s="345"/>
    </row>
    <row r="119" spans="1:11">
      <c r="A119" s="345">
        <v>325409</v>
      </c>
      <c r="B119" s="345" t="s">
        <v>147</v>
      </c>
      <c r="C119" s="345" t="s">
        <v>557</v>
      </c>
      <c r="D119" s="345">
        <v>205</v>
      </c>
      <c r="E119" s="345">
        <v>0</v>
      </c>
      <c r="F119" s="345">
        <v>0</v>
      </c>
      <c r="G119" s="345">
        <v>34800</v>
      </c>
      <c r="H119" s="345">
        <v>0</v>
      </c>
      <c r="I119" s="345">
        <v>16</v>
      </c>
      <c r="J119" s="345">
        <v>60</v>
      </c>
      <c r="K119" s="345"/>
    </row>
    <row r="120" spans="1:11">
      <c r="A120" s="345">
        <v>325470</v>
      </c>
      <c r="B120" s="345" t="s">
        <v>147</v>
      </c>
      <c r="C120" s="345" t="s">
        <v>586</v>
      </c>
      <c r="D120" s="345">
        <v>195</v>
      </c>
      <c r="E120" s="345">
        <v>0</v>
      </c>
      <c r="F120" s="345">
        <v>0</v>
      </c>
      <c r="G120" s="345">
        <v>21500</v>
      </c>
      <c r="H120" s="345">
        <v>0</v>
      </c>
      <c r="I120" s="345">
        <v>14</v>
      </c>
      <c r="J120" s="345">
        <v>70</v>
      </c>
      <c r="K120" s="345"/>
    </row>
    <row r="121" spans="1:11">
      <c r="A121" s="345">
        <v>355101</v>
      </c>
      <c r="B121" s="345" t="s">
        <v>277</v>
      </c>
      <c r="C121" s="345" t="s">
        <v>762</v>
      </c>
      <c r="D121" s="345">
        <v>205</v>
      </c>
      <c r="E121" s="345">
        <v>0</v>
      </c>
      <c r="F121" s="345">
        <v>0</v>
      </c>
      <c r="G121" s="345">
        <v>36900</v>
      </c>
      <c r="H121" s="345">
        <v>0</v>
      </c>
      <c r="I121" s="345">
        <v>16</v>
      </c>
      <c r="J121" s="345">
        <v>60</v>
      </c>
      <c r="K121" s="345"/>
    </row>
    <row r="122" spans="1:11">
      <c r="A122" s="345">
        <v>325457</v>
      </c>
      <c r="B122" s="345" t="s">
        <v>147</v>
      </c>
      <c r="C122" s="345" t="s">
        <v>585</v>
      </c>
      <c r="D122" s="345">
        <v>205</v>
      </c>
      <c r="E122" s="345">
        <v>0</v>
      </c>
      <c r="F122" s="345">
        <v>0</v>
      </c>
      <c r="G122" s="345">
        <v>23400</v>
      </c>
      <c r="H122" s="345">
        <v>0</v>
      </c>
      <c r="I122" s="345">
        <v>14</v>
      </c>
      <c r="J122" s="345">
        <v>70</v>
      </c>
      <c r="K122" s="345"/>
    </row>
    <row r="123" spans="1:11">
      <c r="A123" s="345">
        <v>338873</v>
      </c>
      <c r="B123" s="345" t="s">
        <v>277</v>
      </c>
      <c r="C123" s="345" t="s">
        <v>551</v>
      </c>
      <c r="D123" s="345">
        <v>215</v>
      </c>
      <c r="E123" s="345">
        <v>0</v>
      </c>
      <c r="F123" s="345">
        <v>0</v>
      </c>
      <c r="G123" s="345">
        <v>39200</v>
      </c>
      <c r="H123" s="345">
        <v>0</v>
      </c>
      <c r="I123" s="345">
        <v>16</v>
      </c>
      <c r="J123" s="345">
        <v>60</v>
      </c>
      <c r="K123" s="345"/>
    </row>
    <row r="124" spans="1:11">
      <c r="A124" s="345">
        <v>325082</v>
      </c>
      <c r="B124" s="345" t="s">
        <v>147</v>
      </c>
      <c r="C124" s="345" t="s">
        <v>551</v>
      </c>
      <c r="D124" s="345">
        <v>215</v>
      </c>
      <c r="E124" s="345">
        <v>0</v>
      </c>
      <c r="F124" s="345">
        <v>0</v>
      </c>
      <c r="G124" s="345">
        <v>36800</v>
      </c>
      <c r="H124" s="345">
        <v>0</v>
      </c>
      <c r="I124" s="345">
        <v>16</v>
      </c>
      <c r="J124" s="345">
        <v>60</v>
      </c>
      <c r="K124" s="345"/>
    </row>
    <row r="125" spans="1:11">
      <c r="A125" s="345">
        <v>338855</v>
      </c>
      <c r="B125" s="345" t="s">
        <v>277</v>
      </c>
      <c r="C125" s="345" t="s">
        <v>590</v>
      </c>
      <c r="D125" s="345">
        <v>175</v>
      </c>
      <c r="E125" s="345">
        <v>0</v>
      </c>
      <c r="F125" s="345">
        <v>0</v>
      </c>
      <c r="G125" s="345">
        <v>18300</v>
      </c>
      <c r="H125" s="345">
        <v>0</v>
      </c>
      <c r="I125" s="345">
        <v>14</v>
      </c>
      <c r="J125" s="345">
        <v>80</v>
      </c>
      <c r="K125" s="345"/>
    </row>
    <row r="126" spans="1:11">
      <c r="A126" s="345">
        <v>325475</v>
      </c>
      <c r="B126" s="345" t="s">
        <v>147</v>
      </c>
      <c r="C126" s="345" t="s">
        <v>590</v>
      </c>
      <c r="D126" s="345">
        <v>175</v>
      </c>
      <c r="E126" s="345">
        <v>0</v>
      </c>
      <c r="F126" s="345">
        <v>0</v>
      </c>
      <c r="G126" s="345">
        <v>17100</v>
      </c>
      <c r="H126" s="345">
        <v>0</v>
      </c>
      <c r="I126" s="345">
        <v>14</v>
      </c>
      <c r="J126" s="345">
        <v>80</v>
      </c>
      <c r="K126" s="345"/>
    </row>
    <row r="127" spans="1:11">
      <c r="A127" s="345">
        <v>338884</v>
      </c>
      <c r="B127" s="345" t="s">
        <v>277</v>
      </c>
      <c r="C127" s="345" t="s">
        <v>636</v>
      </c>
      <c r="D127" s="345">
        <v>225</v>
      </c>
      <c r="E127" s="345">
        <v>0</v>
      </c>
      <c r="F127" s="345">
        <v>0</v>
      </c>
      <c r="G127" s="345">
        <v>41000</v>
      </c>
      <c r="H127" s="345">
        <v>0</v>
      </c>
      <c r="I127" s="345">
        <v>16</v>
      </c>
      <c r="J127" s="345">
        <v>60</v>
      </c>
      <c r="K127" s="345"/>
    </row>
    <row r="128" spans="1:11">
      <c r="A128" s="345">
        <v>338806</v>
      </c>
      <c r="B128" s="345" t="s">
        <v>277</v>
      </c>
      <c r="C128" s="345" t="s">
        <v>504</v>
      </c>
      <c r="D128" s="345">
        <v>155</v>
      </c>
      <c r="E128" s="345">
        <v>0</v>
      </c>
      <c r="F128" s="345">
        <v>0</v>
      </c>
      <c r="G128" s="345">
        <v>14600</v>
      </c>
      <c r="H128" s="345">
        <v>0</v>
      </c>
      <c r="I128" s="345">
        <v>13</v>
      </c>
      <c r="J128" s="345">
        <v>65</v>
      </c>
      <c r="K128" s="345"/>
    </row>
    <row r="129" spans="1:11">
      <c r="A129" s="345">
        <v>325404</v>
      </c>
      <c r="B129" s="345" t="s">
        <v>147</v>
      </c>
      <c r="C129" s="345" t="s">
        <v>504</v>
      </c>
      <c r="D129" s="345">
        <v>155</v>
      </c>
      <c r="E129" s="345">
        <v>0</v>
      </c>
      <c r="F129" s="345">
        <v>0</v>
      </c>
      <c r="G129" s="345">
        <v>13700</v>
      </c>
      <c r="H129" s="345">
        <v>0</v>
      </c>
      <c r="I129" s="345">
        <v>13</v>
      </c>
      <c r="J129" s="345">
        <v>65</v>
      </c>
      <c r="K129" s="345"/>
    </row>
    <row r="130" spans="1:11">
      <c r="A130" s="345">
        <v>350523</v>
      </c>
      <c r="B130" s="345" t="s">
        <v>277</v>
      </c>
      <c r="C130" s="345" t="s">
        <v>594</v>
      </c>
      <c r="D130" s="345">
        <v>195</v>
      </c>
      <c r="E130" s="345">
        <v>0</v>
      </c>
      <c r="F130" s="345">
        <v>0</v>
      </c>
      <c r="G130" s="345">
        <v>31200</v>
      </c>
      <c r="H130" s="345">
        <v>0</v>
      </c>
      <c r="I130" s="345">
        <v>16</v>
      </c>
      <c r="J130" s="345">
        <v>65</v>
      </c>
      <c r="K130" s="345"/>
    </row>
    <row r="131" spans="1:11">
      <c r="A131" s="345">
        <v>325481</v>
      </c>
      <c r="B131" s="345" t="s">
        <v>147</v>
      </c>
      <c r="C131" s="345" t="s">
        <v>594</v>
      </c>
      <c r="D131" s="345">
        <v>195</v>
      </c>
      <c r="E131" s="345">
        <v>0</v>
      </c>
      <c r="F131" s="345">
        <v>0</v>
      </c>
      <c r="G131" s="345">
        <v>29600</v>
      </c>
      <c r="H131" s="345">
        <v>0</v>
      </c>
      <c r="I131" s="345">
        <v>16</v>
      </c>
      <c r="J131" s="345">
        <v>65</v>
      </c>
      <c r="K131" s="345"/>
    </row>
    <row r="132" spans="1:11">
      <c r="A132" s="345">
        <v>338842</v>
      </c>
      <c r="B132" s="345" t="s">
        <v>277</v>
      </c>
      <c r="C132" s="345" t="s">
        <v>511</v>
      </c>
      <c r="D132" s="345">
        <v>165</v>
      </c>
      <c r="E132" s="345">
        <v>0</v>
      </c>
      <c r="F132" s="345">
        <v>0</v>
      </c>
      <c r="G132" s="345">
        <v>16300</v>
      </c>
      <c r="H132" s="345">
        <v>0</v>
      </c>
      <c r="I132" s="345">
        <v>13</v>
      </c>
      <c r="J132" s="345">
        <v>65</v>
      </c>
      <c r="K132" s="345"/>
    </row>
    <row r="133" spans="1:11">
      <c r="A133" s="345">
        <v>325435</v>
      </c>
      <c r="B133" s="345" t="s">
        <v>147</v>
      </c>
      <c r="C133" s="345" t="s">
        <v>511</v>
      </c>
      <c r="D133" s="345">
        <v>165</v>
      </c>
      <c r="E133" s="345">
        <v>0</v>
      </c>
      <c r="F133" s="345">
        <v>0</v>
      </c>
      <c r="G133" s="345">
        <v>15300</v>
      </c>
      <c r="H133" s="345">
        <v>0</v>
      </c>
      <c r="I133" s="345">
        <v>13</v>
      </c>
      <c r="J133" s="345">
        <v>65</v>
      </c>
      <c r="K133" s="345"/>
    </row>
    <row r="134" spans="1:11">
      <c r="A134" s="345">
        <v>338849</v>
      </c>
      <c r="B134" s="345" t="s">
        <v>277</v>
      </c>
      <c r="C134" s="345" t="s">
        <v>564</v>
      </c>
      <c r="D134" s="345">
        <v>205</v>
      </c>
      <c r="E134" s="345">
        <v>0</v>
      </c>
      <c r="F134" s="345">
        <v>0</v>
      </c>
      <c r="G134" s="345">
        <v>31400</v>
      </c>
      <c r="H134" s="345">
        <v>0</v>
      </c>
      <c r="I134" s="345">
        <v>16</v>
      </c>
      <c r="J134" s="345">
        <v>65</v>
      </c>
      <c r="K134" s="345"/>
    </row>
    <row r="135" spans="1:11">
      <c r="A135" s="345">
        <v>325418</v>
      </c>
      <c r="B135" s="345" t="s">
        <v>147</v>
      </c>
      <c r="C135" s="345" t="s">
        <v>564</v>
      </c>
      <c r="D135" s="345">
        <v>205</v>
      </c>
      <c r="E135" s="345">
        <v>0</v>
      </c>
      <c r="F135" s="345">
        <v>0</v>
      </c>
      <c r="G135" s="345">
        <v>29600</v>
      </c>
      <c r="H135" s="345">
        <v>0</v>
      </c>
      <c r="I135" s="345">
        <v>16</v>
      </c>
      <c r="J135" s="345">
        <v>65</v>
      </c>
      <c r="K135" s="345"/>
    </row>
    <row r="136" spans="1:11">
      <c r="A136" s="345">
        <v>338845</v>
      </c>
      <c r="B136" s="345" t="s">
        <v>277</v>
      </c>
      <c r="C136" s="345" t="s">
        <v>568</v>
      </c>
      <c r="D136" s="345">
        <v>155</v>
      </c>
      <c r="E136" s="345">
        <v>0</v>
      </c>
      <c r="F136" s="345">
        <v>0</v>
      </c>
      <c r="G136" s="345">
        <v>14400</v>
      </c>
      <c r="H136" s="345">
        <v>0</v>
      </c>
      <c r="I136" s="345">
        <v>13</v>
      </c>
      <c r="J136" s="345">
        <v>70</v>
      </c>
      <c r="K136" s="345"/>
    </row>
    <row r="137" spans="1:11">
      <c r="A137" s="345">
        <v>325424</v>
      </c>
      <c r="B137" s="345" t="s">
        <v>147</v>
      </c>
      <c r="C137" s="345" t="s">
        <v>568</v>
      </c>
      <c r="D137" s="345">
        <v>155</v>
      </c>
      <c r="E137" s="345">
        <v>0</v>
      </c>
      <c r="F137" s="345">
        <v>0</v>
      </c>
      <c r="G137" s="345">
        <v>13600</v>
      </c>
      <c r="H137" s="345">
        <v>0</v>
      </c>
      <c r="I137" s="345">
        <v>13</v>
      </c>
      <c r="J137" s="345">
        <v>70</v>
      </c>
      <c r="K137" s="345"/>
    </row>
    <row r="138" spans="1:11">
      <c r="A138" s="345">
        <v>338874</v>
      </c>
      <c r="B138" s="345" t="s">
        <v>277</v>
      </c>
      <c r="C138" s="345" t="s">
        <v>561</v>
      </c>
      <c r="D138" s="345">
        <v>215</v>
      </c>
      <c r="E138" s="345">
        <v>0</v>
      </c>
      <c r="F138" s="345">
        <v>0</v>
      </c>
      <c r="G138" s="345">
        <v>33100</v>
      </c>
      <c r="H138" s="345">
        <v>0</v>
      </c>
      <c r="I138" s="345">
        <v>16</v>
      </c>
      <c r="J138" s="345">
        <v>65</v>
      </c>
      <c r="K138" s="345"/>
    </row>
    <row r="139" spans="1:11">
      <c r="A139" s="345">
        <v>325414</v>
      </c>
      <c r="B139" s="345" t="s">
        <v>147</v>
      </c>
      <c r="C139" s="345" t="s">
        <v>561</v>
      </c>
      <c r="D139" s="345">
        <v>215</v>
      </c>
      <c r="E139" s="345">
        <v>0</v>
      </c>
      <c r="F139" s="345">
        <v>0</v>
      </c>
      <c r="G139" s="345">
        <v>32600</v>
      </c>
      <c r="H139" s="345">
        <v>0</v>
      </c>
      <c r="I139" s="345">
        <v>16</v>
      </c>
      <c r="J139" s="345">
        <v>65</v>
      </c>
      <c r="K139" s="345"/>
    </row>
    <row r="140" spans="1:11">
      <c r="A140" s="345">
        <v>338879</v>
      </c>
      <c r="B140" s="345" t="s">
        <v>277</v>
      </c>
      <c r="C140" s="345" t="s">
        <v>632</v>
      </c>
      <c r="D140" s="345">
        <v>165</v>
      </c>
      <c r="E140" s="345">
        <v>0</v>
      </c>
      <c r="F140" s="345">
        <v>0</v>
      </c>
      <c r="G140" s="345">
        <v>14500</v>
      </c>
      <c r="H140" s="345">
        <v>0</v>
      </c>
      <c r="I140" s="345">
        <v>13</v>
      </c>
      <c r="J140" s="345">
        <v>70</v>
      </c>
      <c r="K140" s="345"/>
    </row>
    <row r="141" spans="1:11">
      <c r="A141" s="345">
        <v>356753</v>
      </c>
      <c r="B141" s="345" t="s">
        <v>277</v>
      </c>
      <c r="C141" s="345" t="s">
        <v>705</v>
      </c>
      <c r="D141" s="345">
        <v>215</v>
      </c>
      <c r="E141" s="345">
        <v>0</v>
      </c>
      <c r="F141" s="345">
        <v>0</v>
      </c>
      <c r="G141" s="345">
        <v>31400</v>
      </c>
      <c r="H141" s="345">
        <v>0</v>
      </c>
      <c r="I141" s="345">
        <v>16</v>
      </c>
      <c r="J141" s="345">
        <v>70</v>
      </c>
      <c r="K141" s="345"/>
    </row>
    <row r="142" spans="1:11">
      <c r="A142" s="345">
        <v>338882</v>
      </c>
      <c r="B142" s="345" t="s">
        <v>277</v>
      </c>
      <c r="C142" s="345" t="s">
        <v>490</v>
      </c>
      <c r="D142" s="345">
        <v>175</v>
      </c>
      <c r="E142" s="345">
        <v>0</v>
      </c>
      <c r="F142" s="345">
        <v>0</v>
      </c>
      <c r="G142" s="345">
        <v>16800</v>
      </c>
      <c r="H142" s="345">
        <v>0</v>
      </c>
      <c r="I142" s="345">
        <v>13</v>
      </c>
      <c r="J142" s="345">
        <v>70</v>
      </c>
      <c r="K142" s="345"/>
    </row>
    <row r="143" spans="1:11">
      <c r="A143" s="345">
        <v>338871</v>
      </c>
      <c r="B143" s="345" t="s">
        <v>277</v>
      </c>
      <c r="C143" s="345" t="s">
        <v>630</v>
      </c>
      <c r="D143" s="345">
        <v>165</v>
      </c>
      <c r="E143" s="345">
        <v>0</v>
      </c>
      <c r="F143" s="345">
        <v>0</v>
      </c>
      <c r="G143" s="345">
        <v>29700</v>
      </c>
      <c r="H143" s="345">
        <v>0</v>
      </c>
      <c r="I143" s="345">
        <v>15</v>
      </c>
      <c r="J143" s="345">
        <v>50</v>
      </c>
      <c r="K143" s="345"/>
    </row>
    <row r="144" spans="1:11">
      <c r="A144" s="345">
        <v>325473</v>
      </c>
      <c r="B144" s="345" t="s">
        <v>147</v>
      </c>
      <c r="C144" s="345" t="s">
        <v>588</v>
      </c>
      <c r="D144" s="345">
        <v>135</v>
      </c>
      <c r="E144" s="345">
        <v>0</v>
      </c>
      <c r="F144" s="345">
        <v>0</v>
      </c>
      <c r="G144" s="345">
        <v>10600</v>
      </c>
      <c r="H144" s="345">
        <v>0</v>
      </c>
      <c r="I144" s="345">
        <v>13</v>
      </c>
      <c r="J144" s="345">
        <v>80</v>
      </c>
      <c r="K144" s="345"/>
    </row>
    <row r="145" spans="1:11">
      <c r="A145" s="345">
        <v>338861</v>
      </c>
      <c r="B145" s="345" t="s">
        <v>277</v>
      </c>
      <c r="C145" s="345" t="s">
        <v>572</v>
      </c>
      <c r="D145" s="345">
        <v>165</v>
      </c>
      <c r="E145" s="345">
        <v>0</v>
      </c>
      <c r="F145" s="345">
        <v>0</v>
      </c>
      <c r="G145" s="345">
        <v>27100</v>
      </c>
      <c r="H145" s="345">
        <v>0</v>
      </c>
      <c r="I145" s="345">
        <v>15</v>
      </c>
      <c r="J145" s="345">
        <v>55</v>
      </c>
      <c r="K145" s="345"/>
    </row>
    <row r="146" spans="1:11">
      <c r="A146" s="345">
        <v>325430</v>
      </c>
      <c r="B146" s="345" t="s">
        <v>147</v>
      </c>
      <c r="C146" s="345" t="s">
        <v>572</v>
      </c>
      <c r="D146" s="345">
        <v>165</v>
      </c>
      <c r="E146" s="345">
        <v>0</v>
      </c>
      <c r="F146" s="345">
        <v>0</v>
      </c>
      <c r="G146" s="345">
        <v>26100</v>
      </c>
      <c r="H146" s="345">
        <v>0</v>
      </c>
      <c r="I146" s="345">
        <v>15</v>
      </c>
      <c r="J146" s="345">
        <v>55</v>
      </c>
      <c r="K146" s="345"/>
    </row>
    <row r="147" spans="1:11">
      <c r="A147" s="345">
        <v>338851</v>
      </c>
      <c r="B147" s="345" t="s">
        <v>277</v>
      </c>
      <c r="C147" s="345" t="s">
        <v>555</v>
      </c>
      <c r="D147" s="345">
        <v>145</v>
      </c>
      <c r="E147" s="345">
        <v>0</v>
      </c>
      <c r="F147" s="345">
        <v>0</v>
      </c>
      <c r="G147" s="345">
        <v>11200</v>
      </c>
      <c r="H147" s="345">
        <v>0</v>
      </c>
      <c r="I147" s="345">
        <v>13</v>
      </c>
      <c r="J147" s="345">
        <v>80</v>
      </c>
      <c r="K147" s="345"/>
    </row>
    <row r="148" spans="1:11">
      <c r="A148" s="345">
        <v>325405</v>
      </c>
      <c r="B148" s="345" t="s">
        <v>147</v>
      </c>
      <c r="C148" s="345" t="s">
        <v>555</v>
      </c>
      <c r="D148" s="345">
        <v>145</v>
      </c>
      <c r="E148" s="345">
        <v>0</v>
      </c>
      <c r="F148" s="345">
        <v>0</v>
      </c>
      <c r="G148" s="345">
        <v>11000</v>
      </c>
      <c r="H148" s="345">
        <v>0</v>
      </c>
      <c r="I148" s="345">
        <v>13</v>
      </c>
      <c r="J148" s="345">
        <v>80</v>
      </c>
      <c r="K148" s="345"/>
    </row>
    <row r="149" spans="1:11">
      <c r="A149" s="345">
        <v>338868</v>
      </c>
      <c r="B149" s="345" t="s">
        <v>277</v>
      </c>
      <c r="C149" s="345" t="s">
        <v>627</v>
      </c>
      <c r="D149" s="345">
        <v>175</v>
      </c>
      <c r="E149" s="345">
        <v>0</v>
      </c>
      <c r="F149" s="345">
        <v>0</v>
      </c>
      <c r="G149" s="345">
        <v>31300</v>
      </c>
      <c r="H149" s="345">
        <v>0</v>
      </c>
      <c r="I149" s="345">
        <v>15</v>
      </c>
      <c r="J149" s="345">
        <v>55</v>
      </c>
      <c r="K149" s="345"/>
    </row>
    <row r="150" spans="1:11">
      <c r="A150" s="345">
        <v>338878</v>
      </c>
      <c r="B150" s="345" t="s">
        <v>277</v>
      </c>
      <c r="C150" s="345" t="s">
        <v>562</v>
      </c>
      <c r="D150" s="345">
        <v>155</v>
      </c>
      <c r="E150" s="345">
        <v>0</v>
      </c>
      <c r="F150" s="345">
        <v>0</v>
      </c>
      <c r="G150" s="345">
        <v>13300</v>
      </c>
      <c r="H150" s="345">
        <v>0</v>
      </c>
      <c r="I150" s="345">
        <v>13</v>
      </c>
      <c r="J150" s="345">
        <v>80</v>
      </c>
      <c r="K150" s="345"/>
    </row>
    <row r="151" spans="1:11">
      <c r="A151" s="345">
        <v>325415</v>
      </c>
      <c r="B151" s="345" t="s">
        <v>147</v>
      </c>
      <c r="C151" s="345" t="s">
        <v>562</v>
      </c>
      <c r="D151" s="345">
        <v>155</v>
      </c>
      <c r="E151" s="345">
        <v>0</v>
      </c>
      <c r="F151" s="345">
        <v>0</v>
      </c>
      <c r="G151" s="345">
        <v>12700</v>
      </c>
      <c r="H151" s="345">
        <v>0</v>
      </c>
      <c r="I151" s="345">
        <v>13</v>
      </c>
      <c r="J151" s="345">
        <v>80</v>
      </c>
      <c r="K151" s="345"/>
    </row>
    <row r="152" spans="1:11">
      <c r="A152" s="345">
        <v>338865</v>
      </c>
      <c r="B152" s="345" t="s">
        <v>277</v>
      </c>
      <c r="C152" s="345" t="s">
        <v>580</v>
      </c>
      <c r="D152" s="345">
        <v>185</v>
      </c>
      <c r="E152" s="345">
        <v>0</v>
      </c>
      <c r="F152" s="345">
        <v>0</v>
      </c>
      <c r="G152" s="345">
        <v>32600</v>
      </c>
      <c r="H152" s="345">
        <v>0</v>
      </c>
      <c r="I152" s="345">
        <v>15</v>
      </c>
      <c r="J152" s="345">
        <v>55</v>
      </c>
      <c r="K152" s="345"/>
    </row>
    <row r="153" spans="1:11">
      <c r="A153" s="345">
        <v>325441</v>
      </c>
      <c r="B153" s="345" t="s">
        <v>147</v>
      </c>
      <c r="C153" s="345" t="s">
        <v>580</v>
      </c>
      <c r="D153" s="345">
        <v>185</v>
      </c>
      <c r="E153" s="345">
        <v>0</v>
      </c>
      <c r="F153" s="345">
        <v>0</v>
      </c>
      <c r="G153" s="345">
        <v>30600</v>
      </c>
      <c r="H153" s="345">
        <v>0</v>
      </c>
      <c r="I153" s="345">
        <v>15</v>
      </c>
      <c r="J153" s="345">
        <v>55</v>
      </c>
      <c r="K153" s="345"/>
    </row>
    <row r="154" spans="1:11">
      <c r="A154" s="345">
        <v>338863</v>
      </c>
      <c r="B154" s="345" t="s">
        <v>277</v>
      </c>
      <c r="C154" s="345" t="s">
        <v>581</v>
      </c>
      <c r="D154" s="345">
        <v>165</v>
      </c>
      <c r="E154" s="345">
        <v>0</v>
      </c>
      <c r="F154" s="345">
        <v>0</v>
      </c>
      <c r="G154" s="345">
        <v>14600</v>
      </c>
      <c r="H154" s="345">
        <v>0</v>
      </c>
      <c r="I154" s="345">
        <v>13</v>
      </c>
      <c r="J154" s="345">
        <v>80</v>
      </c>
      <c r="K154" s="345"/>
    </row>
    <row r="155" spans="1:11">
      <c r="A155" s="345">
        <v>325443</v>
      </c>
      <c r="B155" s="345" t="s">
        <v>147</v>
      </c>
      <c r="C155" s="345" t="s">
        <v>581</v>
      </c>
      <c r="D155" s="345">
        <v>165</v>
      </c>
      <c r="E155" s="345">
        <v>0</v>
      </c>
      <c r="F155" s="345">
        <v>0</v>
      </c>
      <c r="G155" s="345">
        <v>13600</v>
      </c>
      <c r="H155" s="345">
        <v>0</v>
      </c>
      <c r="I155" s="345">
        <v>13</v>
      </c>
      <c r="J155" s="345">
        <v>80</v>
      </c>
      <c r="K155" s="345"/>
    </row>
    <row r="156" spans="1:11">
      <c r="A156" s="345">
        <v>338869</v>
      </c>
      <c r="B156" s="345" t="s">
        <v>277</v>
      </c>
      <c r="C156" s="345" t="s">
        <v>628</v>
      </c>
      <c r="D156" s="345">
        <v>195</v>
      </c>
      <c r="E156" s="345">
        <v>0</v>
      </c>
      <c r="F156" s="345">
        <v>0</v>
      </c>
      <c r="G156" s="345">
        <v>33200</v>
      </c>
      <c r="H156" s="345">
        <v>0</v>
      </c>
      <c r="I156" s="345">
        <v>15</v>
      </c>
      <c r="J156" s="345">
        <v>55</v>
      </c>
      <c r="K156" s="345"/>
    </row>
    <row r="157" spans="1:11">
      <c r="A157" s="345">
        <v>334606</v>
      </c>
      <c r="B157" s="345" t="s">
        <v>147</v>
      </c>
      <c r="C157" s="345" t="s">
        <v>609</v>
      </c>
      <c r="D157" s="345">
        <v>145</v>
      </c>
      <c r="E157" s="345">
        <v>0</v>
      </c>
      <c r="F157" s="345">
        <v>0</v>
      </c>
      <c r="G157" s="345">
        <v>9800</v>
      </c>
      <c r="H157" s="345">
        <v>0</v>
      </c>
      <c r="I157" s="345">
        <v>12</v>
      </c>
      <c r="J157" s="345">
        <v>70</v>
      </c>
      <c r="K157" s="345"/>
    </row>
    <row r="158" spans="1:11">
      <c r="A158" s="345">
        <v>338860</v>
      </c>
      <c r="B158" s="345" t="s">
        <v>277</v>
      </c>
      <c r="C158" s="345" t="s">
        <v>559</v>
      </c>
      <c r="D158" s="345">
        <v>165</v>
      </c>
      <c r="E158" s="345">
        <v>0</v>
      </c>
      <c r="F158" s="345">
        <v>0</v>
      </c>
      <c r="G158" s="345">
        <v>25700</v>
      </c>
      <c r="H158" s="345">
        <v>0</v>
      </c>
      <c r="I158" s="345">
        <v>15</v>
      </c>
      <c r="J158" s="345">
        <v>60</v>
      </c>
      <c r="K158" s="345"/>
    </row>
    <row r="159" spans="1:11">
      <c r="A159" s="345">
        <v>325411</v>
      </c>
      <c r="B159" s="345" t="s">
        <v>147</v>
      </c>
      <c r="C159" s="345" t="s">
        <v>559</v>
      </c>
      <c r="D159" s="345">
        <v>165</v>
      </c>
      <c r="E159" s="345">
        <v>0</v>
      </c>
      <c r="F159" s="345">
        <v>0</v>
      </c>
      <c r="G159" s="345">
        <v>24100</v>
      </c>
      <c r="H159" s="345">
        <v>0</v>
      </c>
      <c r="I159" s="345">
        <v>15</v>
      </c>
      <c r="J159" s="345">
        <v>60</v>
      </c>
      <c r="K159" s="345"/>
    </row>
    <row r="160" spans="1:11">
      <c r="A160" s="345">
        <v>334607</v>
      </c>
      <c r="B160" s="345" t="s">
        <v>147</v>
      </c>
      <c r="C160" s="345" t="s">
        <v>610</v>
      </c>
      <c r="D160" s="345">
        <v>155</v>
      </c>
      <c r="E160" s="345">
        <v>0</v>
      </c>
      <c r="F160" s="345">
        <v>0</v>
      </c>
      <c r="G160" s="345">
        <v>10900</v>
      </c>
      <c r="H160" s="345">
        <v>0</v>
      </c>
      <c r="I160" s="345">
        <v>12</v>
      </c>
      <c r="J160" s="345">
        <v>70</v>
      </c>
      <c r="K160" s="345"/>
    </row>
    <row r="161" spans="1:11">
      <c r="A161" s="345">
        <v>325428</v>
      </c>
      <c r="B161" s="345" t="s">
        <v>147</v>
      </c>
      <c r="C161" s="345" t="s">
        <v>570</v>
      </c>
      <c r="D161" s="345">
        <v>175</v>
      </c>
      <c r="E161" s="345">
        <v>0</v>
      </c>
      <c r="F161" s="345">
        <v>0</v>
      </c>
      <c r="G161" s="345">
        <v>26200</v>
      </c>
      <c r="H161" s="345">
        <v>0</v>
      </c>
      <c r="I161" s="345">
        <v>15</v>
      </c>
      <c r="J161" s="345">
        <v>60</v>
      </c>
      <c r="K161" s="345"/>
    </row>
    <row r="162" spans="1:11">
      <c r="A162" s="345">
        <v>334609</v>
      </c>
      <c r="B162" s="345" t="s">
        <v>147</v>
      </c>
      <c r="C162" s="345" t="s">
        <v>611</v>
      </c>
      <c r="D162" s="345">
        <v>135</v>
      </c>
      <c r="E162" s="345">
        <v>0</v>
      </c>
      <c r="F162" s="345">
        <v>0</v>
      </c>
      <c r="G162" s="345">
        <v>8700</v>
      </c>
      <c r="H162" s="345">
        <v>0</v>
      </c>
      <c r="I162" s="345">
        <v>12</v>
      </c>
      <c r="J162" s="345">
        <v>80</v>
      </c>
      <c r="K162" s="345"/>
    </row>
    <row r="163" spans="1:11">
      <c r="A163" s="345">
        <v>338858</v>
      </c>
      <c r="B163" s="345" t="s">
        <v>277</v>
      </c>
      <c r="C163" s="345" t="s">
        <v>526</v>
      </c>
      <c r="D163" s="345">
        <v>185</v>
      </c>
      <c r="E163" s="345">
        <v>0</v>
      </c>
      <c r="F163" s="345">
        <v>0</v>
      </c>
      <c r="G163" s="345">
        <v>29800</v>
      </c>
      <c r="H163" s="345">
        <v>0</v>
      </c>
      <c r="I163" s="345">
        <v>15</v>
      </c>
      <c r="J163" s="345">
        <v>60</v>
      </c>
      <c r="K163" s="345"/>
    </row>
    <row r="164" spans="1:11">
      <c r="A164" s="345">
        <v>325413</v>
      </c>
      <c r="B164" s="345" t="s">
        <v>147</v>
      </c>
      <c r="C164" s="345" t="s">
        <v>526</v>
      </c>
      <c r="D164" s="345">
        <v>185</v>
      </c>
      <c r="E164" s="345">
        <v>0</v>
      </c>
      <c r="F164" s="345">
        <v>0</v>
      </c>
      <c r="G164" s="345">
        <v>28100</v>
      </c>
      <c r="H164" s="345">
        <v>0</v>
      </c>
      <c r="I164" s="345">
        <v>15</v>
      </c>
      <c r="J164" s="345">
        <v>60</v>
      </c>
      <c r="K164" s="345"/>
    </row>
    <row r="165" spans="1:11">
      <c r="A165" s="345">
        <v>334610</v>
      </c>
      <c r="B165" s="345" t="s">
        <v>147</v>
      </c>
      <c r="C165" s="345" t="s">
        <v>612</v>
      </c>
      <c r="D165" s="345">
        <v>145</v>
      </c>
      <c r="E165" s="345">
        <v>0</v>
      </c>
      <c r="F165" s="345">
        <v>0</v>
      </c>
      <c r="G165" s="345">
        <v>9700</v>
      </c>
      <c r="H165" s="345">
        <v>0</v>
      </c>
      <c r="I165" s="345">
        <v>12</v>
      </c>
      <c r="J165" s="345">
        <v>80</v>
      </c>
      <c r="K165" s="345"/>
    </row>
    <row r="166" spans="1:11">
      <c r="A166" s="345">
        <v>338866</v>
      </c>
      <c r="B166" s="345" t="s">
        <v>277</v>
      </c>
      <c r="C166" s="345" t="s">
        <v>625</v>
      </c>
      <c r="D166" s="345">
        <v>195</v>
      </c>
      <c r="E166" s="345">
        <v>0</v>
      </c>
      <c r="F166" s="345">
        <v>0</v>
      </c>
      <c r="G166" s="345">
        <v>31800</v>
      </c>
      <c r="H166" s="345">
        <v>0</v>
      </c>
      <c r="I166" s="345">
        <v>15</v>
      </c>
      <c r="J166" s="345">
        <v>60</v>
      </c>
      <c r="K166" s="345"/>
    </row>
    <row r="167" spans="1:11">
      <c r="A167" s="345">
        <v>325477</v>
      </c>
      <c r="B167" s="345" t="s">
        <v>147</v>
      </c>
      <c r="C167" s="345" t="s">
        <v>592</v>
      </c>
      <c r="D167" s="345">
        <v>205</v>
      </c>
      <c r="E167" s="345">
        <v>0</v>
      </c>
      <c r="F167" s="345">
        <v>0</v>
      </c>
      <c r="G167" s="345">
        <v>32100</v>
      </c>
      <c r="H167" s="345">
        <v>0</v>
      </c>
      <c r="I167" s="345">
        <v>15</v>
      </c>
      <c r="J167" s="345">
        <v>60</v>
      </c>
      <c r="K167" s="345"/>
    </row>
    <row r="168" spans="1:11">
      <c r="A168" s="345">
        <v>338870</v>
      </c>
      <c r="B168" s="345" t="s">
        <v>277</v>
      </c>
      <c r="C168" s="345" t="s">
        <v>629</v>
      </c>
      <c r="D168" s="345">
        <v>145</v>
      </c>
      <c r="E168" s="345">
        <v>0</v>
      </c>
      <c r="F168" s="345">
        <v>0</v>
      </c>
      <c r="G168" s="345">
        <v>13700</v>
      </c>
      <c r="H168" s="345">
        <v>0</v>
      </c>
      <c r="I168" s="345">
        <v>15</v>
      </c>
      <c r="J168" s="345">
        <v>65</v>
      </c>
      <c r="K168" s="345"/>
    </row>
    <row r="169" spans="1:11">
      <c r="A169" s="345">
        <v>338862</v>
      </c>
      <c r="B169" s="345" t="s">
        <v>277</v>
      </c>
      <c r="C169" s="345" t="s">
        <v>596</v>
      </c>
      <c r="D169" s="345">
        <v>165</v>
      </c>
      <c r="E169" s="345">
        <v>0</v>
      </c>
      <c r="F169" s="345">
        <v>0</v>
      </c>
      <c r="G169" s="345">
        <v>19300</v>
      </c>
      <c r="H169" s="345">
        <v>0</v>
      </c>
      <c r="I169" s="345">
        <v>15</v>
      </c>
      <c r="J169" s="345">
        <v>65</v>
      </c>
      <c r="K169" s="345"/>
    </row>
    <row r="170" spans="1:11">
      <c r="A170" s="345">
        <v>325488</v>
      </c>
      <c r="B170" s="345" t="s">
        <v>147</v>
      </c>
      <c r="C170" s="345" t="s">
        <v>596</v>
      </c>
      <c r="D170" s="345">
        <v>165</v>
      </c>
      <c r="E170" s="345">
        <v>0</v>
      </c>
      <c r="F170" s="345">
        <v>0</v>
      </c>
      <c r="G170" s="345">
        <v>18300</v>
      </c>
      <c r="H170" s="345">
        <v>0</v>
      </c>
      <c r="I170" s="345">
        <v>15</v>
      </c>
      <c r="J170" s="345">
        <v>65</v>
      </c>
      <c r="K170" s="345"/>
    </row>
    <row r="171" spans="1:11">
      <c r="A171" s="345">
        <v>351578</v>
      </c>
      <c r="B171" s="345" t="s">
        <v>277</v>
      </c>
      <c r="C171" s="345" t="s">
        <v>701</v>
      </c>
      <c r="D171" s="345">
        <v>175</v>
      </c>
      <c r="E171" s="345">
        <v>0</v>
      </c>
      <c r="F171" s="345">
        <v>0</v>
      </c>
      <c r="G171" s="345">
        <v>21000</v>
      </c>
      <c r="H171" s="345">
        <v>0</v>
      </c>
      <c r="I171" s="345">
        <v>15</v>
      </c>
      <c r="J171" s="345">
        <v>65</v>
      </c>
      <c r="K171" s="345"/>
    </row>
    <row r="172" spans="1:11">
      <c r="A172" s="345">
        <v>338856</v>
      </c>
      <c r="B172" s="345" t="s">
        <v>277</v>
      </c>
      <c r="C172" s="345" t="s">
        <v>552</v>
      </c>
      <c r="D172" s="345">
        <v>175</v>
      </c>
      <c r="E172" s="345">
        <v>0</v>
      </c>
      <c r="F172" s="345">
        <v>0</v>
      </c>
      <c r="G172" s="345">
        <v>20900</v>
      </c>
      <c r="H172" s="345">
        <v>0</v>
      </c>
      <c r="I172" s="345">
        <v>15</v>
      </c>
      <c r="J172" s="345">
        <v>65</v>
      </c>
      <c r="K172" s="345"/>
    </row>
    <row r="173" spans="1:11">
      <c r="A173" s="345">
        <v>325083</v>
      </c>
      <c r="B173" s="345" t="s">
        <v>147</v>
      </c>
      <c r="C173" s="345" t="s">
        <v>552</v>
      </c>
      <c r="D173" s="345">
        <v>175</v>
      </c>
      <c r="E173" s="345">
        <v>0</v>
      </c>
      <c r="F173" s="345">
        <v>0</v>
      </c>
      <c r="G173" s="345">
        <v>19900</v>
      </c>
      <c r="H173" s="345">
        <v>0</v>
      </c>
      <c r="I173" s="345">
        <v>15</v>
      </c>
      <c r="J173" s="345">
        <v>65</v>
      </c>
      <c r="K173" s="345"/>
    </row>
    <row r="174" spans="1:11">
      <c r="A174" s="345">
        <v>338857</v>
      </c>
      <c r="B174" s="345" t="s">
        <v>277</v>
      </c>
      <c r="C174" s="345" t="s">
        <v>525</v>
      </c>
      <c r="D174" s="345">
        <v>185</v>
      </c>
      <c r="E174" s="345">
        <v>0</v>
      </c>
      <c r="F174" s="345">
        <v>0</v>
      </c>
      <c r="G174" s="345">
        <v>23600</v>
      </c>
      <c r="H174" s="345">
        <v>0</v>
      </c>
      <c r="I174" s="345">
        <v>15</v>
      </c>
      <c r="J174" s="345">
        <v>65</v>
      </c>
      <c r="K174" s="345"/>
    </row>
    <row r="175" spans="1:11">
      <c r="A175" s="345">
        <v>325408</v>
      </c>
      <c r="B175" s="345" t="s">
        <v>147</v>
      </c>
      <c r="C175" s="345" t="s">
        <v>525</v>
      </c>
      <c r="D175" s="345">
        <v>185</v>
      </c>
      <c r="E175" s="345">
        <v>0</v>
      </c>
      <c r="F175" s="345">
        <v>0</v>
      </c>
      <c r="G175" s="345">
        <v>22500</v>
      </c>
      <c r="H175" s="345">
        <v>0</v>
      </c>
      <c r="I175" s="345">
        <v>15</v>
      </c>
      <c r="J175" s="345">
        <v>65</v>
      </c>
      <c r="K175" s="345"/>
    </row>
    <row r="176" spans="1:11">
      <c r="A176" s="345">
        <v>338685</v>
      </c>
      <c r="B176" s="345" t="s">
        <v>147</v>
      </c>
      <c r="C176" s="345" t="s">
        <v>608</v>
      </c>
      <c r="D176" s="345">
        <v>185</v>
      </c>
      <c r="E176" s="345">
        <v>0</v>
      </c>
      <c r="F176" s="345">
        <v>0</v>
      </c>
      <c r="G176" s="345">
        <v>23800</v>
      </c>
      <c r="H176" s="345">
        <v>0</v>
      </c>
      <c r="I176" s="345">
        <v>15</v>
      </c>
      <c r="J176" s="345">
        <v>65</v>
      </c>
      <c r="K176" s="345"/>
    </row>
    <row r="177" spans="1:11">
      <c r="A177" s="345">
        <v>338699</v>
      </c>
      <c r="B177" s="345" t="s">
        <v>277</v>
      </c>
      <c r="C177" s="345" t="s">
        <v>550</v>
      </c>
      <c r="D177" s="345">
        <v>195</v>
      </c>
      <c r="E177" s="345">
        <v>0</v>
      </c>
      <c r="F177" s="345">
        <v>0</v>
      </c>
      <c r="G177" s="345">
        <v>26200</v>
      </c>
      <c r="H177" s="345">
        <v>0</v>
      </c>
      <c r="I177" s="345">
        <v>15</v>
      </c>
      <c r="J177" s="345">
        <v>65</v>
      </c>
      <c r="K177" s="345"/>
    </row>
    <row r="178" spans="1:11">
      <c r="A178" s="345">
        <v>325049</v>
      </c>
      <c r="B178" s="345" t="s">
        <v>147</v>
      </c>
      <c r="C178" s="345" t="s">
        <v>550</v>
      </c>
      <c r="D178" s="345">
        <v>195</v>
      </c>
      <c r="E178" s="345">
        <v>0</v>
      </c>
      <c r="F178" s="345">
        <v>0</v>
      </c>
      <c r="G178" s="345">
        <v>24600</v>
      </c>
      <c r="H178" s="345">
        <v>0</v>
      </c>
      <c r="I178" s="345">
        <v>15</v>
      </c>
      <c r="J178" s="345">
        <v>65</v>
      </c>
      <c r="K178" s="345"/>
    </row>
    <row r="179" spans="1:11">
      <c r="A179" s="345">
        <v>338859</v>
      </c>
      <c r="B179" s="345" t="s">
        <v>277</v>
      </c>
      <c r="C179" s="345" t="s">
        <v>528</v>
      </c>
      <c r="D179" s="345">
        <v>205</v>
      </c>
      <c r="E179" s="345">
        <v>0</v>
      </c>
      <c r="F179" s="345">
        <v>0</v>
      </c>
      <c r="G179" s="345">
        <v>28700</v>
      </c>
      <c r="H179" s="345">
        <v>0</v>
      </c>
      <c r="I179" s="345">
        <v>15</v>
      </c>
      <c r="J179" s="345">
        <v>65</v>
      </c>
      <c r="K179" s="345"/>
    </row>
    <row r="180" spans="1:11">
      <c r="A180" s="345">
        <v>325417</v>
      </c>
      <c r="B180" s="345" t="s">
        <v>147</v>
      </c>
      <c r="C180" s="345" t="s">
        <v>528</v>
      </c>
      <c r="D180" s="345">
        <v>205</v>
      </c>
      <c r="E180" s="345">
        <v>0</v>
      </c>
      <c r="F180" s="345">
        <v>0</v>
      </c>
      <c r="G180" s="345">
        <v>27400</v>
      </c>
      <c r="H180" s="345">
        <v>0</v>
      </c>
      <c r="I180" s="345">
        <v>15</v>
      </c>
      <c r="J180" s="345">
        <v>65</v>
      </c>
      <c r="K180" s="345"/>
    </row>
    <row r="181" spans="1:11">
      <c r="A181" s="345">
        <v>338867</v>
      </c>
      <c r="B181" s="345" t="s">
        <v>277</v>
      </c>
      <c r="C181" s="345" t="s">
        <v>626</v>
      </c>
      <c r="D181" s="345">
        <v>215</v>
      </c>
      <c r="E181" s="345">
        <v>0</v>
      </c>
      <c r="F181" s="345">
        <v>0</v>
      </c>
      <c r="G181" s="345">
        <v>31200</v>
      </c>
      <c r="H181" s="345">
        <v>0</v>
      </c>
      <c r="I181" s="345">
        <v>15</v>
      </c>
      <c r="J181" s="345">
        <v>65</v>
      </c>
      <c r="K181" s="345"/>
    </row>
    <row r="182" spans="1:11">
      <c r="A182" s="345">
        <v>325476</v>
      </c>
      <c r="B182" s="345" t="s">
        <v>147</v>
      </c>
      <c r="C182" s="345" t="s">
        <v>591</v>
      </c>
      <c r="D182" s="345">
        <v>195</v>
      </c>
      <c r="E182" s="345">
        <v>0</v>
      </c>
      <c r="F182" s="345">
        <v>0</v>
      </c>
      <c r="G182" s="345">
        <v>23500</v>
      </c>
      <c r="H182" s="345">
        <v>0</v>
      </c>
      <c r="I182" s="345">
        <v>15</v>
      </c>
      <c r="J182" s="345">
        <v>70</v>
      </c>
      <c r="K182" s="345"/>
    </row>
    <row r="183" spans="1:11">
      <c r="A183" s="345">
        <v>338881</v>
      </c>
      <c r="B183" s="345" t="s">
        <v>277</v>
      </c>
      <c r="C183" s="345" t="s">
        <v>634</v>
      </c>
      <c r="D183" s="345">
        <v>215</v>
      </c>
      <c r="E183" s="345">
        <v>0</v>
      </c>
      <c r="F183" s="345">
        <v>0</v>
      </c>
      <c r="G183" s="345">
        <v>26700</v>
      </c>
      <c r="H183" s="345">
        <v>0</v>
      </c>
      <c r="I183" s="345">
        <v>15</v>
      </c>
      <c r="J183" s="345">
        <v>70</v>
      </c>
      <c r="K183" s="345"/>
    </row>
    <row r="184" spans="1:11">
      <c r="A184" s="345">
        <v>325799</v>
      </c>
      <c r="B184" s="345" t="s">
        <v>130</v>
      </c>
      <c r="C184" s="345" t="s">
        <v>598</v>
      </c>
      <c r="D184" s="345">
        <v>275</v>
      </c>
      <c r="E184" s="345">
        <v>0</v>
      </c>
      <c r="F184" s="345">
        <v>0</v>
      </c>
      <c r="G184" s="345">
        <v>152400</v>
      </c>
      <c r="H184" s="345">
        <v>0</v>
      </c>
      <c r="I184" s="345">
        <v>21</v>
      </c>
      <c r="J184" s="345">
        <v>35</v>
      </c>
      <c r="K184" s="345"/>
    </row>
    <row r="185" spans="1:11">
      <c r="A185" s="345">
        <v>325798</v>
      </c>
      <c r="B185" s="345" t="s">
        <v>130</v>
      </c>
      <c r="C185" s="345" t="s">
        <v>597</v>
      </c>
      <c r="D185" s="345">
        <v>245</v>
      </c>
      <c r="E185" s="345">
        <v>0</v>
      </c>
      <c r="F185" s="345">
        <v>0</v>
      </c>
      <c r="G185" s="345">
        <v>124400</v>
      </c>
      <c r="H185" s="345">
        <v>0</v>
      </c>
      <c r="I185" s="345">
        <v>21</v>
      </c>
      <c r="J185" s="345">
        <v>40</v>
      </c>
      <c r="K185" s="345"/>
    </row>
    <row r="186" spans="1:11">
      <c r="A186" s="345">
        <v>278239</v>
      </c>
      <c r="B186" s="345" t="s">
        <v>129</v>
      </c>
      <c r="C186" s="345" t="s">
        <v>524</v>
      </c>
      <c r="D186" s="345">
        <v>285</v>
      </c>
      <c r="E186" s="345">
        <v>0</v>
      </c>
      <c r="F186" s="345">
        <v>0</v>
      </c>
      <c r="G186" s="345">
        <v>148700</v>
      </c>
      <c r="H186" s="345">
        <v>0</v>
      </c>
      <c r="I186" s="345">
        <v>20</v>
      </c>
      <c r="J186" s="345">
        <v>35</v>
      </c>
      <c r="K186" s="345"/>
    </row>
    <row r="187" spans="1:11">
      <c r="A187" s="345">
        <v>281049</v>
      </c>
      <c r="B187" s="345" t="s">
        <v>129</v>
      </c>
      <c r="C187" s="345" t="s">
        <v>527</v>
      </c>
      <c r="D187" s="345">
        <v>255</v>
      </c>
      <c r="E187" s="345">
        <v>0</v>
      </c>
      <c r="F187" s="345">
        <v>0</v>
      </c>
      <c r="G187" s="345">
        <v>121300</v>
      </c>
      <c r="H187" s="345">
        <v>0</v>
      </c>
      <c r="I187" s="345">
        <v>20</v>
      </c>
      <c r="J187" s="345">
        <v>40</v>
      </c>
      <c r="K187" s="345"/>
    </row>
    <row r="188" spans="1:11">
      <c r="A188" s="345">
        <v>325801</v>
      </c>
      <c r="B188" s="345" t="s">
        <v>130</v>
      </c>
      <c r="C188" s="345" t="s">
        <v>600</v>
      </c>
      <c r="D188" s="345">
        <v>275</v>
      </c>
      <c r="E188" s="345">
        <v>0</v>
      </c>
      <c r="F188" s="345">
        <v>0</v>
      </c>
      <c r="G188" s="345">
        <v>110200</v>
      </c>
      <c r="H188" s="345">
        <v>0</v>
      </c>
      <c r="I188" s="345">
        <v>20</v>
      </c>
      <c r="J188" s="345">
        <v>40</v>
      </c>
      <c r="K188" s="345"/>
    </row>
    <row r="189" spans="1:11">
      <c r="A189" s="345">
        <v>325800</v>
      </c>
      <c r="B189" s="345" t="s">
        <v>130</v>
      </c>
      <c r="C189" s="345" t="s">
        <v>599</v>
      </c>
      <c r="D189" s="345">
        <v>245</v>
      </c>
      <c r="E189" s="345">
        <v>0</v>
      </c>
      <c r="F189" s="345">
        <v>0</v>
      </c>
      <c r="G189" s="345">
        <v>80000</v>
      </c>
      <c r="H189" s="345">
        <v>0</v>
      </c>
      <c r="I189" s="345">
        <v>20</v>
      </c>
      <c r="J189" s="345">
        <v>45</v>
      </c>
      <c r="K189" s="345"/>
    </row>
    <row r="190" spans="1:11">
      <c r="A190" s="345">
        <v>309265</v>
      </c>
      <c r="B190" s="345" t="s">
        <v>130</v>
      </c>
      <c r="C190" s="345" t="s">
        <v>783</v>
      </c>
      <c r="D190" s="345">
        <v>245</v>
      </c>
      <c r="E190" s="345">
        <v>0</v>
      </c>
      <c r="F190" s="345">
        <v>0</v>
      </c>
      <c r="G190" s="345">
        <v>87300</v>
      </c>
      <c r="H190" s="345">
        <v>0</v>
      </c>
      <c r="I190" s="345">
        <v>19</v>
      </c>
      <c r="J190" s="345">
        <v>40</v>
      </c>
      <c r="K190" s="345"/>
    </row>
    <row r="191" spans="1:11">
      <c r="A191" s="345">
        <v>324829</v>
      </c>
      <c r="B191" s="345" t="s">
        <v>130</v>
      </c>
      <c r="C191" s="345" t="s">
        <v>549</v>
      </c>
      <c r="D191" s="345">
        <v>245</v>
      </c>
      <c r="E191" s="345">
        <v>0</v>
      </c>
      <c r="F191" s="345">
        <v>0</v>
      </c>
      <c r="G191" s="345">
        <v>76400</v>
      </c>
      <c r="H191" s="345">
        <v>0</v>
      </c>
      <c r="I191" s="345">
        <v>19</v>
      </c>
      <c r="J191" s="345">
        <v>45</v>
      </c>
      <c r="K191" s="345"/>
    </row>
    <row r="192" spans="1:11">
      <c r="A192" s="345">
        <v>330763</v>
      </c>
      <c r="B192" s="345" t="s">
        <v>147</v>
      </c>
      <c r="C192" s="345" t="s">
        <v>605</v>
      </c>
      <c r="D192" s="345">
        <v>245</v>
      </c>
      <c r="E192" s="345">
        <v>0</v>
      </c>
      <c r="F192" s="345">
        <v>0</v>
      </c>
      <c r="G192" s="345">
        <v>72400</v>
      </c>
      <c r="H192" s="345">
        <v>0</v>
      </c>
      <c r="I192" s="345">
        <v>19</v>
      </c>
      <c r="J192" s="345">
        <v>50</v>
      </c>
      <c r="K192" s="345"/>
    </row>
    <row r="193" spans="1:11">
      <c r="A193" s="345">
        <v>323114</v>
      </c>
      <c r="B193" s="345" t="s">
        <v>148</v>
      </c>
      <c r="C193" s="345" t="s">
        <v>537</v>
      </c>
      <c r="D193" s="345">
        <v>245</v>
      </c>
      <c r="E193" s="345">
        <v>0</v>
      </c>
      <c r="F193" s="345">
        <v>0</v>
      </c>
      <c r="G193" s="345">
        <v>79000</v>
      </c>
      <c r="H193" s="345">
        <v>0</v>
      </c>
      <c r="I193" s="345">
        <v>18</v>
      </c>
      <c r="J193" s="345">
        <v>40</v>
      </c>
      <c r="K193" s="345"/>
    </row>
    <row r="194" spans="1:11">
      <c r="A194" s="345">
        <v>323192</v>
      </c>
      <c r="B194" s="345" t="s">
        <v>130</v>
      </c>
      <c r="C194" s="345" t="s">
        <v>539</v>
      </c>
      <c r="D194" s="345">
        <v>245</v>
      </c>
      <c r="E194" s="345">
        <v>0</v>
      </c>
      <c r="F194" s="345">
        <v>0</v>
      </c>
      <c r="G194" s="345">
        <v>69500</v>
      </c>
      <c r="H194" s="345">
        <v>0</v>
      </c>
      <c r="I194" s="345">
        <v>18</v>
      </c>
      <c r="J194" s="345">
        <v>45</v>
      </c>
      <c r="K194" s="345"/>
    </row>
    <row r="195" spans="1:11">
      <c r="A195" s="345">
        <v>330764</v>
      </c>
      <c r="B195" s="345" t="s">
        <v>147</v>
      </c>
      <c r="C195" s="345" t="s">
        <v>606</v>
      </c>
      <c r="D195" s="345">
        <v>225</v>
      </c>
      <c r="E195" s="345">
        <v>0</v>
      </c>
      <c r="F195" s="345">
        <v>0</v>
      </c>
      <c r="G195" s="345">
        <v>61200</v>
      </c>
      <c r="H195" s="345">
        <v>0</v>
      </c>
      <c r="I195" s="345">
        <v>18</v>
      </c>
      <c r="J195" s="345">
        <v>50</v>
      </c>
      <c r="K195" s="345"/>
    </row>
    <row r="196" spans="1:11">
      <c r="A196" s="345">
        <v>321133</v>
      </c>
      <c r="B196" s="345" t="s">
        <v>130</v>
      </c>
      <c r="C196" s="345" t="s">
        <v>534</v>
      </c>
      <c r="D196" s="345">
        <v>235</v>
      </c>
      <c r="E196" s="345">
        <v>0</v>
      </c>
      <c r="F196" s="345">
        <v>0</v>
      </c>
      <c r="G196" s="345">
        <v>66900</v>
      </c>
      <c r="H196" s="345">
        <v>0</v>
      </c>
      <c r="I196" s="345">
        <v>18</v>
      </c>
      <c r="J196" s="345">
        <v>50</v>
      </c>
      <c r="K196" s="345"/>
    </row>
    <row r="197" spans="1:11">
      <c r="A197" s="345">
        <v>323193</v>
      </c>
      <c r="B197" s="345" t="s">
        <v>130</v>
      </c>
      <c r="C197" s="345" t="s">
        <v>540</v>
      </c>
      <c r="D197" s="345">
        <v>245</v>
      </c>
      <c r="E197" s="345">
        <v>0</v>
      </c>
      <c r="F197" s="345">
        <v>0</v>
      </c>
      <c r="G197" s="345">
        <v>68500</v>
      </c>
      <c r="H197" s="345">
        <v>0</v>
      </c>
      <c r="I197" s="345">
        <v>18</v>
      </c>
      <c r="J197" s="345">
        <v>50</v>
      </c>
      <c r="K197" s="345"/>
    </row>
    <row r="198" spans="1:11">
      <c r="A198" s="345">
        <v>323195</v>
      </c>
      <c r="B198" s="345" t="s">
        <v>130</v>
      </c>
      <c r="C198" s="345" t="s">
        <v>542</v>
      </c>
      <c r="D198" s="345">
        <v>225</v>
      </c>
      <c r="E198" s="345">
        <v>0</v>
      </c>
      <c r="F198" s="345">
        <v>0</v>
      </c>
      <c r="G198" s="345">
        <v>58900</v>
      </c>
      <c r="H198" s="345">
        <v>0</v>
      </c>
      <c r="I198" s="345">
        <v>17</v>
      </c>
      <c r="J198" s="345">
        <v>45</v>
      </c>
      <c r="K198" s="345"/>
    </row>
    <row r="199" spans="1:11">
      <c r="A199" s="345">
        <v>351562</v>
      </c>
      <c r="B199" s="345" t="s">
        <v>130</v>
      </c>
      <c r="C199" s="345" t="s">
        <v>695</v>
      </c>
      <c r="D199" s="345">
        <v>225</v>
      </c>
      <c r="E199" s="345">
        <v>0</v>
      </c>
      <c r="F199" s="345">
        <v>0</v>
      </c>
      <c r="G199" s="345">
        <v>61800</v>
      </c>
      <c r="H199" s="345">
        <v>0</v>
      </c>
      <c r="I199" s="345">
        <v>17</v>
      </c>
      <c r="J199" s="345">
        <v>45</v>
      </c>
      <c r="K199" s="345"/>
    </row>
    <row r="200" spans="1:11">
      <c r="A200" s="345">
        <v>323196</v>
      </c>
      <c r="B200" s="345" t="s">
        <v>130</v>
      </c>
      <c r="C200" s="345" t="s">
        <v>543</v>
      </c>
      <c r="D200" s="345">
        <v>225</v>
      </c>
      <c r="E200" s="345">
        <v>0</v>
      </c>
      <c r="F200" s="345">
        <v>0</v>
      </c>
      <c r="G200" s="345">
        <v>59100</v>
      </c>
      <c r="H200" s="345">
        <v>0</v>
      </c>
      <c r="I200" s="345">
        <v>17</v>
      </c>
      <c r="J200" s="345">
        <v>50</v>
      </c>
      <c r="K200" s="345"/>
    </row>
    <row r="201" spans="1:11">
      <c r="A201" s="345">
        <v>323194</v>
      </c>
      <c r="B201" s="345" t="s">
        <v>130</v>
      </c>
      <c r="C201" s="345" t="s">
        <v>541</v>
      </c>
      <c r="D201" s="345">
        <v>225</v>
      </c>
      <c r="E201" s="345">
        <v>0</v>
      </c>
      <c r="F201" s="345">
        <v>0</v>
      </c>
      <c r="G201" s="345">
        <v>56800</v>
      </c>
      <c r="H201" s="345">
        <v>0</v>
      </c>
      <c r="I201" s="345">
        <v>17</v>
      </c>
      <c r="J201" s="345">
        <v>55</v>
      </c>
      <c r="K201" s="345"/>
    </row>
    <row r="202" spans="1:11">
      <c r="A202" s="345">
        <v>323190</v>
      </c>
      <c r="B202" s="345" t="s">
        <v>130</v>
      </c>
      <c r="C202" s="345" t="s">
        <v>538</v>
      </c>
      <c r="D202" s="345">
        <v>195</v>
      </c>
      <c r="E202" s="345">
        <v>0</v>
      </c>
      <c r="F202" s="345">
        <v>0</v>
      </c>
      <c r="G202" s="345">
        <v>45400</v>
      </c>
      <c r="H202" s="345">
        <v>0</v>
      </c>
      <c r="I202" s="345">
        <v>16</v>
      </c>
      <c r="J202" s="345">
        <v>55</v>
      </c>
      <c r="K202" s="345"/>
    </row>
    <row r="203" spans="1:11">
      <c r="A203" s="345">
        <v>323198</v>
      </c>
      <c r="B203" s="345" t="s">
        <v>130</v>
      </c>
      <c r="C203" s="345" t="s">
        <v>544</v>
      </c>
      <c r="D203" s="345">
        <v>205</v>
      </c>
      <c r="E203" s="345">
        <v>0</v>
      </c>
      <c r="F203" s="345">
        <v>0</v>
      </c>
      <c r="G203" s="345">
        <v>47400</v>
      </c>
      <c r="H203" s="345">
        <v>0</v>
      </c>
      <c r="I203" s="345">
        <v>16</v>
      </c>
      <c r="J203" s="345">
        <v>55</v>
      </c>
      <c r="K203" s="345"/>
    </row>
    <row r="204" spans="1:11">
      <c r="A204" s="345">
        <v>357668</v>
      </c>
      <c r="B204" s="345" t="s">
        <v>277</v>
      </c>
      <c r="C204" s="345" t="s">
        <v>578</v>
      </c>
      <c r="D204" s="345">
        <v>235</v>
      </c>
      <c r="E204" s="345">
        <v>0</v>
      </c>
      <c r="F204" s="345">
        <v>0</v>
      </c>
      <c r="G204" s="345">
        <v>59900</v>
      </c>
      <c r="H204" s="345">
        <v>0</v>
      </c>
      <c r="I204" s="345">
        <v>18</v>
      </c>
      <c r="J204" s="345">
        <v>50</v>
      </c>
      <c r="K204" s="345"/>
    </row>
    <row r="205" spans="1:11">
      <c r="A205" s="345">
        <v>336361</v>
      </c>
      <c r="B205" s="345" t="s">
        <v>147</v>
      </c>
      <c r="C205" s="345" t="s">
        <v>615</v>
      </c>
      <c r="D205" s="345">
        <v>225</v>
      </c>
      <c r="E205" s="345">
        <v>0</v>
      </c>
      <c r="F205" s="345">
        <v>0</v>
      </c>
      <c r="G205" s="345">
        <v>66800</v>
      </c>
      <c r="H205" s="345">
        <v>0</v>
      </c>
      <c r="I205" s="345">
        <v>18</v>
      </c>
      <c r="J205" s="345">
        <v>40</v>
      </c>
      <c r="K205" s="345"/>
    </row>
    <row r="206" spans="1:11">
      <c r="A206" s="345">
        <v>357684</v>
      </c>
      <c r="B206" s="345" t="s">
        <v>313</v>
      </c>
      <c r="C206" s="345" t="s">
        <v>655</v>
      </c>
      <c r="D206" s="345">
        <v>225</v>
      </c>
      <c r="E206" s="345">
        <v>0</v>
      </c>
      <c r="F206" s="345">
        <v>0</v>
      </c>
      <c r="G206" s="345">
        <v>35500</v>
      </c>
      <c r="H206" s="345">
        <v>0</v>
      </c>
      <c r="I206" s="345">
        <v>18</v>
      </c>
      <c r="J206" s="345">
        <v>60</v>
      </c>
      <c r="K206" s="345"/>
    </row>
    <row r="207" spans="1:11">
      <c r="A207" s="345">
        <v>336365</v>
      </c>
      <c r="B207" s="345" t="s">
        <v>147</v>
      </c>
      <c r="C207" s="345" t="s">
        <v>619</v>
      </c>
      <c r="D207" s="345">
        <v>245</v>
      </c>
      <c r="E207" s="345">
        <v>0</v>
      </c>
      <c r="F207" s="345">
        <v>0</v>
      </c>
      <c r="G207" s="345">
        <v>74500</v>
      </c>
      <c r="H207" s="345">
        <v>0</v>
      </c>
      <c r="I207" s="345">
        <v>18</v>
      </c>
      <c r="J207" s="345">
        <v>40</v>
      </c>
      <c r="K207" s="345"/>
    </row>
    <row r="208" spans="1:11">
      <c r="A208" s="345">
        <v>352978</v>
      </c>
      <c r="B208" s="345" t="s">
        <v>277</v>
      </c>
      <c r="C208" s="345" t="s">
        <v>754</v>
      </c>
      <c r="D208" s="345">
        <v>205</v>
      </c>
      <c r="E208" s="345">
        <v>0</v>
      </c>
      <c r="F208" s="345">
        <v>0</v>
      </c>
      <c r="G208" s="345">
        <v>50000</v>
      </c>
      <c r="H208" s="345">
        <v>0</v>
      </c>
      <c r="I208" s="345">
        <v>17</v>
      </c>
      <c r="J208" s="345">
        <v>55</v>
      </c>
      <c r="K208" s="345"/>
    </row>
    <row r="209" spans="1:11">
      <c r="A209" s="345">
        <v>336362</v>
      </c>
      <c r="B209" s="345" t="s">
        <v>147</v>
      </c>
      <c r="C209" s="345" t="s">
        <v>616</v>
      </c>
      <c r="D209" s="345">
        <v>225</v>
      </c>
      <c r="E209" s="345">
        <v>0</v>
      </c>
      <c r="F209" s="345">
        <v>0</v>
      </c>
      <c r="G209" s="345">
        <v>57500</v>
      </c>
      <c r="H209" s="345">
        <v>0</v>
      </c>
      <c r="I209" s="345">
        <v>18</v>
      </c>
      <c r="J209" s="345">
        <v>45</v>
      </c>
      <c r="K209" s="345"/>
    </row>
    <row r="210" spans="1:11">
      <c r="A210" s="345">
        <v>352985</v>
      </c>
      <c r="B210" s="345" t="s">
        <v>277</v>
      </c>
      <c r="C210" s="345" t="s">
        <v>755</v>
      </c>
      <c r="D210" s="345">
        <v>225</v>
      </c>
      <c r="E210" s="345">
        <v>0</v>
      </c>
      <c r="F210" s="345">
        <v>0</v>
      </c>
      <c r="G210" s="345">
        <v>41200</v>
      </c>
      <c r="H210" s="345">
        <v>0</v>
      </c>
      <c r="I210" s="345">
        <v>17</v>
      </c>
      <c r="J210" s="345">
        <v>60</v>
      </c>
      <c r="K210" s="345"/>
    </row>
    <row r="211" spans="1:11">
      <c r="A211" s="345">
        <v>336366</v>
      </c>
      <c r="B211" s="345" t="s">
        <v>147</v>
      </c>
      <c r="C211" s="345" t="s">
        <v>620</v>
      </c>
      <c r="D211" s="345">
        <v>245</v>
      </c>
      <c r="E211" s="345">
        <v>0</v>
      </c>
      <c r="F211" s="345">
        <v>0</v>
      </c>
      <c r="G211" s="345">
        <v>65300</v>
      </c>
      <c r="H211" s="345">
        <v>0</v>
      </c>
      <c r="I211" s="345">
        <v>18</v>
      </c>
      <c r="J211" s="345">
        <v>45</v>
      </c>
      <c r="K211" s="345"/>
    </row>
    <row r="212" spans="1:11">
      <c r="A212" s="345">
        <v>357683</v>
      </c>
      <c r="B212" s="345" t="s">
        <v>313</v>
      </c>
      <c r="C212" s="345" t="s">
        <v>642</v>
      </c>
      <c r="D212" s="345">
        <v>225</v>
      </c>
      <c r="E212" s="345">
        <v>0</v>
      </c>
      <c r="F212" s="345">
        <v>0</v>
      </c>
      <c r="G212" s="345">
        <v>30400</v>
      </c>
      <c r="H212" s="345">
        <v>0</v>
      </c>
      <c r="I212" s="345">
        <v>17</v>
      </c>
      <c r="J212" s="345">
        <v>65</v>
      </c>
      <c r="K212" s="345"/>
    </row>
    <row r="213" spans="1:11">
      <c r="A213" s="345">
        <v>336360</v>
      </c>
      <c r="B213" s="345" t="s">
        <v>147</v>
      </c>
      <c r="C213" s="345" t="s">
        <v>614</v>
      </c>
      <c r="D213" s="345">
        <v>205</v>
      </c>
      <c r="E213" s="345">
        <v>0</v>
      </c>
      <c r="F213" s="345">
        <v>0</v>
      </c>
      <c r="G213" s="345">
        <v>47600</v>
      </c>
      <c r="H213" s="345">
        <v>0</v>
      </c>
      <c r="I213" s="345">
        <v>17</v>
      </c>
      <c r="J213" s="345">
        <v>50</v>
      </c>
      <c r="K213" s="345"/>
    </row>
    <row r="214" spans="1:11">
      <c r="A214" s="345">
        <v>352971</v>
      </c>
      <c r="B214" s="345" t="s">
        <v>277</v>
      </c>
      <c r="C214" s="345" t="s">
        <v>752</v>
      </c>
      <c r="D214" s="345">
        <v>205</v>
      </c>
      <c r="E214" s="345">
        <v>0</v>
      </c>
      <c r="F214" s="345">
        <v>0</v>
      </c>
      <c r="G214" s="345">
        <v>45800</v>
      </c>
      <c r="H214" s="345">
        <v>0</v>
      </c>
      <c r="I214" s="345">
        <v>16</v>
      </c>
      <c r="J214" s="345">
        <v>55</v>
      </c>
      <c r="K214" s="345"/>
    </row>
    <row r="215" spans="1:11">
      <c r="A215" s="345">
        <v>336363</v>
      </c>
      <c r="B215" s="345" t="s">
        <v>147</v>
      </c>
      <c r="C215" s="345" t="s">
        <v>617</v>
      </c>
      <c r="D215" s="345">
        <v>225</v>
      </c>
      <c r="E215" s="345">
        <v>0</v>
      </c>
      <c r="F215" s="345">
        <v>0</v>
      </c>
      <c r="G215" s="345">
        <v>55500</v>
      </c>
      <c r="H215" s="345">
        <v>0</v>
      </c>
      <c r="I215" s="345">
        <v>17</v>
      </c>
      <c r="J215" s="345">
        <v>50</v>
      </c>
      <c r="K215" s="345"/>
    </row>
    <row r="216" spans="1:11">
      <c r="A216" s="345">
        <v>352972</v>
      </c>
      <c r="B216" s="345" t="s">
        <v>277</v>
      </c>
      <c r="C216" s="345" t="s">
        <v>753</v>
      </c>
      <c r="D216" s="345">
        <v>205</v>
      </c>
      <c r="E216" s="345">
        <v>0</v>
      </c>
      <c r="F216" s="345">
        <v>0</v>
      </c>
      <c r="G216" s="345">
        <v>38800</v>
      </c>
      <c r="H216" s="345">
        <v>0</v>
      </c>
      <c r="I216" s="345">
        <v>16</v>
      </c>
      <c r="J216" s="345">
        <v>60</v>
      </c>
      <c r="K216" s="345"/>
    </row>
    <row r="217" spans="1:11">
      <c r="A217" s="345">
        <v>336364</v>
      </c>
      <c r="B217" s="345" t="s">
        <v>147</v>
      </c>
      <c r="C217" s="345" t="s">
        <v>618</v>
      </c>
      <c r="D217" s="345">
        <v>225</v>
      </c>
      <c r="E217" s="345">
        <v>0</v>
      </c>
      <c r="F217" s="345">
        <v>0</v>
      </c>
      <c r="G217" s="345">
        <v>53600</v>
      </c>
      <c r="H217" s="345">
        <v>0</v>
      </c>
      <c r="I217" s="345">
        <v>17</v>
      </c>
      <c r="J217" s="345">
        <v>55</v>
      </c>
      <c r="K217" s="345"/>
    </row>
    <row r="218" spans="1:11">
      <c r="A218" s="345">
        <v>352967</v>
      </c>
      <c r="B218" s="345" t="s">
        <v>277</v>
      </c>
      <c r="C218" s="345" t="s">
        <v>749</v>
      </c>
      <c r="D218" s="345">
        <v>185</v>
      </c>
      <c r="E218" s="345">
        <v>0</v>
      </c>
      <c r="F218" s="345">
        <v>0</v>
      </c>
      <c r="G218" s="345">
        <v>31400</v>
      </c>
      <c r="H218" s="345">
        <v>0</v>
      </c>
      <c r="I218" s="345">
        <v>15</v>
      </c>
      <c r="J218" s="345">
        <v>60</v>
      </c>
      <c r="K218" s="345"/>
    </row>
    <row r="219" spans="1:11">
      <c r="A219" s="345">
        <v>336368</v>
      </c>
      <c r="B219" s="345" t="s">
        <v>147</v>
      </c>
      <c r="C219" s="345" t="s">
        <v>621</v>
      </c>
      <c r="D219" s="345">
        <v>205</v>
      </c>
      <c r="E219" s="345">
        <v>0</v>
      </c>
      <c r="F219" s="345">
        <v>0</v>
      </c>
      <c r="G219" s="345">
        <v>36600</v>
      </c>
      <c r="H219" s="345">
        <v>0</v>
      </c>
      <c r="I219" s="345">
        <v>16</v>
      </c>
      <c r="J219" s="345">
        <v>60</v>
      </c>
      <c r="K219" s="345"/>
    </row>
    <row r="220" spans="1:11">
      <c r="A220" s="345">
        <v>352968</v>
      </c>
      <c r="B220" s="345" t="s">
        <v>277</v>
      </c>
      <c r="C220" s="345" t="s">
        <v>750</v>
      </c>
      <c r="D220" s="345">
        <v>185</v>
      </c>
      <c r="E220" s="345">
        <v>0</v>
      </c>
      <c r="F220" s="345">
        <v>0</v>
      </c>
      <c r="G220" s="345">
        <v>24900</v>
      </c>
      <c r="H220" s="345">
        <v>0</v>
      </c>
      <c r="I220" s="345">
        <v>15</v>
      </c>
      <c r="J220" s="345">
        <v>65</v>
      </c>
      <c r="K220" s="345"/>
    </row>
    <row r="221" spans="1:11">
      <c r="A221" s="345">
        <v>352969</v>
      </c>
      <c r="B221" s="345" t="s">
        <v>277</v>
      </c>
      <c r="C221" s="345" t="s">
        <v>751</v>
      </c>
      <c r="D221" s="345">
        <v>195</v>
      </c>
      <c r="E221" s="345">
        <v>0</v>
      </c>
      <c r="F221" s="345">
        <v>0</v>
      </c>
      <c r="G221" s="345">
        <v>27600</v>
      </c>
      <c r="H221" s="345">
        <v>0</v>
      </c>
      <c r="I221" s="345">
        <v>15</v>
      </c>
      <c r="J221" s="345">
        <v>65</v>
      </c>
      <c r="K221" s="345"/>
    </row>
    <row r="222" spans="1:11">
      <c r="A222" s="345">
        <v>357669</v>
      </c>
      <c r="B222" s="345" t="s">
        <v>277</v>
      </c>
      <c r="C222" s="345" t="s">
        <v>563</v>
      </c>
      <c r="D222" s="345">
        <v>165</v>
      </c>
      <c r="E222" s="345">
        <v>0</v>
      </c>
      <c r="F222" s="345">
        <v>0</v>
      </c>
      <c r="G222" s="345">
        <v>16500</v>
      </c>
      <c r="H222" s="345">
        <v>0</v>
      </c>
      <c r="I222" s="345">
        <v>14</v>
      </c>
      <c r="J222" s="345">
        <v>65</v>
      </c>
      <c r="K222" s="345"/>
    </row>
    <row r="223" spans="1:11">
      <c r="A223" s="345">
        <v>357670</v>
      </c>
      <c r="B223" s="345" t="s">
        <v>277</v>
      </c>
      <c r="C223" s="345" t="s">
        <v>558</v>
      </c>
      <c r="D223" s="345">
        <v>175</v>
      </c>
      <c r="E223" s="345">
        <v>0</v>
      </c>
      <c r="F223" s="345">
        <v>0</v>
      </c>
      <c r="G223" s="345">
        <v>18200</v>
      </c>
      <c r="H223" s="345">
        <v>0</v>
      </c>
      <c r="I223" s="345">
        <v>14</v>
      </c>
      <c r="J223" s="345">
        <v>70</v>
      </c>
      <c r="K223" s="345"/>
    </row>
    <row r="224" spans="1:11">
      <c r="A224" s="345">
        <v>351751</v>
      </c>
      <c r="B224" s="345" t="s">
        <v>313</v>
      </c>
      <c r="C224" s="345" t="s">
        <v>741</v>
      </c>
      <c r="D224" s="345">
        <v>265</v>
      </c>
      <c r="E224" s="345">
        <v>0</v>
      </c>
      <c r="F224" s="345">
        <v>0</v>
      </c>
      <c r="G224" s="345">
        <v>72300</v>
      </c>
      <c r="H224" s="345">
        <v>0</v>
      </c>
      <c r="I224" s="345">
        <v>22</v>
      </c>
      <c r="J224" s="345">
        <v>50</v>
      </c>
      <c r="K224" s="345"/>
    </row>
    <row r="225" spans="1:11">
      <c r="A225" s="345">
        <v>356098</v>
      </c>
      <c r="B225" s="345" t="s">
        <v>313</v>
      </c>
      <c r="C225" s="345" t="s">
        <v>768</v>
      </c>
      <c r="D225" s="345">
        <v>235</v>
      </c>
      <c r="E225" s="345">
        <v>0</v>
      </c>
      <c r="F225" s="345">
        <v>0</v>
      </c>
      <c r="G225" s="345">
        <v>54600</v>
      </c>
      <c r="H225" s="345">
        <v>0</v>
      </c>
      <c r="I225" s="345">
        <v>21</v>
      </c>
      <c r="J225" s="345">
        <v>45</v>
      </c>
      <c r="K225" s="345"/>
    </row>
    <row r="226" spans="1:11">
      <c r="A226" s="345">
        <v>351706</v>
      </c>
      <c r="B226" s="345" t="s">
        <v>313</v>
      </c>
      <c r="C226" s="345" t="s">
        <v>565</v>
      </c>
      <c r="D226" s="345">
        <v>215</v>
      </c>
      <c r="E226" s="345">
        <v>0</v>
      </c>
      <c r="F226" s="345">
        <v>0</v>
      </c>
      <c r="G226" s="345">
        <v>30700</v>
      </c>
      <c r="H226" s="345">
        <v>0</v>
      </c>
      <c r="I226" s="345">
        <v>17</v>
      </c>
      <c r="J226" s="345">
        <v>60</v>
      </c>
      <c r="K226" s="345"/>
    </row>
    <row r="227" spans="1:11">
      <c r="A227" s="345">
        <v>351730</v>
      </c>
      <c r="B227" s="345" t="s">
        <v>313</v>
      </c>
      <c r="C227" s="345" t="s">
        <v>721</v>
      </c>
      <c r="D227" s="345">
        <v>275</v>
      </c>
      <c r="E227" s="345">
        <v>0</v>
      </c>
      <c r="F227" s="345">
        <v>0</v>
      </c>
      <c r="G227" s="345">
        <v>69600</v>
      </c>
      <c r="H227" s="345">
        <v>0</v>
      </c>
      <c r="I227" s="345">
        <v>21</v>
      </c>
      <c r="J227" s="345">
        <v>50</v>
      </c>
      <c r="K227" s="345"/>
    </row>
    <row r="228" spans="1:11">
      <c r="A228" s="345">
        <v>351702</v>
      </c>
      <c r="B228" s="345" t="s">
        <v>313</v>
      </c>
      <c r="C228" s="345" t="s">
        <v>582</v>
      </c>
      <c r="D228" s="345">
        <v>225</v>
      </c>
      <c r="E228" s="345">
        <v>0</v>
      </c>
      <c r="F228" s="345">
        <v>0</v>
      </c>
      <c r="G228" s="345">
        <v>32500</v>
      </c>
      <c r="H228" s="345">
        <v>0</v>
      </c>
      <c r="I228" s="345">
        <v>17</v>
      </c>
      <c r="J228" s="345">
        <v>60</v>
      </c>
      <c r="K228" s="345"/>
    </row>
    <row r="229" spans="1:11">
      <c r="A229" s="345">
        <v>351743</v>
      </c>
      <c r="B229" s="345" t="s">
        <v>313</v>
      </c>
      <c r="C229" s="345" t="s">
        <v>733</v>
      </c>
      <c r="D229" s="345">
        <v>275</v>
      </c>
      <c r="E229" s="345">
        <v>0</v>
      </c>
      <c r="F229" s="345">
        <v>0</v>
      </c>
      <c r="G229" s="345">
        <v>64700</v>
      </c>
      <c r="H229" s="345">
        <v>0</v>
      </c>
      <c r="I229" s="345">
        <v>20</v>
      </c>
      <c r="J229" s="345">
        <v>40</v>
      </c>
      <c r="K229" s="345"/>
    </row>
    <row r="230" spans="1:11">
      <c r="A230" s="345">
        <v>351748</v>
      </c>
      <c r="B230" s="345" t="s">
        <v>313</v>
      </c>
      <c r="C230" s="345" t="s">
        <v>738</v>
      </c>
      <c r="D230" s="345">
        <v>235</v>
      </c>
      <c r="E230" s="345">
        <v>0</v>
      </c>
      <c r="F230" s="345">
        <v>0</v>
      </c>
      <c r="G230" s="345">
        <v>35200</v>
      </c>
      <c r="H230" s="345">
        <v>0</v>
      </c>
      <c r="I230" s="345">
        <v>17</v>
      </c>
      <c r="J230" s="345">
        <v>60</v>
      </c>
      <c r="K230" s="345"/>
    </row>
    <row r="231" spans="1:11">
      <c r="A231" s="345">
        <v>351749</v>
      </c>
      <c r="B231" s="345" t="s">
        <v>313</v>
      </c>
      <c r="C231" s="345" t="s">
        <v>739</v>
      </c>
      <c r="D231" s="345">
        <v>245</v>
      </c>
      <c r="E231" s="345">
        <v>0</v>
      </c>
      <c r="F231" s="345">
        <v>0</v>
      </c>
      <c r="G231" s="345">
        <v>54400</v>
      </c>
      <c r="H231" s="345">
        <v>0</v>
      </c>
      <c r="I231" s="345">
        <v>20</v>
      </c>
      <c r="J231" s="345">
        <v>45</v>
      </c>
      <c r="K231" s="345"/>
    </row>
    <row r="232" spans="1:11">
      <c r="A232" s="345">
        <v>351734</v>
      </c>
      <c r="B232" s="345" t="s">
        <v>313</v>
      </c>
      <c r="C232" s="345" t="s">
        <v>725</v>
      </c>
      <c r="D232" s="345">
        <v>215</v>
      </c>
      <c r="E232" s="345">
        <v>0</v>
      </c>
      <c r="F232" s="345">
        <v>0</v>
      </c>
      <c r="G232" s="345">
        <v>31500</v>
      </c>
      <c r="H232" s="345">
        <v>0</v>
      </c>
      <c r="I232" s="345">
        <v>17</v>
      </c>
      <c r="J232" s="345">
        <v>65</v>
      </c>
      <c r="K232" s="345"/>
    </row>
    <row r="233" spans="1:11">
      <c r="A233" s="345">
        <v>351700</v>
      </c>
      <c r="B233" s="345" t="s">
        <v>313</v>
      </c>
      <c r="C233" s="345" t="s">
        <v>642</v>
      </c>
      <c r="D233" s="345">
        <v>225</v>
      </c>
      <c r="E233" s="345">
        <v>0</v>
      </c>
      <c r="F233" s="345">
        <v>0</v>
      </c>
      <c r="G233" s="345">
        <v>30400</v>
      </c>
      <c r="H233" s="345">
        <v>0</v>
      </c>
      <c r="I233" s="345">
        <v>17</v>
      </c>
      <c r="J233" s="345">
        <v>65</v>
      </c>
      <c r="K233" s="345"/>
    </row>
    <row r="234" spans="1:11">
      <c r="A234" s="345">
        <v>351744</v>
      </c>
      <c r="B234" s="345" t="s">
        <v>313</v>
      </c>
      <c r="C234" s="345" t="s">
        <v>734</v>
      </c>
      <c r="D234" s="345">
        <v>275</v>
      </c>
      <c r="E234" s="345">
        <v>0</v>
      </c>
      <c r="F234" s="345">
        <v>0</v>
      </c>
      <c r="G234" s="345">
        <v>59700</v>
      </c>
      <c r="H234" s="345">
        <v>0</v>
      </c>
      <c r="I234" s="345">
        <v>20</v>
      </c>
      <c r="J234" s="345">
        <v>45</v>
      </c>
      <c r="K234" s="345"/>
    </row>
    <row r="235" spans="1:11">
      <c r="A235" s="345">
        <v>351701</v>
      </c>
      <c r="B235" s="345" t="s">
        <v>313</v>
      </c>
      <c r="C235" s="345" t="s">
        <v>703</v>
      </c>
      <c r="D235" s="345">
        <v>235</v>
      </c>
      <c r="E235" s="345">
        <v>0</v>
      </c>
      <c r="F235" s="345">
        <v>0</v>
      </c>
      <c r="G235" s="345">
        <v>33000</v>
      </c>
      <c r="H235" s="345">
        <v>0</v>
      </c>
      <c r="I235" s="345">
        <v>17</v>
      </c>
      <c r="J235" s="345">
        <v>65</v>
      </c>
      <c r="K235" s="345"/>
    </row>
    <row r="236" spans="1:11">
      <c r="A236" s="345">
        <v>357327</v>
      </c>
      <c r="B236" s="345" t="s">
        <v>313</v>
      </c>
      <c r="C236" s="345" t="s">
        <v>745</v>
      </c>
      <c r="D236" s="345">
        <v>235</v>
      </c>
      <c r="E236" s="345">
        <v>0</v>
      </c>
      <c r="F236" s="345">
        <v>0</v>
      </c>
      <c r="G236" s="345">
        <v>48500</v>
      </c>
      <c r="H236" s="345">
        <v>0</v>
      </c>
      <c r="I236" s="345">
        <v>20</v>
      </c>
      <c r="J236" s="345">
        <v>50</v>
      </c>
      <c r="K236" s="345"/>
    </row>
    <row r="237" spans="1:11">
      <c r="A237" s="345">
        <v>351739</v>
      </c>
      <c r="B237" s="345" t="s">
        <v>313</v>
      </c>
      <c r="C237" s="345" t="s">
        <v>729</v>
      </c>
      <c r="D237" s="345">
        <v>245</v>
      </c>
      <c r="E237" s="345">
        <v>0</v>
      </c>
      <c r="F237" s="345">
        <v>0</v>
      </c>
      <c r="G237" s="345">
        <v>35000</v>
      </c>
      <c r="H237" s="345">
        <v>0</v>
      </c>
      <c r="I237" s="345">
        <v>17</v>
      </c>
      <c r="J237" s="345">
        <v>65</v>
      </c>
      <c r="K237" s="345"/>
    </row>
    <row r="238" spans="1:11">
      <c r="A238" s="345">
        <v>351745</v>
      </c>
      <c r="B238" s="345" t="s">
        <v>313</v>
      </c>
      <c r="C238" s="345" t="s">
        <v>735</v>
      </c>
      <c r="D238" s="345">
        <v>275</v>
      </c>
      <c r="E238" s="345">
        <v>0</v>
      </c>
      <c r="F238" s="345">
        <v>0</v>
      </c>
      <c r="G238" s="345">
        <v>56500</v>
      </c>
      <c r="H238" s="345">
        <v>0</v>
      </c>
      <c r="I238" s="345">
        <v>20</v>
      </c>
      <c r="J238" s="345">
        <v>50</v>
      </c>
      <c r="K238" s="345"/>
    </row>
    <row r="239" spans="1:11">
      <c r="A239" s="345">
        <v>351742</v>
      </c>
      <c r="B239" s="345" t="s">
        <v>313</v>
      </c>
      <c r="C239" s="345" t="s">
        <v>732</v>
      </c>
      <c r="D239" s="345">
        <v>265</v>
      </c>
      <c r="E239" s="345">
        <v>0</v>
      </c>
      <c r="F239" s="345">
        <v>0</v>
      </c>
      <c r="G239" s="345">
        <v>36500</v>
      </c>
      <c r="H239" s="345">
        <v>0</v>
      </c>
      <c r="I239" s="345">
        <v>17</v>
      </c>
      <c r="J239" s="345">
        <v>65</v>
      </c>
      <c r="K239" s="345"/>
    </row>
    <row r="240" spans="1:11">
      <c r="A240" s="345">
        <v>351733</v>
      </c>
      <c r="B240" s="345" t="s">
        <v>313</v>
      </c>
      <c r="C240" s="345" t="s">
        <v>724</v>
      </c>
      <c r="D240" s="345">
        <v>285</v>
      </c>
      <c r="E240" s="345">
        <v>0</v>
      </c>
      <c r="F240" s="345">
        <v>0</v>
      </c>
      <c r="G240" s="345">
        <v>58600</v>
      </c>
      <c r="H240" s="345">
        <v>0</v>
      </c>
      <c r="I240" s="345">
        <v>20</v>
      </c>
      <c r="J240" s="345">
        <v>50</v>
      </c>
      <c r="K240" s="345"/>
    </row>
    <row r="241" spans="1:11">
      <c r="A241" s="345">
        <v>351731</v>
      </c>
      <c r="B241" s="345" t="s">
        <v>313</v>
      </c>
      <c r="C241" s="345" t="s">
        <v>722</v>
      </c>
      <c r="D241" s="345">
        <v>275</v>
      </c>
      <c r="E241" s="345">
        <v>0</v>
      </c>
      <c r="F241" s="345">
        <v>0</v>
      </c>
      <c r="G241" s="345">
        <v>37700</v>
      </c>
      <c r="H241" s="345">
        <v>0</v>
      </c>
      <c r="I241" s="345">
        <v>17</v>
      </c>
      <c r="J241" s="345">
        <v>65</v>
      </c>
      <c r="K241" s="345"/>
    </row>
    <row r="242" spans="1:11">
      <c r="A242" s="345">
        <v>351719</v>
      </c>
      <c r="B242" s="345" t="s">
        <v>313</v>
      </c>
      <c r="C242" s="345" t="s">
        <v>696</v>
      </c>
      <c r="D242" s="345">
        <v>235</v>
      </c>
      <c r="E242" s="345">
        <v>0</v>
      </c>
      <c r="F242" s="345">
        <v>0</v>
      </c>
      <c r="G242" s="345">
        <v>48800</v>
      </c>
      <c r="H242" s="345">
        <v>0</v>
      </c>
      <c r="I242" s="345">
        <v>20</v>
      </c>
      <c r="J242" s="345">
        <v>55</v>
      </c>
      <c r="K242" s="345"/>
    </row>
    <row r="243" spans="1:11">
      <c r="A243" s="345">
        <v>351729</v>
      </c>
      <c r="B243" s="345" t="s">
        <v>313</v>
      </c>
      <c r="C243" s="345" t="s">
        <v>720</v>
      </c>
      <c r="D243" s="345">
        <v>265</v>
      </c>
      <c r="E243" s="345">
        <v>0</v>
      </c>
      <c r="F243" s="345">
        <v>0</v>
      </c>
      <c r="G243" s="345">
        <v>33300</v>
      </c>
      <c r="H243" s="345">
        <v>0</v>
      </c>
      <c r="I243" s="345">
        <v>17</v>
      </c>
      <c r="J243" s="345">
        <v>70</v>
      </c>
      <c r="K243" s="345"/>
    </row>
    <row r="244" spans="1:11">
      <c r="A244" s="345">
        <v>352397</v>
      </c>
      <c r="B244" s="345" t="s">
        <v>313</v>
      </c>
      <c r="C244" s="345" t="s">
        <v>743</v>
      </c>
      <c r="D244" s="345">
        <v>265</v>
      </c>
      <c r="E244" s="345">
        <v>0</v>
      </c>
      <c r="F244" s="345">
        <v>0</v>
      </c>
      <c r="G244" s="345">
        <v>55000</v>
      </c>
      <c r="H244" s="345">
        <v>0</v>
      </c>
      <c r="I244" s="345">
        <v>20</v>
      </c>
      <c r="J244" s="345">
        <v>55</v>
      </c>
      <c r="K244" s="345"/>
    </row>
    <row r="245" spans="1:11">
      <c r="A245" s="345">
        <v>351738</v>
      </c>
      <c r="B245" s="345" t="s">
        <v>313</v>
      </c>
      <c r="C245" s="345" t="s">
        <v>728</v>
      </c>
      <c r="D245" s="345">
        <v>235</v>
      </c>
      <c r="E245" s="345">
        <v>0</v>
      </c>
      <c r="F245" s="345">
        <v>0</v>
      </c>
      <c r="G245" s="345">
        <v>31300</v>
      </c>
      <c r="H245" s="345">
        <v>0</v>
      </c>
      <c r="I245" s="345">
        <v>16</v>
      </c>
      <c r="J245" s="345">
        <v>60</v>
      </c>
      <c r="K245" s="345"/>
    </row>
    <row r="246" spans="1:11">
      <c r="A246" s="345">
        <v>356097</v>
      </c>
      <c r="B246" s="345" t="s">
        <v>313</v>
      </c>
      <c r="C246" s="345" t="s">
        <v>767</v>
      </c>
      <c r="D246" s="345">
        <v>265</v>
      </c>
      <c r="E246" s="345">
        <v>0</v>
      </c>
      <c r="F246" s="345">
        <v>0</v>
      </c>
      <c r="G246" s="345">
        <v>48200</v>
      </c>
      <c r="H246" s="345">
        <v>0</v>
      </c>
      <c r="I246" s="345">
        <v>20</v>
      </c>
      <c r="J246" s="345">
        <v>60</v>
      </c>
      <c r="K246" s="345"/>
    </row>
    <row r="247" spans="1:11">
      <c r="A247" s="345">
        <v>351724</v>
      </c>
      <c r="B247" s="345" t="s">
        <v>313</v>
      </c>
      <c r="C247" s="345" t="s">
        <v>715</v>
      </c>
      <c r="D247" s="345">
        <v>255</v>
      </c>
      <c r="E247" s="345">
        <v>0</v>
      </c>
      <c r="F247" s="345">
        <v>0</v>
      </c>
      <c r="G247" s="345">
        <v>48500</v>
      </c>
      <c r="H247" s="345">
        <v>0</v>
      </c>
      <c r="I247" s="345">
        <v>19</v>
      </c>
      <c r="J247" s="345">
        <v>50</v>
      </c>
      <c r="K247" s="345"/>
    </row>
    <row r="248" spans="1:11">
      <c r="A248" s="345">
        <v>351714</v>
      </c>
      <c r="B248" s="345" t="s">
        <v>313</v>
      </c>
      <c r="C248" s="345" t="s">
        <v>561</v>
      </c>
      <c r="D248" s="345">
        <v>215</v>
      </c>
      <c r="E248" s="345">
        <v>0</v>
      </c>
      <c r="F248" s="345">
        <v>0</v>
      </c>
      <c r="G248" s="345">
        <v>25400</v>
      </c>
      <c r="H248" s="345">
        <v>0</v>
      </c>
      <c r="I248" s="345">
        <v>16</v>
      </c>
      <c r="J248" s="345">
        <v>65</v>
      </c>
      <c r="K248" s="345"/>
    </row>
    <row r="249" spans="1:11">
      <c r="A249" s="345">
        <v>351750</v>
      </c>
      <c r="B249" s="345" t="s">
        <v>313</v>
      </c>
      <c r="C249" s="345" t="s">
        <v>740</v>
      </c>
      <c r="D249" s="345">
        <v>265</v>
      </c>
      <c r="E249" s="345">
        <v>0</v>
      </c>
      <c r="F249" s="345">
        <v>0</v>
      </c>
      <c r="G249" s="345">
        <v>49200</v>
      </c>
      <c r="H249" s="345">
        <v>0</v>
      </c>
      <c r="I249" s="345">
        <v>19</v>
      </c>
      <c r="J249" s="345">
        <v>50</v>
      </c>
      <c r="K249" s="345"/>
    </row>
    <row r="250" spans="1:11">
      <c r="A250" s="345">
        <v>351707</v>
      </c>
      <c r="B250" s="345" t="s">
        <v>313</v>
      </c>
      <c r="C250" s="345" t="s">
        <v>705</v>
      </c>
      <c r="D250" s="345">
        <v>215</v>
      </c>
      <c r="E250" s="345">
        <v>0</v>
      </c>
      <c r="F250" s="345">
        <v>0</v>
      </c>
      <c r="G250" s="345">
        <v>25400</v>
      </c>
      <c r="H250" s="345">
        <v>0</v>
      </c>
      <c r="I250" s="345">
        <v>16</v>
      </c>
      <c r="J250" s="345">
        <v>70</v>
      </c>
      <c r="K250" s="345"/>
    </row>
    <row r="251" spans="1:11">
      <c r="A251" s="345">
        <v>356099</v>
      </c>
      <c r="B251" s="345" t="s">
        <v>313</v>
      </c>
      <c r="C251" s="345" t="s">
        <v>769</v>
      </c>
      <c r="D251" s="345">
        <v>225</v>
      </c>
      <c r="E251" s="345">
        <v>0</v>
      </c>
      <c r="F251" s="345">
        <v>0</v>
      </c>
      <c r="G251" s="345">
        <v>44100</v>
      </c>
      <c r="H251" s="345">
        <v>0</v>
      </c>
      <c r="I251" s="345">
        <v>19</v>
      </c>
      <c r="J251" s="345">
        <v>55</v>
      </c>
      <c r="K251" s="345"/>
    </row>
    <row r="252" spans="1:11">
      <c r="A252" s="345">
        <v>351716</v>
      </c>
      <c r="B252" s="345" t="s">
        <v>313</v>
      </c>
      <c r="C252" s="345" t="s">
        <v>710</v>
      </c>
      <c r="D252" s="345">
        <v>225</v>
      </c>
      <c r="E252" s="345">
        <v>0</v>
      </c>
      <c r="F252" s="345">
        <v>0</v>
      </c>
      <c r="G252" s="345">
        <v>26300</v>
      </c>
      <c r="H252" s="345">
        <v>0</v>
      </c>
      <c r="I252" s="345">
        <v>16</v>
      </c>
      <c r="J252" s="345">
        <v>70</v>
      </c>
      <c r="K252" s="345"/>
    </row>
    <row r="253" spans="1:11">
      <c r="A253" s="345">
        <v>351718</v>
      </c>
      <c r="B253" s="345" t="s">
        <v>313</v>
      </c>
      <c r="C253" s="345" t="s">
        <v>697</v>
      </c>
      <c r="D253" s="345">
        <v>235</v>
      </c>
      <c r="E253" s="345">
        <v>0</v>
      </c>
      <c r="F253" s="345">
        <v>0</v>
      </c>
      <c r="G253" s="345">
        <v>45900</v>
      </c>
      <c r="H253" s="345">
        <v>0</v>
      </c>
      <c r="I253" s="345">
        <v>19</v>
      </c>
      <c r="J253" s="345">
        <v>55</v>
      </c>
      <c r="K253" s="345"/>
    </row>
    <row r="254" spans="1:11">
      <c r="A254" s="345">
        <v>351709</v>
      </c>
      <c r="B254" s="345" t="s">
        <v>313</v>
      </c>
      <c r="C254" s="345" t="s">
        <v>706</v>
      </c>
      <c r="D254" s="345">
        <v>235</v>
      </c>
      <c r="E254" s="345">
        <v>0</v>
      </c>
      <c r="F254" s="345">
        <v>0</v>
      </c>
      <c r="G254" s="345">
        <v>27500</v>
      </c>
      <c r="H254" s="345">
        <v>0</v>
      </c>
      <c r="I254" s="345">
        <v>16</v>
      </c>
      <c r="J254" s="345">
        <v>70</v>
      </c>
      <c r="K254" s="345"/>
    </row>
    <row r="255" spans="1:11">
      <c r="A255" s="345">
        <v>351726</v>
      </c>
      <c r="B255" s="345" t="s">
        <v>313</v>
      </c>
      <c r="C255" s="345" t="s">
        <v>717</v>
      </c>
      <c r="D255" s="345">
        <v>255</v>
      </c>
      <c r="E255" s="345">
        <v>0</v>
      </c>
      <c r="F255" s="345">
        <v>0</v>
      </c>
      <c r="G255" s="345">
        <v>49400</v>
      </c>
      <c r="H255" s="345">
        <v>0</v>
      </c>
      <c r="I255" s="345">
        <v>19</v>
      </c>
      <c r="J255" s="345">
        <v>55</v>
      </c>
      <c r="K255" s="345"/>
    </row>
    <row r="256" spans="1:11">
      <c r="A256" s="345">
        <v>351723</v>
      </c>
      <c r="B256" s="345" t="s">
        <v>313</v>
      </c>
      <c r="C256" s="345" t="s">
        <v>714</v>
      </c>
      <c r="D256" s="345">
        <v>245</v>
      </c>
      <c r="E256" s="345">
        <v>0</v>
      </c>
      <c r="F256" s="345">
        <v>0</v>
      </c>
      <c r="G256" s="345">
        <v>30500</v>
      </c>
      <c r="H256" s="345">
        <v>0</v>
      </c>
      <c r="I256" s="345">
        <v>16</v>
      </c>
      <c r="J256" s="345">
        <v>70</v>
      </c>
      <c r="K256" s="345"/>
    </row>
    <row r="257" spans="1:11">
      <c r="A257" s="345">
        <v>351741</v>
      </c>
      <c r="B257" s="345" t="s">
        <v>313</v>
      </c>
      <c r="C257" s="345" t="s">
        <v>731</v>
      </c>
      <c r="D257" s="345">
        <v>265</v>
      </c>
      <c r="E257" s="345">
        <v>0</v>
      </c>
      <c r="F257" s="345">
        <v>0</v>
      </c>
      <c r="G257" s="345">
        <v>51800</v>
      </c>
      <c r="H257" s="345">
        <v>0</v>
      </c>
      <c r="I257" s="345">
        <v>19</v>
      </c>
      <c r="J257" s="345">
        <v>55</v>
      </c>
      <c r="K257" s="345"/>
    </row>
    <row r="258" spans="1:11">
      <c r="A258" s="345">
        <v>351710</v>
      </c>
      <c r="B258" s="345" t="s">
        <v>313</v>
      </c>
      <c r="C258" s="345" t="s">
        <v>508</v>
      </c>
      <c r="D258" s="345">
        <v>265</v>
      </c>
      <c r="E258" s="345">
        <v>0</v>
      </c>
      <c r="F258" s="345">
        <v>0</v>
      </c>
      <c r="G258" s="345">
        <v>32100</v>
      </c>
      <c r="H258" s="345">
        <v>0</v>
      </c>
      <c r="I258" s="345">
        <v>16</v>
      </c>
      <c r="J258" s="345">
        <v>70</v>
      </c>
      <c r="K258" s="345"/>
    </row>
    <row r="259" spans="1:11">
      <c r="A259" s="345">
        <v>354978</v>
      </c>
      <c r="B259" s="345" t="s">
        <v>313</v>
      </c>
      <c r="C259" s="345" t="s">
        <v>761</v>
      </c>
      <c r="D259" s="345">
        <v>235</v>
      </c>
      <c r="E259" s="345">
        <v>0</v>
      </c>
      <c r="F259" s="345">
        <v>0</v>
      </c>
      <c r="G259" s="345">
        <v>39200</v>
      </c>
      <c r="H259" s="345">
        <v>0</v>
      </c>
      <c r="I259" s="345">
        <v>19</v>
      </c>
      <c r="J259" s="345">
        <v>60</v>
      </c>
      <c r="K259" s="345"/>
    </row>
    <row r="260" spans="1:11">
      <c r="A260" s="345">
        <v>351732</v>
      </c>
      <c r="B260" s="345" t="s">
        <v>313</v>
      </c>
      <c r="C260" s="345" t="s">
        <v>723</v>
      </c>
      <c r="D260" s="345">
        <v>275</v>
      </c>
      <c r="E260" s="345">
        <v>0</v>
      </c>
      <c r="F260" s="345">
        <v>0</v>
      </c>
      <c r="G260" s="345">
        <v>33400</v>
      </c>
      <c r="H260" s="345">
        <v>0</v>
      </c>
      <c r="I260" s="345">
        <v>16</v>
      </c>
      <c r="J260" s="345">
        <v>70</v>
      </c>
      <c r="K260" s="345"/>
    </row>
    <row r="261" spans="1:11">
      <c r="A261" s="345">
        <v>351703</v>
      </c>
      <c r="B261" s="345" t="s">
        <v>313</v>
      </c>
      <c r="C261" s="345" t="s">
        <v>704</v>
      </c>
      <c r="D261" s="345">
        <v>175</v>
      </c>
      <c r="E261" s="345">
        <v>0</v>
      </c>
      <c r="F261" s="345">
        <v>0</v>
      </c>
      <c r="G261" s="345">
        <v>20300</v>
      </c>
      <c r="H261" s="345">
        <v>0</v>
      </c>
      <c r="I261" s="345">
        <v>16</v>
      </c>
      <c r="J261" s="345">
        <v>80</v>
      </c>
      <c r="K261" s="345"/>
    </row>
    <row r="262" spans="1:11">
      <c r="A262" s="345">
        <v>288511</v>
      </c>
      <c r="B262" s="345" t="s">
        <v>132</v>
      </c>
      <c r="C262" s="345" t="s">
        <v>529</v>
      </c>
      <c r="D262" s="345">
        <v>215</v>
      </c>
      <c r="E262" s="345">
        <v>0</v>
      </c>
      <c r="F262" s="345">
        <v>0</v>
      </c>
      <c r="G262" s="345">
        <v>26800</v>
      </c>
      <c r="H262" s="345">
        <v>0</v>
      </c>
      <c r="I262" s="345">
        <v>16</v>
      </c>
      <c r="J262" s="345">
        <v>80</v>
      </c>
      <c r="K262" s="345"/>
    </row>
    <row r="263" spans="1:11">
      <c r="A263" s="345">
        <v>247987</v>
      </c>
      <c r="B263" s="345" t="s">
        <v>133</v>
      </c>
      <c r="C263" s="345" t="s">
        <v>510</v>
      </c>
      <c r="D263" s="345">
        <v>235</v>
      </c>
      <c r="E263" s="345">
        <v>0</v>
      </c>
      <c r="F263" s="345">
        <v>0</v>
      </c>
      <c r="G263" s="345">
        <v>27000</v>
      </c>
      <c r="H263" s="345">
        <v>0</v>
      </c>
      <c r="I263" s="345">
        <v>16</v>
      </c>
      <c r="J263" s="345">
        <v>80</v>
      </c>
      <c r="K263" s="345"/>
    </row>
    <row r="264" spans="1:11">
      <c r="A264" s="345">
        <v>351704</v>
      </c>
      <c r="B264" s="345" t="s">
        <v>313</v>
      </c>
      <c r="C264" s="345" t="s">
        <v>650</v>
      </c>
      <c r="D264" s="345">
        <v>225</v>
      </c>
      <c r="E264" s="345">
        <v>0</v>
      </c>
      <c r="F264" s="345">
        <v>0</v>
      </c>
      <c r="G264" s="345">
        <v>42000</v>
      </c>
      <c r="H264" s="345">
        <v>0</v>
      </c>
      <c r="I264" s="345">
        <v>18</v>
      </c>
      <c r="J264" s="345">
        <v>55</v>
      </c>
      <c r="K264" s="345"/>
    </row>
    <row r="265" spans="1:11">
      <c r="A265" s="345">
        <v>351708</v>
      </c>
      <c r="B265" s="345" t="s">
        <v>313</v>
      </c>
      <c r="C265" s="345" t="s">
        <v>652</v>
      </c>
      <c r="D265" s="345">
        <v>235</v>
      </c>
      <c r="E265" s="345">
        <v>0</v>
      </c>
      <c r="F265" s="345">
        <v>0</v>
      </c>
      <c r="G265" s="345">
        <v>43300</v>
      </c>
      <c r="H265" s="345">
        <v>0</v>
      </c>
      <c r="I265" s="345">
        <v>18</v>
      </c>
      <c r="J265" s="345">
        <v>55</v>
      </c>
      <c r="K265" s="345"/>
    </row>
    <row r="266" spans="1:11">
      <c r="A266" s="345">
        <v>351713</v>
      </c>
      <c r="B266" s="345" t="s">
        <v>313</v>
      </c>
      <c r="C266" s="345" t="s">
        <v>709</v>
      </c>
      <c r="D266" s="345">
        <v>205</v>
      </c>
      <c r="E266" s="345">
        <v>0</v>
      </c>
      <c r="F266" s="345">
        <v>0</v>
      </c>
      <c r="G266" s="345">
        <v>23100</v>
      </c>
      <c r="H266" s="345">
        <v>0</v>
      </c>
      <c r="I266" s="345">
        <v>15</v>
      </c>
      <c r="J266" s="345">
        <v>70</v>
      </c>
      <c r="K266" s="345"/>
    </row>
    <row r="267" spans="1:11">
      <c r="A267" s="345">
        <v>351725</v>
      </c>
      <c r="B267" s="345" t="s">
        <v>313</v>
      </c>
      <c r="C267" s="345" t="s">
        <v>716</v>
      </c>
      <c r="D267" s="345">
        <v>255</v>
      </c>
      <c r="E267" s="345">
        <v>0</v>
      </c>
      <c r="F267" s="345">
        <v>0</v>
      </c>
      <c r="G267" s="345">
        <v>47300</v>
      </c>
      <c r="H267" s="345">
        <v>0</v>
      </c>
      <c r="I267" s="345">
        <v>18</v>
      </c>
      <c r="J267" s="345">
        <v>55</v>
      </c>
      <c r="K267" s="345"/>
    </row>
    <row r="268" spans="1:11">
      <c r="A268" s="345">
        <v>351735</v>
      </c>
      <c r="B268" s="345" t="s">
        <v>313</v>
      </c>
      <c r="C268" s="345" t="s">
        <v>634</v>
      </c>
      <c r="D268" s="345">
        <v>215</v>
      </c>
      <c r="E268" s="345">
        <v>0</v>
      </c>
      <c r="F268" s="345">
        <v>0</v>
      </c>
      <c r="G268" s="345">
        <v>24500</v>
      </c>
      <c r="H268" s="345">
        <v>0</v>
      </c>
      <c r="I268" s="345">
        <v>15</v>
      </c>
      <c r="J268" s="345">
        <v>70</v>
      </c>
      <c r="K268" s="345"/>
    </row>
    <row r="269" spans="1:11">
      <c r="A269" s="345">
        <v>351728</v>
      </c>
      <c r="B269" s="345" t="s">
        <v>313</v>
      </c>
      <c r="C269" s="345" t="s">
        <v>719</v>
      </c>
      <c r="D269" s="345">
        <v>265</v>
      </c>
      <c r="E269" s="345">
        <v>0</v>
      </c>
      <c r="F269" s="345">
        <v>0</v>
      </c>
      <c r="G269" s="345">
        <v>30700</v>
      </c>
      <c r="H269" s="345">
        <v>0</v>
      </c>
      <c r="I269" s="345">
        <v>15</v>
      </c>
      <c r="J269" s="345">
        <v>70</v>
      </c>
      <c r="K269" s="345"/>
    </row>
    <row r="270" spans="1:11">
      <c r="A270" s="345">
        <v>351720</v>
      </c>
      <c r="B270" s="345" t="s">
        <v>313</v>
      </c>
      <c r="C270" s="345" t="s">
        <v>658</v>
      </c>
      <c r="D270" s="345">
        <v>235</v>
      </c>
      <c r="E270" s="345">
        <v>0</v>
      </c>
      <c r="F270" s="345">
        <v>0</v>
      </c>
      <c r="G270" s="345">
        <v>36000</v>
      </c>
      <c r="H270" s="345">
        <v>0</v>
      </c>
      <c r="I270" s="345">
        <v>18</v>
      </c>
      <c r="J270" s="345">
        <v>60</v>
      </c>
      <c r="K270" s="345"/>
    </row>
    <row r="271" spans="1:11">
      <c r="A271" s="345">
        <v>351711</v>
      </c>
      <c r="B271" s="345" t="s">
        <v>313</v>
      </c>
      <c r="C271" s="345" t="s">
        <v>707</v>
      </c>
      <c r="D271" s="345">
        <v>175</v>
      </c>
      <c r="E271" s="345">
        <v>0</v>
      </c>
      <c r="F271" s="345">
        <v>0</v>
      </c>
      <c r="G271" s="345">
        <v>18100</v>
      </c>
      <c r="H271" s="345">
        <v>0</v>
      </c>
      <c r="I271" s="345">
        <v>15</v>
      </c>
      <c r="J271" s="345">
        <v>80</v>
      </c>
      <c r="K271" s="345"/>
    </row>
    <row r="272" spans="1:11">
      <c r="A272" s="345">
        <v>351722</v>
      </c>
      <c r="B272" s="345" t="s">
        <v>313</v>
      </c>
      <c r="C272" s="345" t="s">
        <v>713</v>
      </c>
      <c r="D272" s="345">
        <v>245</v>
      </c>
      <c r="E272" s="345">
        <v>0</v>
      </c>
      <c r="F272" s="345">
        <v>0</v>
      </c>
      <c r="G272" s="345">
        <v>37700</v>
      </c>
      <c r="H272" s="345">
        <v>0</v>
      </c>
      <c r="I272" s="345">
        <v>18</v>
      </c>
      <c r="J272" s="345">
        <v>60</v>
      </c>
      <c r="K272" s="345"/>
    </row>
    <row r="273" spans="1:11">
      <c r="A273" s="345">
        <v>351712</v>
      </c>
      <c r="B273" s="345" t="s">
        <v>313</v>
      </c>
      <c r="C273" s="345" t="s">
        <v>708</v>
      </c>
      <c r="D273" s="345">
        <v>195</v>
      </c>
      <c r="E273" s="345">
        <v>0</v>
      </c>
      <c r="F273" s="345">
        <v>0</v>
      </c>
      <c r="G273" s="345">
        <v>21400</v>
      </c>
      <c r="H273" s="345">
        <v>0</v>
      </c>
      <c r="I273" s="345">
        <v>15</v>
      </c>
      <c r="J273" s="345">
        <v>80</v>
      </c>
      <c r="K273" s="345"/>
    </row>
    <row r="274" spans="1:11">
      <c r="A274" s="345">
        <v>351740</v>
      </c>
      <c r="B274" s="345" t="s">
        <v>313</v>
      </c>
      <c r="C274" s="345" t="s">
        <v>730</v>
      </c>
      <c r="D274" s="345">
        <v>255</v>
      </c>
      <c r="E274" s="345">
        <v>0</v>
      </c>
      <c r="F274" s="345">
        <v>0</v>
      </c>
      <c r="G274" s="345">
        <v>38700</v>
      </c>
      <c r="H274" s="345">
        <v>0</v>
      </c>
      <c r="I274" s="345">
        <v>18</v>
      </c>
      <c r="J274" s="345">
        <v>60</v>
      </c>
      <c r="K274" s="345"/>
    </row>
    <row r="275" spans="1:11">
      <c r="A275" s="345">
        <v>351736</v>
      </c>
      <c r="B275" s="345" t="s">
        <v>313</v>
      </c>
      <c r="C275" s="345" t="s">
        <v>726</v>
      </c>
      <c r="D275" s="345">
        <v>215</v>
      </c>
      <c r="E275" s="345">
        <v>0</v>
      </c>
      <c r="F275" s="345">
        <v>0</v>
      </c>
      <c r="G275" s="345">
        <v>24700</v>
      </c>
      <c r="H275" s="345">
        <v>0</v>
      </c>
      <c r="I275" s="345">
        <v>15</v>
      </c>
      <c r="J275" s="345">
        <v>80</v>
      </c>
      <c r="K275" s="345"/>
    </row>
    <row r="276" spans="1:11">
      <c r="A276" s="345">
        <v>351727</v>
      </c>
      <c r="B276" s="345" t="s">
        <v>313</v>
      </c>
      <c r="C276" s="345" t="s">
        <v>718</v>
      </c>
      <c r="D276" s="345">
        <v>265</v>
      </c>
      <c r="E276" s="345">
        <v>0</v>
      </c>
      <c r="F276" s="345">
        <v>0</v>
      </c>
      <c r="G276" s="345">
        <v>40800</v>
      </c>
      <c r="H276" s="345">
        <v>0</v>
      </c>
      <c r="I276" s="345">
        <v>18</v>
      </c>
      <c r="J276" s="345">
        <v>60</v>
      </c>
      <c r="K276" s="345"/>
    </row>
    <row r="277" spans="1:11">
      <c r="A277" s="345">
        <v>351717</v>
      </c>
      <c r="B277" s="345" t="s">
        <v>313</v>
      </c>
      <c r="C277" s="345" t="s">
        <v>711</v>
      </c>
      <c r="D277" s="345">
        <v>225</v>
      </c>
      <c r="E277" s="345">
        <v>0</v>
      </c>
      <c r="F277" s="345">
        <v>0</v>
      </c>
      <c r="G277" s="345">
        <v>26500</v>
      </c>
      <c r="H277" s="345">
        <v>0</v>
      </c>
      <c r="I277" s="345">
        <v>15</v>
      </c>
      <c r="J277" s="345">
        <v>80</v>
      </c>
      <c r="K277" s="345"/>
    </row>
    <row r="278" spans="1:11">
      <c r="A278" s="345">
        <v>351746</v>
      </c>
      <c r="B278" s="345" t="s">
        <v>313</v>
      </c>
      <c r="C278" s="345" t="s">
        <v>736</v>
      </c>
      <c r="D278" s="345">
        <v>275</v>
      </c>
      <c r="E278" s="345">
        <v>0</v>
      </c>
      <c r="F278" s="345">
        <v>0</v>
      </c>
      <c r="G278" s="345">
        <v>41800</v>
      </c>
      <c r="H278" s="345">
        <v>0</v>
      </c>
      <c r="I278" s="345">
        <v>18</v>
      </c>
      <c r="J278" s="345">
        <v>60</v>
      </c>
      <c r="K278" s="345"/>
    </row>
    <row r="279" spans="1:11">
      <c r="A279" s="345">
        <v>351747</v>
      </c>
      <c r="B279" s="345" t="s">
        <v>313</v>
      </c>
      <c r="C279" s="345" t="s">
        <v>737</v>
      </c>
      <c r="D279" s="345">
        <v>285</v>
      </c>
      <c r="E279" s="345">
        <v>0</v>
      </c>
      <c r="F279" s="345">
        <v>0</v>
      </c>
      <c r="G279" s="345">
        <v>43800</v>
      </c>
      <c r="H279" s="345">
        <v>0</v>
      </c>
      <c r="I279" s="345">
        <v>18</v>
      </c>
      <c r="J279" s="345">
        <v>60</v>
      </c>
      <c r="K279" s="345"/>
    </row>
    <row r="280" spans="1:11">
      <c r="A280" s="345">
        <v>351737</v>
      </c>
      <c r="B280" s="345" t="s">
        <v>313</v>
      </c>
      <c r="C280" s="345" t="s">
        <v>727</v>
      </c>
      <c r="D280" s="345">
        <v>225</v>
      </c>
      <c r="E280" s="345">
        <v>0</v>
      </c>
      <c r="F280" s="345">
        <v>0</v>
      </c>
      <c r="G280" s="345">
        <v>34100</v>
      </c>
      <c r="H280" s="345">
        <v>0</v>
      </c>
      <c r="I280" s="345">
        <v>18</v>
      </c>
      <c r="J280" s="345">
        <v>65</v>
      </c>
      <c r="K280" s="345"/>
    </row>
    <row r="281" spans="1:11">
      <c r="A281" s="345">
        <v>351721</v>
      </c>
      <c r="B281" s="345" t="s">
        <v>313</v>
      </c>
      <c r="C281" s="345" t="s">
        <v>712</v>
      </c>
      <c r="D281" s="345">
        <v>235</v>
      </c>
      <c r="E281" s="345">
        <v>0</v>
      </c>
      <c r="F281" s="345">
        <v>0</v>
      </c>
      <c r="G281" s="345">
        <v>36700</v>
      </c>
      <c r="H281" s="345">
        <v>0</v>
      </c>
      <c r="I281" s="345">
        <v>18</v>
      </c>
      <c r="J281" s="345">
        <v>65</v>
      </c>
      <c r="K281" s="345"/>
    </row>
    <row r="282" spans="1:11">
      <c r="A282" s="345">
        <v>351752</v>
      </c>
      <c r="B282" s="345" t="s">
        <v>313</v>
      </c>
      <c r="C282" s="345" t="s">
        <v>742</v>
      </c>
      <c r="D282" s="345">
        <v>265</v>
      </c>
      <c r="E282" s="345">
        <v>0</v>
      </c>
      <c r="F282" s="345">
        <v>0</v>
      </c>
      <c r="G282" s="345">
        <v>40100</v>
      </c>
      <c r="H282" s="345">
        <v>0</v>
      </c>
      <c r="I282" s="345">
        <v>18</v>
      </c>
      <c r="J282" s="345">
        <v>65</v>
      </c>
      <c r="K282" s="345"/>
    </row>
    <row r="283" spans="1:11">
      <c r="A283" s="345">
        <v>356096</v>
      </c>
      <c r="B283" s="345" t="s">
        <v>313</v>
      </c>
      <c r="C283" s="345" t="s">
        <v>766</v>
      </c>
      <c r="D283" s="345">
        <v>245</v>
      </c>
      <c r="E283" s="345">
        <v>0</v>
      </c>
      <c r="F283" s="345">
        <v>0</v>
      </c>
      <c r="G283" s="345">
        <v>33800</v>
      </c>
      <c r="H283" s="345">
        <v>0</v>
      </c>
      <c r="I283" s="345">
        <v>18</v>
      </c>
      <c r="J283" s="345">
        <v>70</v>
      </c>
      <c r="K283" s="345"/>
    </row>
    <row r="284" spans="1:11">
      <c r="A284" s="345">
        <v>356932</v>
      </c>
      <c r="B284" s="345" t="s">
        <v>362</v>
      </c>
      <c r="C284" s="345" t="s">
        <v>771</v>
      </c>
      <c r="D284" s="345" t="s">
        <v>796</v>
      </c>
      <c r="E284" s="345">
        <v>0</v>
      </c>
      <c r="F284" s="345">
        <v>0</v>
      </c>
      <c r="G284" s="345">
        <v>26400</v>
      </c>
      <c r="H284" s="345">
        <v>0</v>
      </c>
      <c r="I284" s="345">
        <v>16</v>
      </c>
      <c r="J284" s="345">
        <v>70</v>
      </c>
      <c r="K284" s="345"/>
    </row>
    <row r="285" spans="1:11">
      <c r="A285" s="345">
        <v>356813</v>
      </c>
      <c r="B285" s="345" t="s">
        <v>362</v>
      </c>
      <c r="C285" s="345" t="s">
        <v>770</v>
      </c>
      <c r="D285" s="345">
        <v>185</v>
      </c>
      <c r="E285" s="345">
        <v>0</v>
      </c>
      <c r="F285" s="345">
        <v>0</v>
      </c>
      <c r="G285" s="345">
        <v>27400</v>
      </c>
      <c r="H285" s="345">
        <v>0</v>
      </c>
      <c r="I285" s="345">
        <v>16</v>
      </c>
      <c r="J285" s="345">
        <v>85</v>
      </c>
      <c r="K285" s="345"/>
    </row>
    <row r="286" spans="1:11">
      <c r="A286" s="345">
        <v>254957</v>
      </c>
      <c r="B286" s="345" t="s">
        <v>131</v>
      </c>
      <c r="C286" s="345" t="s">
        <v>518</v>
      </c>
      <c r="D286" s="345" t="s">
        <v>782</v>
      </c>
      <c r="E286" s="345">
        <v>0</v>
      </c>
      <c r="F286" s="345">
        <v>0</v>
      </c>
      <c r="G286" s="345">
        <v>31400</v>
      </c>
      <c r="H286" s="345">
        <v>0</v>
      </c>
      <c r="I286" s="345">
        <v>15</v>
      </c>
      <c r="J286" s="345">
        <v>0</v>
      </c>
      <c r="K286" s="345"/>
    </row>
    <row r="287" spans="1:11">
      <c r="A287" s="345">
        <v>254951</v>
      </c>
      <c r="B287" s="345" t="s">
        <v>131</v>
      </c>
      <c r="C287" s="345" t="s">
        <v>516</v>
      </c>
      <c r="D287" s="345">
        <v>215</v>
      </c>
      <c r="E287" s="345">
        <v>0</v>
      </c>
      <c r="F287" s="345">
        <v>0</v>
      </c>
      <c r="G287" s="345">
        <v>26900</v>
      </c>
      <c r="H287" s="345">
        <v>0</v>
      </c>
      <c r="I287" s="345">
        <v>15</v>
      </c>
      <c r="J287" s="345">
        <v>80</v>
      </c>
      <c r="K287" s="345"/>
    </row>
    <row r="288" spans="1:11">
      <c r="A288" s="345">
        <v>254953</v>
      </c>
      <c r="B288" s="345" t="s">
        <v>131</v>
      </c>
      <c r="C288" s="345" t="s">
        <v>517</v>
      </c>
      <c r="D288" s="345">
        <v>215</v>
      </c>
      <c r="E288" s="345">
        <v>0</v>
      </c>
      <c r="F288" s="345">
        <v>0</v>
      </c>
      <c r="G288" s="345">
        <v>28800</v>
      </c>
      <c r="H288" s="345">
        <v>0</v>
      </c>
      <c r="I288" s="345">
        <v>15</v>
      </c>
      <c r="J288" s="345">
        <v>80</v>
      </c>
      <c r="K288" s="345"/>
    </row>
    <row r="289" spans="1:11">
      <c r="A289" s="345">
        <v>361875</v>
      </c>
      <c r="B289" s="345" t="s">
        <v>773</v>
      </c>
      <c r="C289" s="345" t="s">
        <v>774</v>
      </c>
      <c r="D289" s="345">
        <v>215</v>
      </c>
      <c r="E289" s="345">
        <v>0</v>
      </c>
      <c r="F289" s="345">
        <v>0</v>
      </c>
      <c r="G289" s="345" t="s">
        <v>806</v>
      </c>
      <c r="H289" s="345">
        <v>0</v>
      </c>
      <c r="I289" s="345">
        <v>17</v>
      </c>
      <c r="J289" s="345">
        <v>60</v>
      </c>
      <c r="K289" s="345"/>
    </row>
    <row r="290" spans="1:11">
      <c r="A290" s="345">
        <v>356997</v>
      </c>
      <c r="B290" s="345" t="s">
        <v>363</v>
      </c>
      <c r="C290" s="345" t="s">
        <v>798</v>
      </c>
      <c r="D290" s="345">
        <v>145</v>
      </c>
      <c r="E290" s="345">
        <v>0</v>
      </c>
      <c r="F290" s="345">
        <v>0</v>
      </c>
      <c r="G290" s="345">
        <v>12900</v>
      </c>
      <c r="H290" s="345">
        <v>0</v>
      </c>
      <c r="I290" s="345">
        <v>13</v>
      </c>
      <c r="J290" s="345">
        <v>80</v>
      </c>
      <c r="K290" s="345"/>
    </row>
    <row r="291" spans="1:11">
      <c r="A291" s="345">
        <v>357015</v>
      </c>
      <c r="B291" s="345" t="s">
        <v>363</v>
      </c>
      <c r="C291" s="345" t="s">
        <v>785</v>
      </c>
      <c r="D291" s="345">
        <v>235</v>
      </c>
      <c r="E291" s="345">
        <v>0</v>
      </c>
      <c r="F291" s="345">
        <v>0</v>
      </c>
      <c r="G291" s="345">
        <v>41000</v>
      </c>
      <c r="H291" s="345">
        <v>0</v>
      </c>
      <c r="I291" s="345">
        <v>17</v>
      </c>
      <c r="J291" s="345">
        <v>60</v>
      </c>
      <c r="K291" s="345"/>
    </row>
    <row r="292" spans="1:11">
      <c r="A292" s="345">
        <v>356998</v>
      </c>
      <c r="B292" s="345" t="s">
        <v>363</v>
      </c>
      <c r="C292" s="345" t="s">
        <v>793</v>
      </c>
      <c r="D292" s="345">
        <v>145</v>
      </c>
      <c r="E292" s="345">
        <v>0</v>
      </c>
      <c r="F292" s="345">
        <v>0</v>
      </c>
      <c r="G292" s="345">
        <v>13200</v>
      </c>
      <c r="H292" s="345">
        <v>0</v>
      </c>
      <c r="I292" s="345">
        <v>13</v>
      </c>
      <c r="J292" s="345">
        <v>80</v>
      </c>
      <c r="K292" s="345"/>
    </row>
    <row r="293" spans="1:11">
      <c r="A293" s="345">
        <v>361874</v>
      </c>
      <c r="B293" s="345" t="s">
        <v>773</v>
      </c>
      <c r="C293" s="345" t="s">
        <v>775</v>
      </c>
      <c r="D293" s="345">
        <v>215</v>
      </c>
      <c r="E293" s="345">
        <v>0</v>
      </c>
      <c r="F293" s="345">
        <v>0</v>
      </c>
      <c r="G293" s="345" t="s">
        <v>806</v>
      </c>
      <c r="H293" s="345">
        <v>0</v>
      </c>
      <c r="I293" s="345">
        <v>16</v>
      </c>
      <c r="J293" s="345">
        <v>65</v>
      </c>
      <c r="K293" s="345"/>
    </row>
    <row r="294" spans="1:11">
      <c r="A294" s="345">
        <v>356999</v>
      </c>
      <c r="B294" s="345" t="s">
        <v>363</v>
      </c>
      <c r="C294" s="345" t="s">
        <v>799</v>
      </c>
      <c r="D294" s="345">
        <v>155</v>
      </c>
      <c r="E294" s="345">
        <v>0</v>
      </c>
      <c r="F294" s="345">
        <v>0</v>
      </c>
      <c r="G294" s="345">
        <v>15600</v>
      </c>
      <c r="H294" s="345">
        <v>0</v>
      </c>
      <c r="I294" s="345">
        <v>13</v>
      </c>
      <c r="J294" s="345">
        <v>80</v>
      </c>
      <c r="K294" s="345"/>
    </row>
    <row r="295" spans="1:11">
      <c r="A295" s="345">
        <v>357010</v>
      </c>
      <c r="B295" s="345" t="s">
        <v>363</v>
      </c>
      <c r="C295" s="345" t="s">
        <v>690</v>
      </c>
      <c r="D295" s="345">
        <v>195</v>
      </c>
      <c r="E295" s="345">
        <v>0</v>
      </c>
      <c r="F295" s="345">
        <v>0</v>
      </c>
      <c r="G295" s="345">
        <v>30000</v>
      </c>
      <c r="H295" s="345">
        <v>0</v>
      </c>
      <c r="I295" s="345">
        <v>15</v>
      </c>
      <c r="J295" s="345">
        <v>70</v>
      </c>
      <c r="K295" s="345"/>
    </row>
    <row r="296" spans="1:11">
      <c r="A296" s="345">
        <v>357000</v>
      </c>
      <c r="B296" s="345" t="s">
        <v>363</v>
      </c>
      <c r="C296" s="345" t="s">
        <v>757</v>
      </c>
      <c r="D296" s="345">
        <v>165</v>
      </c>
      <c r="E296" s="345">
        <v>0</v>
      </c>
      <c r="F296" s="345">
        <v>0</v>
      </c>
      <c r="G296" s="345">
        <v>15600</v>
      </c>
      <c r="H296" s="345">
        <v>0</v>
      </c>
      <c r="I296" s="345">
        <v>13</v>
      </c>
      <c r="J296" s="345">
        <v>80</v>
      </c>
      <c r="K296" s="345"/>
    </row>
    <row r="297" spans="1:11">
      <c r="A297" s="345">
        <v>357011</v>
      </c>
      <c r="B297" s="345" t="s">
        <v>363</v>
      </c>
      <c r="C297" s="345" t="s">
        <v>803</v>
      </c>
      <c r="D297" s="345">
        <v>205</v>
      </c>
      <c r="E297" s="345">
        <v>0</v>
      </c>
      <c r="F297" s="345">
        <v>0</v>
      </c>
      <c r="G297" s="345">
        <v>31800</v>
      </c>
      <c r="H297" s="345">
        <v>0</v>
      </c>
      <c r="I297" s="345">
        <v>15</v>
      </c>
      <c r="J297" s="345">
        <v>70</v>
      </c>
      <c r="K297" s="345"/>
    </row>
    <row r="298" spans="1:11">
      <c r="A298" s="345">
        <v>357001</v>
      </c>
      <c r="B298" s="345" t="s">
        <v>363</v>
      </c>
      <c r="C298" s="345" t="s">
        <v>800</v>
      </c>
      <c r="D298" s="345">
        <v>165</v>
      </c>
      <c r="E298" s="345">
        <v>0</v>
      </c>
      <c r="F298" s="345">
        <v>0</v>
      </c>
      <c r="G298" s="345">
        <v>16400</v>
      </c>
      <c r="H298" s="345">
        <v>0</v>
      </c>
      <c r="I298" s="345">
        <v>13</v>
      </c>
      <c r="J298" s="345">
        <v>80</v>
      </c>
      <c r="K298" s="345"/>
    </row>
    <row r="299" spans="1:11">
      <c r="A299" s="345">
        <v>357012</v>
      </c>
      <c r="B299" s="345" t="s">
        <v>363</v>
      </c>
      <c r="C299" s="345" t="s">
        <v>804</v>
      </c>
      <c r="D299" s="345">
        <v>215</v>
      </c>
      <c r="E299" s="345">
        <v>0</v>
      </c>
      <c r="F299" s="345">
        <v>0</v>
      </c>
      <c r="G299" s="345">
        <v>33400</v>
      </c>
      <c r="H299" s="345">
        <v>0</v>
      </c>
      <c r="I299" s="345">
        <v>15</v>
      </c>
      <c r="J299" s="345">
        <v>70</v>
      </c>
      <c r="K299" s="345"/>
    </row>
    <row r="300" spans="1:11">
      <c r="A300" s="345">
        <v>234335</v>
      </c>
      <c r="B300" s="345" t="s">
        <v>134</v>
      </c>
      <c r="C300" s="345" t="s">
        <v>501</v>
      </c>
      <c r="D300" s="345">
        <v>175</v>
      </c>
      <c r="E300" s="345">
        <v>0</v>
      </c>
      <c r="F300" s="345">
        <v>0</v>
      </c>
      <c r="G300" s="345">
        <v>18400</v>
      </c>
      <c r="H300" s="345">
        <v>0</v>
      </c>
      <c r="I300" s="345">
        <v>13</v>
      </c>
      <c r="J300" s="345">
        <v>0</v>
      </c>
      <c r="K300" s="345"/>
    </row>
    <row r="301" spans="1:11">
      <c r="A301" s="345">
        <v>357013</v>
      </c>
      <c r="B301" s="345" t="s">
        <v>363</v>
      </c>
      <c r="C301" s="345" t="s">
        <v>805</v>
      </c>
      <c r="D301" s="345">
        <v>195</v>
      </c>
      <c r="E301" s="345">
        <v>0</v>
      </c>
      <c r="F301" s="345">
        <v>0</v>
      </c>
      <c r="G301" s="345">
        <v>25500</v>
      </c>
      <c r="H301" s="345">
        <v>0</v>
      </c>
      <c r="I301" s="345">
        <v>15</v>
      </c>
      <c r="J301" s="345">
        <v>80</v>
      </c>
      <c r="K301" s="345"/>
    </row>
    <row r="302" spans="1:11">
      <c r="A302" s="345">
        <v>356994</v>
      </c>
      <c r="B302" s="345" t="s">
        <v>363</v>
      </c>
      <c r="C302" s="345" t="s">
        <v>545</v>
      </c>
      <c r="D302" s="345">
        <v>145</v>
      </c>
      <c r="E302" s="345">
        <v>0</v>
      </c>
      <c r="F302" s="345">
        <v>0</v>
      </c>
      <c r="G302" s="345">
        <v>10200</v>
      </c>
      <c r="H302" s="345">
        <v>0</v>
      </c>
      <c r="I302" s="345">
        <v>12</v>
      </c>
      <c r="J302" s="345">
        <v>80</v>
      </c>
      <c r="K302" s="345"/>
    </row>
    <row r="303" spans="1:11">
      <c r="A303" s="345">
        <v>324204</v>
      </c>
      <c r="B303" s="345" t="s">
        <v>141</v>
      </c>
      <c r="C303" s="345" t="s">
        <v>545</v>
      </c>
      <c r="D303" s="345">
        <v>145</v>
      </c>
      <c r="E303" s="345">
        <v>0</v>
      </c>
      <c r="F303" s="345">
        <v>0</v>
      </c>
      <c r="G303" s="345">
        <v>9900</v>
      </c>
      <c r="H303" s="345">
        <v>0</v>
      </c>
      <c r="I303" s="345">
        <v>12</v>
      </c>
      <c r="J303" s="345">
        <v>80</v>
      </c>
      <c r="K303" s="345"/>
    </row>
    <row r="304" spans="1:11">
      <c r="A304" s="345">
        <v>313975</v>
      </c>
      <c r="B304" s="345" t="s">
        <v>141</v>
      </c>
      <c r="C304" s="345" t="s">
        <v>519</v>
      </c>
      <c r="D304" s="345">
        <v>195</v>
      </c>
      <c r="E304" s="345">
        <v>0</v>
      </c>
      <c r="F304" s="345">
        <v>0</v>
      </c>
      <c r="G304" s="345">
        <v>25700</v>
      </c>
      <c r="H304" s="345">
        <v>0</v>
      </c>
      <c r="I304" s="345">
        <v>15</v>
      </c>
      <c r="J304" s="345">
        <v>80</v>
      </c>
      <c r="K304" s="345"/>
    </row>
    <row r="305" spans="1:11">
      <c r="A305" s="345">
        <v>356995</v>
      </c>
      <c r="B305" s="345" t="s">
        <v>363</v>
      </c>
      <c r="C305" s="345" t="s">
        <v>546</v>
      </c>
      <c r="D305" s="345">
        <v>145</v>
      </c>
      <c r="E305" s="345">
        <v>0</v>
      </c>
      <c r="F305" s="345">
        <v>0</v>
      </c>
      <c r="G305" s="345">
        <v>12700</v>
      </c>
      <c r="H305" s="345">
        <v>0</v>
      </c>
      <c r="I305" s="345">
        <v>12</v>
      </c>
      <c r="J305" s="345">
        <v>80</v>
      </c>
      <c r="K305" s="345"/>
    </row>
    <row r="306" spans="1:11">
      <c r="A306" s="345">
        <v>324205</v>
      </c>
      <c r="B306" s="345" t="s">
        <v>141</v>
      </c>
      <c r="C306" s="345" t="s">
        <v>546</v>
      </c>
      <c r="D306" s="345">
        <v>145</v>
      </c>
      <c r="E306" s="345">
        <v>0</v>
      </c>
      <c r="F306" s="345">
        <v>0</v>
      </c>
      <c r="G306" s="345">
        <v>12800</v>
      </c>
      <c r="H306" s="345">
        <v>0</v>
      </c>
      <c r="I306" s="345">
        <v>12</v>
      </c>
      <c r="J306" s="345">
        <v>80</v>
      </c>
      <c r="K306" s="345"/>
    </row>
    <row r="307" spans="1:11">
      <c r="A307" s="345">
        <v>357014</v>
      </c>
      <c r="B307" s="345" t="s">
        <v>363</v>
      </c>
      <c r="C307" s="345" t="s">
        <v>694</v>
      </c>
      <c r="D307" s="345">
        <v>195</v>
      </c>
      <c r="E307" s="345">
        <v>0</v>
      </c>
      <c r="F307" s="345">
        <v>0</v>
      </c>
      <c r="G307" s="345">
        <v>26000</v>
      </c>
      <c r="H307" s="345">
        <v>0</v>
      </c>
      <c r="I307" s="345">
        <v>15</v>
      </c>
      <c r="J307" s="345">
        <v>80</v>
      </c>
      <c r="K307" s="345"/>
    </row>
    <row r="308" spans="1:11">
      <c r="A308" s="345">
        <v>361873</v>
      </c>
      <c r="B308" s="345" t="s">
        <v>773</v>
      </c>
      <c r="C308" s="345" t="s">
        <v>807</v>
      </c>
      <c r="D308" s="345">
        <v>195</v>
      </c>
      <c r="E308" s="345">
        <v>0</v>
      </c>
      <c r="F308" s="345">
        <v>0</v>
      </c>
      <c r="G308" s="345" t="s">
        <v>806</v>
      </c>
      <c r="H308" s="345">
        <v>0</v>
      </c>
      <c r="I308" s="345">
        <v>15</v>
      </c>
      <c r="J308" s="345">
        <v>80</v>
      </c>
      <c r="K308" s="345"/>
    </row>
    <row r="309" spans="1:11">
      <c r="A309" s="345">
        <v>356996</v>
      </c>
      <c r="B309" s="345" t="s">
        <v>363</v>
      </c>
      <c r="C309" s="345" t="s">
        <v>797</v>
      </c>
      <c r="D309" s="345">
        <v>155</v>
      </c>
      <c r="E309" s="345">
        <v>0</v>
      </c>
      <c r="F309" s="345">
        <v>0</v>
      </c>
      <c r="G309" s="345">
        <v>14900</v>
      </c>
      <c r="H309" s="345">
        <v>0</v>
      </c>
      <c r="I309" s="345">
        <v>12</v>
      </c>
      <c r="J309" s="345">
        <v>80</v>
      </c>
      <c r="K309" s="345"/>
    </row>
    <row r="310" spans="1:11">
      <c r="A310" s="345">
        <v>357002</v>
      </c>
      <c r="B310" s="345" t="s">
        <v>363</v>
      </c>
      <c r="C310" s="345" t="s">
        <v>531</v>
      </c>
      <c r="D310" s="345">
        <v>155</v>
      </c>
      <c r="E310" s="345">
        <v>0</v>
      </c>
      <c r="F310" s="345">
        <v>0</v>
      </c>
      <c r="G310" s="345">
        <v>16100</v>
      </c>
      <c r="H310" s="345">
        <v>0</v>
      </c>
      <c r="I310" s="345">
        <v>14</v>
      </c>
      <c r="J310" s="345">
        <v>80</v>
      </c>
      <c r="K310" s="345"/>
    </row>
    <row r="311" spans="1:11">
      <c r="A311" s="345">
        <v>313519</v>
      </c>
      <c r="B311" s="345" t="s">
        <v>141</v>
      </c>
      <c r="C311" s="345" t="s">
        <v>531</v>
      </c>
      <c r="D311" s="345">
        <v>155</v>
      </c>
      <c r="E311" s="345">
        <v>0</v>
      </c>
      <c r="F311" s="345">
        <v>0</v>
      </c>
      <c r="G311" s="345">
        <v>16300</v>
      </c>
      <c r="H311" s="345">
        <v>0</v>
      </c>
      <c r="I311" s="345">
        <v>14</v>
      </c>
      <c r="J311" s="345">
        <v>80</v>
      </c>
      <c r="K311" s="345"/>
    </row>
    <row r="312" spans="1:11">
      <c r="A312" s="345">
        <v>314537</v>
      </c>
      <c r="B312" s="345" t="s">
        <v>141</v>
      </c>
      <c r="C312" s="345" t="s">
        <v>491</v>
      </c>
      <c r="D312" s="345">
        <v>145</v>
      </c>
      <c r="E312" s="345">
        <v>0</v>
      </c>
      <c r="F312" s="345">
        <v>0</v>
      </c>
      <c r="G312" s="345">
        <v>9900</v>
      </c>
      <c r="H312" s="345">
        <v>0</v>
      </c>
      <c r="I312" s="345">
        <v>12</v>
      </c>
      <c r="J312" s="345">
        <v>0</v>
      </c>
      <c r="K312" s="345"/>
    </row>
    <row r="313" spans="1:11">
      <c r="A313" s="345">
        <v>357003</v>
      </c>
      <c r="B313" s="345" t="s">
        <v>363</v>
      </c>
      <c r="C313" s="345" t="s">
        <v>535</v>
      </c>
      <c r="D313" s="345">
        <v>165</v>
      </c>
      <c r="E313" s="345">
        <v>0</v>
      </c>
      <c r="F313" s="345">
        <v>0</v>
      </c>
      <c r="G313" s="345">
        <v>17600</v>
      </c>
      <c r="H313" s="345">
        <v>0</v>
      </c>
      <c r="I313" s="345">
        <v>14</v>
      </c>
      <c r="J313" s="345">
        <v>80</v>
      </c>
      <c r="K313" s="345"/>
    </row>
    <row r="314" spans="1:11">
      <c r="A314" s="345">
        <v>357004</v>
      </c>
      <c r="B314" s="345" t="s">
        <v>363</v>
      </c>
      <c r="C314" s="345" t="s">
        <v>536</v>
      </c>
      <c r="D314" s="345">
        <v>165</v>
      </c>
      <c r="E314" s="345">
        <v>0</v>
      </c>
      <c r="F314" s="345">
        <v>0</v>
      </c>
      <c r="G314" s="345">
        <v>18200</v>
      </c>
      <c r="H314" s="345">
        <v>0</v>
      </c>
      <c r="I314" s="345">
        <v>14</v>
      </c>
      <c r="J314" s="345">
        <v>80</v>
      </c>
      <c r="K314" s="345"/>
    </row>
    <row r="315" spans="1:11">
      <c r="A315" s="345">
        <v>322523</v>
      </c>
      <c r="B315" s="345" t="s">
        <v>141</v>
      </c>
      <c r="C315" s="345" t="s">
        <v>536</v>
      </c>
      <c r="D315" s="345">
        <v>165</v>
      </c>
      <c r="E315" s="345">
        <v>0</v>
      </c>
      <c r="F315" s="345">
        <v>0</v>
      </c>
      <c r="G315" s="345">
        <v>18300</v>
      </c>
      <c r="H315" s="345">
        <v>0</v>
      </c>
      <c r="I315" s="345">
        <v>14</v>
      </c>
      <c r="J315" s="345">
        <v>80</v>
      </c>
      <c r="K315" s="345"/>
    </row>
    <row r="316" spans="1:11">
      <c r="A316" s="345">
        <v>357005</v>
      </c>
      <c r="B316" s="345" t="s">
        <v>363</v>
      </c>
      <c r="C316" s="345" t="s">
        <v>801</v>
      </c>
      <c r="D316" s="345">
        <v>175</v>
      </c>
      <c r="E316" s="345">
        <v>0</v>
      </c>
      <c r="F316" s="345">
        <v>0</v>
      </c>
      <c r="G316" s="345">
        <v>20200</v>
      </c>
      <c r="H316" s="345">
        <v>0</v>
      </c>
      <c r="I316" s="345">
        <v>14</v>
      </c>
      <c r="J316" s="345">
        <v>80</v>
      </c>
      <c r="K316" s="345"/>
    </row>
    <row r="317" spans="1:11">
      <c r="A317" s="345">
        <v>357006</v>
      </c>
      <c r="B317" s="345" t="s">
        <v>363</v>
      </c>
      <c r="C317" s="345" t="s">
        <v>602</v>
      </c>
      <c r="D317" s="345">
        <v>175</v>
      </c>
      <c r="E317" s="345">
        <v>0</v>
      </c>
      <c r="F317" s="345">
        <v>0</v>
      </c>
      <c r="G317" s="345">
        <v>21100</v>
      </c>
      <c r="H317" s="345">
        <v>0</v>
      </c>
      <c r="I317" s="345">
        <v>14</v>
      </c>
      <c r="J317" s="345">
        <v>80</v>
      </c>
      <c r="K317" s="345"/>
    </row>
    <row r="318" spans="1:11">
      <c r="A318" s="345">
        <v>357007</v>
      </c>
      <c r="B318" s="345" t="s">
        <v>363</v>
      </c>
      <c r="C318" s="345" t="s">
        <v>547</v>
      </c>
      <c r="D318" s="345">
        <v>185</v>
      </c>
      <c r="E318" s="345">
        <v>0</v>
      </c>
      <c r="F318" s="345">
        <v>0</v>
      </c>
      <c r="G318" s="345">
        <v>20600</v>
      </c>
      <c r="H318" s="345">
        <v>0</v>
      </c>
      <c r="I318" s="345">
        <v>14</v>
      </c>
      <c r="J318" s="345">
        <v>80</v>
      </c>
      <c r="K318" s="345"/>
    </row>
    <row r="319" spans="1:11">
      <c r="A319" s="345">
        <v>324493</v>
      </c>
      <c r="B319" s="345" t="s">
        <v>141</v>
      </c>
      <c r="C319" s="345" t="s">
        <v>547</v>
      </c>
      <c r="D319" s="345">
        <v>185</v>
      </c>
      <c r="E319" s="345">
        <v>0</v>
      </c>
      <c r="F319" s="345">
        <v>0</v>
      </c>
      <c r="G319" s="345">
        <v>20200</v>
      </c>
      <c r="H319" s="345">
        <v>0</v>
      </c>
      <c r="I319" s="345">
        <v>14</v>
      </c>
      <c r="J319" s="345">
        <v>80</v>
      </c>
      <c r="K319" s="345"/>
    </row>
    <row r="320" spans="1:11">
      <c r="A320" s="345">
        <v>357008</v>
      </c>
      <c r="B320" s="345" t="s">
        <v>363</v>
      </c>
      <c r="C320" s="345" t="s">
        <v>548</v>
      </c>
      <c r="D320" s="345">
        <v>185</v>
      </c>
      <c r="E320" s="345">
        <v>0</v>
      </c>
      <c r="F320" s="345">
        <v>0</v>
      </c>
      <c r="G320" s="345">
        <v>21600</v>
      </c>
      <c r="H320" s="345">
        <v>0</v>
      </c>
      <c r="I320" s="345">
        <v>14</v>
      </c>
      <c r="J320" s="345">
        <v>80</v>
      </c>
      <c r="K320" s="345"/>
    </row>
    <row r="321" spans="1:11">
      <c r="A321" s="345">
        <v>357009</v>
      </c>
      <c r="B321" s="345" t="s">
        <v>363</v>
      </c>
      <c r="C321" s="345" t="s">
        <v>802</v>
      </c>
      <c r="D321" s="345">
        <v>195</v>
      </c>
      <c r="E321" s="345">
        <v>0</v>
      </c>
      <c r="F321" s="345">
        <v>0</v>
      </c>
      <c r="G321" s="345">
        <v>25300</v>
      </c>
      <c r="H321" s="345">
        <v>0</v>
      </c>
      <c r="I321" s="345">
        <v>14</v>
      </c>
      <c r="J321" s="345">
        <v>80</v>
      </c>
      <c r="K321" s="345"/>
    </row>
    <row r="322" spans="1:11">
      <c r="A322" s="345">
        <v>242331</v>
      </c>
      <c r="B322" s="345" t="s">
        <v>106</v>
      </c>
      <c r="C322" s="345" t="s">
        <v>866</v>
      </c>
      <c r="D322" s="345">
        <v>195</v>
      </c>
      <c r="E322" s="345">
        <v>0</v>
      </c>
      <c r="F322" s="345">
        <v>0</v>
      </c>
      <c r="G322" s="345">
        <v>33800</v>
      </c>
      <c r="H322" s="345">
        <v>0</v>
      </c>
      <c r="I322" s="345">
        <v>16</v>
      </c>
      <c r="J322" s="345">
        <v>65</v>
      </c>
      <c r="K322" s="345"/>
    </row>
    <row r="323" spans="1:11">
      <c r="A323" s="345">
        <v>235079</v>
      </c>
      <c r="B323" s="345" t="s">
        <v>106</v>
      </c>
      <c r="C323" s="345" t="s">
        <v>865</v>
      </c>
      <c r="D323" s="345">
        <v>6</v>
      </c>
      <c r="E323" s="345">
        <v>0</v>
      </c>
      <c r="F323" s="345">
        <v>0</v>
      </c>
      <c r="G323" s="345">
        <v>20700</v>
      </c>
      <c r="H323" s="345">
        <v>0</v>
      </c>
      <c r="I323" s="345">
        <v>15</v>
      </c>
      <c r="J323" s="345">
        <v>0</v>
      </c>
      <c r="K323" s="345"/>
    </row>
    <row r="324" spans="1:11">
      <c r="A324" s="345">
        <v>356424</v>
      </c>
      <c r="B324" s="345" t="s">
        <v>361</v>
      </c>
      <c r="C324" s="345" t="s">
        <v>684</v>
      </c>
      <c r="D324" s="345">
        <v>205</v>
      </c>
      <c r="E324" s="345">
        <v>0</v>
      </c>
      <c r="F324" s="345">
        <v>0</v>
      </c>
      <c r="G324" s="345">
        <v>37300</v>
      </c>
      <c r="H324" s="345">
        <v>0</v>
      </c>
      <c r="I324" s="345">
        <v>16</v>
      </c>
      <c r="J324" s="345">
        <v>65</v>
      </c>
      <c r="K324" s="345"/>
    </row>
    <row r="325" spans="1:11">
      <c r="A325" s="345">
        <v>235083</v>
      </c>
      <c r="B325" s="345" t="s">
        <v>106</v>
      </c>
      <c r="C325" s="345" t="s">
        <v>500</v>
      </c>
      <c r="D325" s="345">
        <v>6.5</v>
      </c>
      <c r="E325" s="345">
        <v>0</v>
      </c>
      <c r="F325" s="345">
        <v>0</v>
      </c>
      <c r="G325" s="345">
        <v>24200</v>
      </c>
      <c r="H325" s="345">
        <v>0</v>
      </c>
      <c r="I325" s="345">
        <v>15</v>
      </c>
      <c r="J325" s="345">
        <v>0</v>
      </c>
      <c r="K325" s="345"/>
    </row>
    <row r="326" spans="1:11">
      <c r="A326" s="345">
        <v>339020</v>
      </c>
      <c r="B326" s="345" t="s">
        <v>329</v>
      </c>
      <c r="C326" s="345" t="s">
        <v>849</v>
      </c>
      <c r="D326" s="345">
        <v>185</v>
      </c>
      <c r="E326" s="345">
        <v>0</v>
      </c>
      <c r="F326" s="345">
        <v>0</v>
      </c>
      <c r="G326" s="345">
        <v>25400</v>
      </c>
      <c r="H326" s="345">
        <v>0</v>
      </c>
      <c r="I326" s="345">
        <v>16</v>
      </c>
      <c r="J326" s="345">
        <v>70</v>
      </c>
      <c r="K326" s="345"/>
    </row>
    <row r="327" spans="1:11">
      <c r="A327" s="345">
        <v>254349</v>
      </c>
      <c r="B327" s="345" t="s">
        <v>135</v>
      </c>
      <c r="C327" s="345" t="s">
        <v>499</v>
      </c>
      <c r="D327" s="345">
        <v>7</v>
      </c>
      <c r="E327" s="345">
        <v>0</v>
      </c>
      <c r="F327" s="345">
        <v>0</v>
      </c>
      <c r="G327" s="345">
        <v>25100</v>
      </c>
      <c r="H327" s="345">
        <v>0</v>
      </c>
      <c r="I327" s="345">
        <v>15</v>
      </c>
      <c r="J327" s="345">
        <v>0</v>
      </c>
      <c r="K327" s="345"/>
    </row>
    <row r="328" spans="1:11">
      <c r="A328" s="345">
        <v>282041</v>
      </c>
      <c r="B328" s="345" t="s">
        <v>136</v>
      </c>
      <c r="C328" s="345" t="s">
        <v>850</v>
      </c>
      <c r="D328" s="345">
        <v>195</v>
      </c>
      <c r="E328" s="345">
        <v>0</v>
      </c>
      <c r="F328" s="345">
        <v>0</v>
      </c>
      <c r="G328" s="345">
        <v>30600</v>
      </c>
      <c r="H328" s="345">
        <v>0</v>
      </c>
      <c r="I328" s="345">
        <v>16</v>
      </c>
      <c r="J328" s="345">
        <v>70</v>
      </c>
      <c r="K328" s="345"/>
    </row>
    <row r="329" spans="1:11">
      <c r="A329" s="345">
        <v>254369</v>
      </c>
      <c r="B329" s="345" t="s">
        <v>135</v>
      </c>
      <c r="C329" s="345" t="s">
        <v>864</v>
      </c>
      <c r="D329" s="345">
        <v>235</v>
      </c>
      <c r="E329" s="345">
        <v>0</v>
      </c>
      <c r="F329" s="345">
        <v>0</v>
      </c>
      <c r="G329" s="345">
        <v>25500</v>
      </c>
      <c r="H329" s="345">
        <v>0</v>
      </c>
      <c r="I329" s="345">
        <v>14</v>
      </c>
      <c r="J329" s="345">
        <v>50</v>
      </c>
      <c r="K329" s="345"/>
    </row>
    <row r="330" spans="1:11">
      <c r="A330" s="345">
        <v>356425</v>
      </c>
      <c r="B330" s="345" t="s">
        <v>361</v>
      </c>
      <c r="C330" s="345" t="s">
        <v>795</v>
      </c>
      <c r="D330" s="345">
        <v>205</v>
      </c>
      <c r="E330" s="345">
        <v>0</v>
      </c>
      <c r="F330" s="345">
        <v>0</v>
      </c>
      <c r="G330" s="345">
        <v>32900</v>
      </c>
      <c r="H330" s="345">
        <v>0</v>
      </c>
      <c r="I330" s="345">
        <v>16</v>
      </c>
      <c r="J330" s="345">
        <v>70</v>
      </c>
      <c r="K330" s="345"/>
    </row>
    <row r="331" spans="1:11">
      <c r="A331" s="345">
        <v>254371</v>
      </c>
      <c r="B331" s="345" t="s">
        <v>135</v>
      </c>
      <c r="C331" s="345" t="s">
        <v>507</v>
      </c>
      <c r="D331" s="345">
        <v>265</v>
      </c>
      <c r="E331" s="345">
        <v>0</v>
      </c>
      <c r="F331" s="345">
        <v>0</v>
      </c>
      <c r="G331" s="345">
        <v>29500</v>
      </c>
      <c r="H331" s="345">
        <v>0</v>
      </c>
      <c r="I331" s="345">
        <v>14</v>
      </c>
      <c r="J331" s="345">
        <v>50</v>
      </c>
      <c r="K331" s="345"/>
    </row>
    <row r="332" spans="1:11">
      <c r="A332" s="345">
        <v>356426</v>
      </c>
      <c r="B332" s="345" t="s">
        <v>361</v>
      </c>
      <c r="C332" s="345" t="s">
        <v>685</v>
      </c>
      <c r="D332" s="345">
        <v>225</v>
      </c>
      <c r="E332" s="345">
        <v>0</v>
      </c>
      <c r="F332" s="345">
        <v>0</v>
      </c>
      <c r="G332" s="345">
        <v>37900</v>
      </c>
      <c r="H332" s="345">
        <v>0</v>
      </c>
      <c r="I332" s="345">
        <v>16</v>
      </c>
      <c r="J332" s="345">
        <v>70</v>
      </c>
      <c r="K332" s="345"/>
    </row>
    <row r="333" spans="1:11">
      <c r="A333" s="345">
        <v>254339</v>
      </c>
      <c r="B333" s="345" t="s">
        <v>135</v>
      </c>
      <c r="C333" s="345" t="s">
        <v>514</v>
      </c>
      <c r="D333" s="345">
        <v>195</v>
      </c>
      <c r="E333" s="345">
        <v>0</v>
      </c>
      <c r="F333" s="345">
        <v>0</v>
      </c>
      <c r="G333" s="345">
        <v>34400</v>
      </c>
      <c r="H333" s="345">
        <v>0</v>
      </c>
      <c r="I333" s="345">
        <v>18</v>
      </c>
      <c r="J333" s="345">
        <v>60</v>
      </c>
      <c r="K333" s="345"/>
    </row>
    <row r="334" spans="1:11">
      <c r="A334" s="345">
        <v>356427</v>
      </c>
      <c r="B334" s="345" t="s">
        <v>361</v>
      </c>
      <c r="C334" s="345" t="s">
        <v>678</v>
      </c>
      <c r="D334" s="345">
        <v>205</v>
      </c>
      <c r="E334" s="345">
        <v>0</v>
      </c>
      <c r="F334" s="345">
        <v>0</v>
      </c>
      <c r="G334" s="345">
        <v>32500</v>
      </c>
      <c r="H334" s="345">
        <v>0</v>
      </c>
      <c r="I334" s="345">
        <v>16</v>
      </c>
      <c r="J334" s="345">
        <v>75</v>
      </c>
      <c r="K334" s="345"/>
    </row>
    <row r="335" spans="1:11">
      <c r="A335" s="345">
        <v>356434</v>
      </c>
      <c r="B335" s="345" t="s">
        <v>361</v>
      </c>
      <c r="C335" s="345" t="s">
        <v>787</v>
      </c>
      <c r="D335" s="345">
        <v>205</v>
      </c>
      <c r="E335" s="345">
        <v>0</v>
      </c>
      <c r="F335" s="345">
        <v>0</v>
      </c>
      <c r="G335" s="345">
        <v>37500</v>
      </c>
      <c r="H335" s="345">
        <v>0</v>
      </c>
      <c r="I335" s="345">
        <v>18</v>
      </c>
      <c r="J335" s="345">
        <v>60</v>
      </c>
      <c r="K335" s="345"/>
    </row>
    <row r="336" spans="1:11">
      <c r="A336" s="345">
        <v>356428</v>
      </c>
      <c r="B336" s="345" t="s">
        <v>361</v>
      </c>
      <c r="C336" s="345" t="s">
        <v>689</v>
      </c>
      <c r="D336" s="345">
        <v>225</v>
      </c>
      <c r="E336" s="345">
        <v>0</v>
      </c>
      <c r="F336" s="345">
        <v>0</v>
      </c>
      <c r="G336" s="345">
        <v>38200</v>
      </c>
      <c r="H336" s="345">
        <v>0</v>
      </c>
      <c r="I336" s="345">
        <v>16</v>
      </c>
      <c r="J336" s="345">
        <v>75</v>
      </c>
      <c r="K336" s="345"/>
    </row>
    <row r="337" spans="1:11">
      <c r="A337" s="345">
        <v>318295</v>
      </c>
      <c r="B337" s="345" t="s">
        <v>328</v>
      </c>
      <c r="C337" s="345" t="s">
        <v>533</v>
      </c>
      <c r="D337" s="345">
        <v>225</v>
      </c>
      <c r="E337" s="345">
        <v>0</v>
      </c>
      <c r="F337" s="345">
        <v>0</v>
      </c>
      <c r="G337" s="345">
        <v>38200</v>
      </c>
      <c r="H337" s="345">
        <v>0</v>
      </c>
      <c r="I337" s="345">
        <v>18</v>
      </c>
      <c r="J337" s="345">
        <v>60</v>
      </c>
      <c r="K337" s="345"/>
    </row>
    <row r="338" spans="1:11">
      <c r="A338" s="345">
        <v>356429</v>
      </c>
      <c r="B338" s="345" t="s">
        <v>361</v>
      </c>
      <c r="C338" s="345" t="s">
        <v>681</v>
      </c>
      <c r="D338" s="345">
        <v>185</v>
      </c>
      <c r="E338" s="345">
        <v>0</v>
      </c>
      <c r="F338" s="345">
        <v>0</v>
      </c>
      <c r="G338" s="345">
        <v>29700</v>
      </c>
      <c r="H338" s="345">
        <v>0</v>
      </c>
      <c r="I338" s="345">
        <v>16</v>
      </c>
      <c r="J338" s="345">
        <v>85</v>
      </c>
      <c r="K338" s="345"/>
    </row>
    <row r="339" spans="1:11">
      <c r="A339" s="345">
        <v>356435</v>
      </c>
      <c r="B339" s="345" t="s">
        <v>361</v>
      </c>
      <c r="C339" s="345" t="s">
        <v>789</v>
      </c>
      <c r="D339" s="345">
        <v>195</v>
      </c>
      <c r="E339" s="345">
        <v>0</v>
      </c>
      <c r="F339" s="345">
        <v>0</v>
      </c>
      <c r="G339" s="345">
        <v>34100</v>
      </c>
      <c r="H339" s="345">
        <v>0</v>
      </c>
      <c r="I339" s="345">
        <v>18</v>
      </c>
      <c r="J339" s="345">
        <v>70</v>
      </c>
      <c r="K339" s="345"/>
    </row>
    <row r="340" spans="1:11">
      <c r="A340" s="345">
        <v>356430</v>
      </c>
      <c r="B340" s="345" t="s">
        <v>361</v>
      </c>
      <c r="C340" s="345" t="s">
        <v>676</v>
      </c>
      <c r="D340" s="345">
        <v>195</v>
      </c>
      <c r="E340" s="345">
        <v>0</v>
      </c>
      <c r="F340" s="345">
        <v>0</v>
      </c>
      <c r="G340" s="345">
        <v>31200</v>
      </c>
      <c r="H340" s="345">
        <v>0</v>
      </c>
      <c r="I340" s="345">
        <v>16</v>
      </c>
      <c r="J340" s="345">
        <v>85</v>
      </c>
      <c r="K340" s="345"/>
    </row>
    <row r="341" spans="1:11">
      <c r="A341" s="345">
        <v>356436</v>
      </c>
      <c r="B341" s="345" t="s">
        <v>361</v>
      </c>
      <c r="C341" s="345" t="s">
        <v>790</v>
      </c>
      <c r="D341" s="345">
        <v>205</v>
      </c>
      <c r="E341" s="345">
        <v>0</v>
      </c>
      <c r="F341" s="345">
        <v>0</v>
      </c>
      <c r="G341" s="345">
        <v>36200</v>
      </c>
      <c r="H341" s="345">
        <v>0</v>
      </c>
      <c r="I341" s="345">
        <v>18</v>
      </c>
      <c r="J341" s="345">
        <v>70</v>
      </c>
      <c r="K341" s="345"/>
    </row>
    <row r="342" spans="1:11">
      <c r="A342" s="345">
        <v>356431</v>
      </c>
      <c r="B342" s="345" t="s">
        <v>361</v>
      </c>
      <c r="C342" s="345" t="s">
        <v>677</v>
      </c>
      <c r="D342" s="345">
        <v>205</v>
      </c>
      <c r="E342" s="345">
        <v>0</v>
      </c>
      <c r="F342" s="345">
        <v>0</v>
      </c>
      <c r="G342" s="345">
        <v>31300</v>
      </c>
      <c r="H342" s="345">
        <v>0</v>
      </c>
      <c r="I342" s="345">
        <v>16</v>
      </c>
      <c r="J342" s="345">
        <v>85</v>
      </c>
      <c r="K342" s="345"/>
    </row>
    <row r="343" spans="1:11">
      <c r="A343" s="345">
        <v>254341</v>
      </c>
      <c r="B343" s="345" t="s">
        <v>135</v>
      </c>
      <c r="C343" s="345" t="s">
        <v>515</v>
      </c>
      <c r="D343" s="345">
        <v>215</v>
      </c>
      <c r="E343" s="345">
        <v>0</v>
      </c>
      <c r="F343" s="345">
        <v>0</v>
      </c>
      <c r="G343" s="345">
        <v>34700</v>
      </c>
      <c r="H343" s="345">
        <v>0</v>
      </c>
      <c r="I343" s="345">
        <v>18</v>
      </c>
      <c r="J343" s="345">
        <v>70</v>
      </c>
      <c r="K343" s="345"/>
    </row>
    <row r="344" spans="1:11">
      <c r="A344" s="345">
        <v>356432</v>
      </c>
      <c r="B344" s="345" t="s">
        <v>361</v>
      </c>
      <c r="C344" s="345" t="s">
        <v>687</v>
      </c>
      <c r="D344" s="345">
        <v>215</v>
      </c>
      <c r="E344" s="345">
        <v>0</v>
      </c>
      <c r="F344" s="345">
        <v>0</v>
      </c>
      <c r="G344" s="345">
        <v>33900</v>
      </c>
      <c r="H344" s="345">
        <v>0</v>
      </c>
      <c r="I344" s="345">
        <v>16</v>
      </c>
      <c r="J344" s="345">
        <v>85</v>
      </c>
      <c r="K344" s="345"/>
    </row>
    <row r="345" spans="1:11">
      <c r="A345" s="345">
        <v>356437</v>
      </c>
      <c r="B345" s="345" t="s">
        <v>361</v>
      </c>
      <c r="C345" s="345" t="s">
        <v>791</v>
      </c>
      <c r="D345" s="345">
        <v>215</v>
      </c>
      <c r="E345" s="345">
        <v>0</v>
      </c>
      <c r="F345" s="345">
        <v>0</v>
      </c>
      <c r="G345" s="345">
        <v>37600</v>
      </c>
      <c r="H345" s="345">
        <v>0</v>
      </c>
      <c r="I345" s="345">
        <v>18</v>
      </c>
      <c r="J345" s="345">
        <v>70</v>
      </c>
      <c r="K345" s="345"/>
    </row>
    <row r="346" spans="1:11">
      <c r="A346" s="345">
        <v>354903</v>
      </c>
      <c r="B346" s="345" t="s">
        <v>853</v>
      </c>
      <c r="C346" s="345" t="s">
        <v>854</v>
      </c>
      <c r="D346" s="345">
        <v>225</v>
      </c>
      <c r="E346" s="345">
        <v>0</v>
      </c>
      <c r="F346" s="345">
        <v>0</v>
      </c>
      <c r="G346" s="345">
        <v>33500</v>
      </c>
      <c r="H346" s="345">
        <v>0</v>
      </c>
      <c r="I346" s="345">
        <v>16</v>
      </c>
      <c r="J346" s="345">
        <v>85</v>
      </c>
      <c r="K346" s="345"/>
    </row>
    <row r="347" spans="1:11">
      <c r="A347" s="345">
        <v>282051</v>
      </c>
      <c r="B347" s="345" t="s">
        <v>136</v>
      </c>
      <c r="C347" s="345" t="s">
        <v>862</v>
      </c>
      <c r="D347" s="345">
        <v>205</v>
      </c>
      <c r="E347" s="345">
        <v>0</v>
      </c>
      <c r="F347" s="345">
        <v>0</v>
      </c>
      <c r="G347" s="345">
        <v>29500</v>
      </c>
      <c r="H347" s="345">
        <v>0</v>
      </c>
      <c r="I347" s="345">
        <v>18</v>
      </c>
      <c r="J347" s="345">
        <v>80</v>
      </c>
      <c r="K347" s="345"/>
    </row>
    <row r="348" spans="1:11">
      <c r="A348" s="345">
        <v>356433</v>
      </c>
      <c r="B348" s="345" t="s">
        <v>361</v>
      </c>
      <c r="C348" s="345" t="s">
        <v>686</v>
      </c>
      <c r="D348" s="345">
        <v>225</v>
      </c>
      <c r="E348" s="345">
        <v>0</v>
      </c>
      <c r="F348" s="345">
        <v>0</v>
      </c>
      <c r="G348" s="345">
        <v>35000</v>
      </c>
      <c r="H348" s="345">
        <v>0</v>
      </c>
      <c r="I348" s="345">
        <v>16</v>
      </c>
      <c r="J348" s="345">
        <v>85</v>
      </c>
      <c r="K348" s="345"/>
    </row>
    <row r="349" spans="1:11">
      <c r="A349" s="345">
        <v>318269</v>
      </c>
      <c r="B349" s="345" t="s">
        <v>328</v>
      </c>
      <c r="C349" s="345" t="s">
        <v>532</v>
      </c>
      <c r="D349" s="345">
        <v>205</v>
      </c>
      <c r="E349" s="345">
        <v>0</v>
      </c>
      <c r="F349" s="345">
        <v>0</v>
      </c>
      <c r="G349" s="345">
        <v>33200</v>
      </c>
      <c r="H349" s="345">
        <v>0</v>
      </c>
      <c r="I349" s="345">
        <v>18</v>
      </c>
      <c r="J349" s="345">
        <v>80</v>
      </c>
      <c r="K349" s="345"/>
    </row>
    <row r="350" spans="1:11">
      <c r="A350" s="345">
        <v>339012</v>
      </c>
      <c r="B350" s="345" t="s">
        <v>329</v>
      </c>
      <c r="C350" s="345" t="s">
        <v>851</v>
      </c>
      <c r="D350" s="345">
        <v>185</v>
      </c>
      <c r="E350" s="345">
        <v>0</v>
      </c>
      <c r="F350" s="345">
        <v>0</v>
      </c>
      <c r="G350" s="345">
        <v>30800</v>
      </c>
      <c r="H350" s="345">
        <v>0</v>
      </c>
      <c r="I350" s="345">
        <v>15</v>
      </c>
      <c r="J350" s="345">
        <v>65</v>
      </c>
      <c r="K350" s="345"/>
    </row>
    <row r="351" spans="1:11">
      <c r="A351" s="345">
        <v>356438</v>
      </c>
      <c r="B351" s="345" t="s">
        <v>361</v>
      </c>
      <c r="C351" s="345" t="s">
        <v>792</v>
      </c>
      <c r="D351" s="345">
        <v>205</v>
      </c>
      <c r="E351" s="345">
        <v>0</v>
      </c>
      <c r="F351" s="345">
        <v>0</v>
      </c>
      <c r="G351" s="345">
        <v>33200</v>
      </c>
      <c r="H351" s="345">
        <v>0</v>
      </c>
      <c r="I351" s="345">
        <v>18</v>
      </c>
      <c r="J351" s="345">
        <v>80</v>
      </c>
      <c r="K351" s="345"/>
    </row>
    <row r="352" spans="1:11">
      <c r="A352" s="345">
        <v>339018</v>
      </c>
      <c r="B352" s="345" t="s">
        <v>329</v>
      </c>
      <c r="C352" s="345" t="s">
        <v>852</v>
      </c>
      <c r="D352" s="345">
        <v>205</v>
      </c>
      <c r="E352" s="345">
        <v>0</v>
      </c>
      <c r="F352" s="345">
        <v>0</v>
      </c>
      <c r="G352" s="345">
        <v>34000</v>
      </c>
      <c r="H352" s="345">
        <v>0</v>
      </c>
      <c r="I352" s="345">
        <v>15</v>
      </c>
      <c r="J352" s="345">
        <v>65</v>
      </c>
      <c r="K352" s="345"/>
    </row>
    <row r="353" spans="1:11">
      <c r="A353" s="345">
        <v>282065</v>
      </c>
      <c r="B353" s="345" t="s">
        <v>136</v>
      </c>
      <c r="C353" s="345" t="s">
        <v>863</v>
      </c>
      <c r="D353" s="345">
        <v>215</v>
      </c>
      <c r="E353" s="345">
        <v>0</v>
      </c>
      <c r="F353" s="345">
        <v>0</v>
      </c>
      <c r="G353" s="345">
        <v>35200</v>
      </c>
      <c r="H353" s="345">
        <v>0</v>
      </c>
      <c r="I353" s="345">
        <v>16</v>
      </c>
      <c r="J353" s="345">
        <v>60</v>
      </c>
      <c r="K353" s="345"/>
    </row>
    <row r="354" spans="1:11">
      <c r="A354" s="345">
        <v>356416</v>
      </c>
      <c r="B354" s="345" t="s">
        <v>361</v>
      </c>
      <c r="C354" s="345" t="s">
        <v>794</v>
      </c>
      <c r="D354" s="345">
        <v>215</v>
      </c>
      <c r="E354" s="345">
        <v>0</v>
      </c>
      <c r="F354" s="345">
        <v>0</v>
      </c>
      <c r="G354" s="345">
        <v>36100</v>
      </c>
      <c r="H354" s="345">
        <v>0</v>
      </c>
      <c r="I354" s="345">
        <v>15</v>
      </c>
      <c r="J354" s="345">
        <v>65</v>
      </c>
      <c r="K354" s="345"/>
    </row>
    <row r="355" spans="1:11">
      <c r="A355" s="345">
        <v>282055</v>
      </c>
      <c r="B355" s="345" t="s">
        <v>136</v>
      </c>
      <c r="C355" s="345" t="s">
        <v>512</v>
      </c>
      <c r="D355" s="345">
        <v>185</v>
      </c>
      <c r="E355" s="345">
        <v>0</v>
      </c>
      <c r="F355" s="345">
        <v>0</v>
      </c>
      <c r="G355" s="345">
        <v>29400</v>
      </c>
      <c r="H355" s="345">
        <v>0</v>
      </c>
      <c r="I355" s="345">
        <v>16</v>
      </c>
      <c r="J355" s="345">
        <v>70</v>
      </c>
      <c r="K355" s="345"/>
    </row>
    <row r="356" spans="1:11">
      <c r="A356" s="345">
        <v>250067</v>
      </c>
      <c r="B356" s="345" t="s">
        <v>135</v>
      </c>
      <c r="C356" s="345" t="s">
        <v>855</v>
      </c>
      <c r="D356" s="345">
        <v>195</v>
      </c>
      <c r="E356" s="345">
        <v>0</v>
      </c>
      <c r="F356" s="345">
        <v>0</v>
      </c>
      <c r="G356" s="345">
        <v>29300</v>
      </c>
      <c r="H356" s="345">
        <v>0</v>
      </c>
      <c r="I356" s="345">
        <v>15</v>
      </c>
      <c r="J356" s="345">
        <v>70</v>
      </c>
      <c r="K356" s="345"/>
    </row>
    <row r="357" spans="1:11">
      <c r="A357" s="345">
        <v>356423</v>
      </c>
      <c r="B357" s="345" t="s">
        <v>361</v>
      </c>
      <c r="C357" s="345" t="s">
        <v>861</v>
      </c>
      <c r="D357" s="345">
        <v>195</v>
      </c>
      <c r="E357" s="345">
        <v>0</v>
      </c>
      <c r="F357" s="345">
        <v>0</v>
      </c>
      <c r="G357" s="345">
        <v>32300</v>
      </c>
      <c r="H357" s="345">
        <v>0</v>
      </c>
      <c r="I357" s="345">
        <v>16</v>
      </c>
      <c r="J357" s="345">
        <v>70</v>
      </c>
      <c r="K357" s="345"/>
    </row>
    <row r="358" spans="1:11">
      <c r="A358" s="345">
        <v>356417</v>
      </c>
      <c r="B358" s="345" t="s">
        <v>361</v>
      </c>
      <c r="C358" s="345" t="s">
        <v>680</v>
      </c>
      <c r="D358" s="345">
        <v>175</v>
      </c>
      <c r="E358" s="345">
        <v>0</v>
      </c>
      <c r="F358" s="345">
        <v>0</v>
      </c>
      <c r="G358" s="345">
        <v>24600</v>
      </c>
      <c r="H358" s="345">
        <v>0</v>
      </c>
      <c r="I358" s="345">
        <v>15</v>
      </c>
      <c r="J358" s="345">
        <v>75</v>
      </c>
      <c r="K358" s="345"/>
    </row>
    <row r="359" spans="1:11">
      <c r="A359" s="345">
        <v>339011</v>
      </c>
      <c r="B359" s="345" t="s">
        <v>329</v>
      </c>
      <c r="C359" s="345" t="s">
        <v>786</v>
      </c>
      <c r="D359" s="345">
        <v>175</v>
      </c>
      <c r="E359" s="345">
        <v>0</v>
      </c>
      <c r="F359" s="345">
        <v>0</v>
      </c>
      <c r="G359" s="345">
        <v>24000</v>
      </c>
      <c r="H359" s="345">
        <v>0</v>
      </c>
      <c r="I359" s="345">
        <v>15</v>
      </c>
      <c r="J359" s="345">
        <v>75</v>
      </c>
      <c r="K359" s="345"/>
    </row>
    <row r="360" spans="1:11">
      <c r="A360" s="345">
        <v>270881</v>
      </c>
      <c r="B360" s="345" t="s">
        <v>135</v>
      </c>
      <c r="C360" s="345" t="s">
        <v>523</v>
      </c>
      <c r="D360" s="345">
        <v>245</v>
      </c>
      <c r="E360" s="345">
        <v>0</v>
      </c>
      <c r="F360" s="345">
        <v>0</v>
      </c>
      <c r="G360" s="345">
        <v>29500</v>
      </c>
      <c r="H360" s="345">
        <v>0</v>
      </c>
      <c r="I360" s="345">
        <v>15</v>
      </c>
      <c r="J360" s="345">
        <v>50</v>
      </c>
      <c r="K360" s="345"/>
    </row>
    <row r="361" spans="1:11">
      <c r="A361" s="345">
        <v>356418</v>
      </c>
      <c r="B361" s="345" t="s">
        <v>361</v>
      </c>
      <c r="C361" s="345" t="s">
        <v>682</v>
      </c>
      <c r="D361" s="345">
        <v>185</v>
      </c>
      <c r="E361" s="345">
        <v>0</v>
      </c>
      <c r="F361" s="345">
        <v>0</v>
      </c>
      <c r="G361" s="345">
        <v>25900</v>
      </c>
      <c r="H361" s="345">
        <v>0</v>
      </c>
      <c r="I361" s="345">
        <v>15</v>
      </c>
      <c r="J361" s="345">
        <v>75</v>
      </c>
      <c r="K361" s="345"/>
    </row>
    <row r="362" spans="1:11">
      <c r="A362" s="345">
        <v>270879</v>
      </c>
      <c r="B362" s="345" t="s">
        <v>135</v>
      </c>
      <c r="C362" s="345" t="s">
        <v>521</v>
      </c>
      <c r="D362" s="345">
        <v>235</v>
      </c>
      <c r="E362" s="345">
        <v>0</v>
      </c>
      <c r="F362" s="345">
        <v>0</v>
      </c>
      <c r="G362" s="345">
        <v>25500</v>
      </c>
      <c r="H362" s="345">
        <v>0</v>
      </c>
      <c r="I362" s="345">
        <v>14</v>
      </c>
      <c r="J362" s="345">
        <v>50</v>
      </c>
      <c r="K362" s="345"/>
    </row>
    <row r="363" spans="1:11">
      <c r="A363" s="345">
        <v>356419</v>
      </c>
      <c r="B363" s="345" t="s">
        <v>361</v>
      </c>
      <c r="C363" s="345" t="s">
        <v>679</v>
      </c>
      <c r="D363" s="345">
        <v>195</v>
      </c>
      <c r="E363" s="345">
        <v>0</v>
      </c>
      <c r="F363" s="345">
        <v>0</v>
      </c>
      <c r="G363" s="345">
        <v>27800</v>
      </c>
      <c r="H363" s="345">
        <v>0</v>
      </c>
      <c r="I363" s="345">
        <v>15</v>
      </c>
      <c r="J363" s="345">
        <v>75</v>
      </c>
      <c r="K363" s="345"/>
    </row>
    <row r="364" spans="1:11">
      <c r="A364" s="345">
        <v>270877</v>
      </c>
      <c r="B364" s="345" t="s">
        <v>135</v>
      </c>
      <c r="C364" s="345" t="s">
        <v>522</v>
      </c>
      <c r="D364" s="345">
        <v>225</v>
      </c>
      <c r="E364" s="345">
        <v>0</v>
      </c>
      <c r="F364" s="345">
        <v>0</v>
      </c>
      <c r="G364" s="345">
        <v>21700</v>
      </c>
      <c r="H364" s="345">
        <v>0</v>
      </c>
      <c r="I364" s="345">
        <v>13</v>
      </c>
      <c r="J364" s="345">
        <v>50</v>
      </c>
      <c r="K364" s="345"/>
    </row>
    <row r="365" spans="1:11">
      <c r="A365" s="345">
        <v>257445</v>
      </c>
      <c r="B365" s="345" t="s">
        <v>135</v>
      </c>
      <c r="C365" s="345" t="s">
        <v>856</v>
      </c>
      <c r="D365" s="345">
        <v>215</v>
      </c>
      <c r="E365" s="345">
        <v>0</v>
      </c>
      <c r="F365" s="345">
        <v>0</v>
      </c>
      <c r="G365" s="345">
        <v>30300</v>
      </c>
      <c r="H365" s="345">
        <v>0</v>
      </c>
      <c r="I365" s="345">
        <v>15</v>
      </c>
      <c r="J365" s="345">
        <v>75</v>
      </c>
      <c r="K365" s="345"/>
    </row>
    <row r="366" spans="1:11">
      <c r="A366" s="345">
        <v>352123</v>
      </c>
      <c r="B366" s="345" t="s">
        <v>853</v>
      </c>
      <c r="C366" s="345" t="s">
        <v>857</v>
      </c>
      <c r="D366" s="345">
        <v>175</v>
      </c>
      <c r="E366" s="345">
        <v>0</v>
      </c>
      <c r="F366" s="345">
        <v>0</v>
      </c>
      <c r="G366" s="345">
        <v>22400</v>
      </c>
      <c r="H366" s="345">
        <v>0</v>
      </c>
      <c r="I366" s="345">
        <v>15</v>
      </c>
      <c r="J366" s="345">
        <v>80</v>
      </c>
      <c r="K366" s="345"/>
    </row>
    <row r="367" spans="1:11">
      <c r="A367" s="345">
        <v>356420</v>
      </c>
      <c r="B367" s="345" t="s">
        <v>361</v>
      </c>
      <c r="C367" s="345" t="s">
        <v>692</v>
      </c>
      <c r="D367" s="345">
        <v>175</v>
      </c>
      <c r="E367" s="345">
        <v>0</v>
      </c>
      <c r="F367" s="345">
        <v>0</v>
      </c>
      <c r="G367" s="345">
        <v>23500</v>
      </c>
      <c r="H367" s="345">
        <v>0</v>
      </c>
      <c r="I367" s="345">
        <v>15</v>
      </c>
      <c r="J367" s="345">
        <v>80</v>
      </c>
      <c r="K367" s="345"/>
    </row>
    <row r="368" spans="1:11">
      <c r="A368" s="345">
        <v>254331</v>
      </c>
      <c r="B368" s="345" t="s">
        <v>135</v>
      </c>
      <c r="C368" s="345" t="s">
        <v>858</v>
      </c>
      <c r="D368" s="345">
        <v>185</v>
      </c>
      <c r="E368" s="345">
        <v>0</v>
      </c>
      <c r="F368" s="345">
        <v>0</v>
      </c>
      <c r="G368" s="345">
        <v>25100</v>
      </c>
      <c r="H368" s="345">
        <v>0</v>
      </c>
      <c r="I368" s="345">
        <v>15</v>
      </c>
      <c r="J368" s="345">
        <v>80</v>
      </c>
      <c r="K368" s="345"/>
    </row>
    <row r="369" spans="1:11">
      <c r="A369" s="345">
        <v>352122</v>
      </c>
      <c r="B369" s="345" t="s">
        <v>853</v>
      </c>
      <c r="C369" s="345" t="s">
        <v>859</v>
      </c>
      <c r="D369" s="345">
        <v>205</v>
      </c>
      <c r="E369" s="345">
        <v>0</v>
      </c>
      <c r="F369" s="345">
        <v>0</v>
      </c>
      <c r="G369" s="345">
        <v>27300</v>
      </c>
      <c r="H369" s="345">
        <v>0</v>
      </c>
      <c r="I369" s="345">
        <v>15</v>
      </c>
      <c r="J369" s="345">
        <v>80</v>
      </c>
      <c r="K369" s="345"/>
    </row>
    <row r="370" spans="1:11">
      <c r="A370" s="345">
        <v>356421</v>
      </c>
      <c r="B370" s="345" t="s">
        <v>361</v>
      </c>
      <c r="C370" s="345" t="s">
        <v>691</v>
      </c>
      <c r="D370" s="345">
        <v>205</v>
      </c>
      <c r="E370" s="345">
        <v>0</v>
      </c>
      <c r="F370" s="345">
        <v>0</v>
      </c>
      <c r="G370" s="345">
        <v>28100</v>
      </c>
      <c r="H370" s="345">
        <v>0</v>
      </c>
      <c r="I370" s="345">
        <v>15</v>
      </c>
      <c r="J370" s="345">
        <v>80</v>
      </c>
      <c r="K370" s="345"/>
    </row>
    <row r="371" spans="1:11">
      <c r="A371" s="345">
        <v>257443</v>
      </c>
      <c r="B371" s="345" t="s">
        <v>135</v>
      </c>
      <c r="C371" s="345" t="s">
        <v>860</v>
      </c>
      <c r="D371" s="345">
        <v>215</v>
      </c>
      <c r="E371" s="345">
        <v>0</v>
      </c>
      <c r="F371" s="345">
        <v>0</v>
      </c>
      <c r="G371" s="345">
        <v>30000</v>
      </c>
      <c r="H371" s="345">
        <v>0</v>
      </c>
      <c r="I371" s="345">
        <v>15</v>
      </c>
      <c r="J371" s="345">
        <v>80</v>
      </c>
      <c r="K371" s="345"/>
    </row>
    <row r="372" spans="1:11">
      <c r="A372" s="345">
        <v>356422</v>
      </c>
      <c r="B372" s="345" t="s">
        <v>361</v>
      </c>
      <c r="C372" s="345" t="s">
        <v>688</v>
      </c>
      <c r="D372" s="345">
        <v>195</v>
      </c>
      <c r="E372" s="345">
        <v>0</v>
      </c>
      <c r="F372" s="345">
        <v>0</v>
      </c>
      <c r="G372" s="345">
        <v>29200</v>
      </c>
      <c r="H372" s="345">
        <v>0</v>
      </c>
      <c r="I372" s="345">
        <v>15</v>
      </c>
      <c r="J372" s="345">
        <v>85</v>
      </c>
      <c r="K372" s="345"/>
    </row>
    <row r="373" spans="1:11">
      <c r="A373" s="345">
        <v>323913</v>
      </c>
      <c r="B373" s="345" t="s">
        <v>328</v>
      </c>
      <c r="C373" s="345" t="s">
        <v>489</v>
      </c>
      <c r="D373" s="345">
        <v>6.5</v>
      </c>
      <c r="E373" s="345">
        <v>0</v>
      </c>
      <c r="F373" s="345">
        <v>0</v>
      </c>
      <c r="G373" s="345">
        <v>26200</v>
      </c>
      <c r="H373" s="345">
        <v>0</v>
      </c>
      <c r="I373" s="345">
        <v>16</v>
      </c>
      <c r="J373" s="345">
        <v>0</v>
      </c>
      <c r="K373" s="345"/>
    </row>
    <row r="374" spans="1:11">
      <c r="A374" s="345">
        <v>319697</v>
      </c>
      <c r="B374" s="345" t="s">
        <v>135</v>
      </c>
      <c r="C374" s="345" t="s">
        <v>498</v>
      </c>
      <c r="D374" s="345">
        <v>6.5</v>
      </c>
      <c r="E374" s="345">
        <v>0</v>
      </c>
      <c r="F374" s="345">
        <v>0</v>
      </c>
      <c r="G374" s="345">
        <v>27300</v>
      </c>
      <c r="H374" s="345">
        <v>0</v>
      </c>
      <c r="I374" s="345">
        <v>16</v>
      </c>
      <c r="J374" s="345">
        <v>0</v>
      </c>
      <c r="K374" s="345"/>
    </row>
    <row r="375" spans="1:11">
      <c r="A375" s="345">
        <v>254363</v>
      </c>
      <c r="B375" s="345" t="s">
        <v>135</v>
      </c>
      <c r="C375" s="345" t="s">
        <v>509</v>
      </c>
      <c r="D375" s="345">
        <v>7</v>
      </c>
      <c r="E375" s="345">
        <v>0</v>
      </c>
      <c r="F375" s="345">
        <v>0</v>
      </c>
      <c r="G375" s="345">
        <v>25100</v>
      </c>
      <c r="H375" s="345">
        <v>0</v>
      </c>
      <c r="I375" s="345">
        <v>16</v>
      </c>
      <c r="J375" s="345">
        <v>0</v>
      </c>
      <c r="K375" s="345"/>
    </row>
    <row r="376" spans="1:11">
      <c r="A376" s="345">
        <v>323914</v>
      </c>
      <c r="B376" s="345" t="s">
        <v>328</v>
      </c>
      <c r="C376" s="345" t="s">
        <v>493</v>
      </c>
      <c r="D376" s="345">
        <v>7</v>
      </c>
      <c r="E376" s="345">
        <v>0</v>
      </c>
      <c r="F376" s="345">
        <v>0</v>
      </c>
      <c r="G376" s="345">
        <v>27100</v>
      </c>
      <c r="H376" s="345">
        <v>0</v>
      </c>
      <c r="I376" s="345">
        <v>16</v>
      </c>
      <c r="J376" s="345">
        <v>0</v>
      </c>
      <c r="K376" s="345"/>
    </row>
    <row r="377" spans="1:11">
      <c r="A377" s="345">
        <v>323915</v>
      </c>
      <c r="B377" s="345" t="s">
        <v>328</v>
      </c>
      <c r="C377" s="345" t="s">
        <v>494</v>
      </c>
      <c r="D377" s="345">
        <v>7</v>
      </c>
      <c r="E377" s="345">
        <v>0</v>
      </c>
      <c r="F377" s="345">
        <v>0</v>
      </c>
      <c r="G377" s="345">
        <v>29000</v>
      </c>
      <c r="H377" s="345">
        <v>0</v>
      </c>
      <c r="I377" s="345">
        <v>16</v>
      </c>
      <c r="J377" s="345">
        <v>0</v>
      </c>
      <c r="K377" s="345"/>
    </row>
    <row r="378" spans="1:11">
      <c r="A378" s="345">
        <v>237309</v>
      </c>
      <c r="B378" s="345" t="s">
        <v>106</v>
      </c>
      <c r="C378" s="345" t="s">
        <v>503</v>
      </c>
      <c r="D378" s="345">
        <v>7.5</v>
      </c>
      <c r="E378" s="345">
        <v>0</v>
      </c>
      <c r="F378" s="345">
        <v>0</v>
      </c>
      <c r="G378" s="345">
        <v>27300</v>
      </c>
      <c r="H378" s="345">
        <v>0</v>
      </c>
      <c r="I378" s="345">
        <v>16</v>
      </c>
      <c r="J378" s="345">
        <v>0</v>
      </c>
      <c r="K378" s="345"/>
    </row>
    <row r="379" spans="1:11">
      <c r="A379" s="345">
        <v>237133</v>
      </c>
      <c r="B379" s="345" t="s">
        <v>106</v>
      </c>
      <c r="C379" s="345" t="s">
        <v>495</v>
      </c>
      <c r="D379" s="345">
        <v>7.5</v>
      </c>
      <c r="E379" s="345">
        <v>0</v>
      </c>
      <c r="F379" s="345">
        <v>0</v>
      </c>
      <c r="G379" s="345">
        <v>27400</v>
      </c>
      <c r="H379" s="345">
        <v>0</v>
      </c>
      <c r="I379" s="345">
        <v>16</v>
      </c>
      <c r="J379" s="345">
        <v>0</v>
      </c>
      <c r="K379" s="345"/>
    </row>
    <row r="380" spans="1:11">
      <c r="A380" s="345">
        <v>254351</v>
      </c>
      <c r="B380" s="345" t="s">
        <v>135</v>
      </c>
      <c r="C380" s="345" t="s">
        <v>499</v>
      </c>
      <c r="D380" s="345">
        <v>7</v>
      </c>
      <c r="E380" s="345">
        <v>0</v>
      </c>
      <c r="F380" s="345">
        <v>0</v>
      </c>
      <c r="G380" s="345">
        <v>23500</v>
      </c>
      <c r="H380" s="345">
        <v>0</v>
      </c>
      <c r="I380" s="345">
        <v>15</v>
      </c>
      <c r="J380" s="345">
        <v>0</v>
      </c>
      <c r="K380" s="345"/>
    </row>
    <row r="381" spans="1:11">
      <c r="A381" s="345">
        <v>254353</v>
      </c>
      <c r="B381" s="345" t="s">
        <v>135</v>
      </c>
      <c r="C381" s="345" t="s">
        <v>492</v>
      </c>
      <c r="D381" s="345">
        <v>7</v>
      </c>
      <c r="E381" s="345">
        <v>0</v>
      </c>
      <c r="F381" s="345">
        <v>0</v>
      </c>
      <c r="G381" s="345">
        <v>25500</v>
      </c>
      <c r="H381" s="345">
        <v>0</v>
      </c>
      <c r="I381" s="345">
        <v>15</v>
      </c>
      <c r="J381" s="345">
        <v>0</v>
      </c>
      <c r="K381" s="345"/>
    </row>
    <row r="382" spans="1:11">
      <c r="A382" s="345">
        <v>254355</v>
      </c>
      <c r="B382" s="345" t="s">
        <v>135</v>
      </c>
      <c r="C382" s="345" t="s">
        <v>496</v>
      </c>
      <c r="D382" s="345">
        <v>7</v>
      </c>
      <c r="E382" s="345">
        <v>0</v>
      </c>
      <c r="F382" s="345">
        <v>0</v>
      </c>
      <c r="G382" s="345">
        <v>27600</v>
      </c>
      <c r="H382" s="345">
        <v>0</v>
      </c>
      <c r="I382" s="345">
        <v>15</v>
      </c>
      <c r="J382" s="345">
        <v>0</v>
      </c>
      <c r="K382" s="345"/>
    </row>
    <row r="383" spans="1:11">
      <c r="A383" s="345">
        <v>235095</v>
      </c>
      <c r="B383" s="345" t="s">
        <v>106</v>
      </c>
      <c r="C383" s="345" t="s">
        <v>502</v>
      </c>
      <c r="D383" s="345">
        <v>7.5</v>
      </c>
      <c r="E383" s="345">
        <v>0</v>
      </c>
      <c r="F383" s="345">
        <v>0</v>
      </c>
      <c r="G383" s="345">
        <v>26100</v>
      </c>
      <c r="H383" s="345">
        <v>0</v>
      </c>
      <c r="I383" s="345">
        <v>15</v>
      </c>
      <c r="J383" s="345">
        <v>0</v>
      </c>
      <c r="K383" s="345"/>
    </row>
    <row r="384" spans="1:11">
      <c r="A384" s="345">
        <v>235097</v>
      </c>
      <c r="B384" s="345" t="s">
        <v>106</v>
      </c>
      <c r="C384" s="345" t="s">
        <v>497</v>
      </c>
      <c r="D384" s="345">
        <v>7.5</v>
      </c>
      <c r="E384" s="345">
        <v>0</v>
      </c>
      <c r="F384" s="345">
        <v>0</v>
      </c>
      <c r="G384" s="345">
        <v>27300</v>
      </c>
      <c r="H384" s="345">
        <v>0</v>
      </c>
      <c r="I384" s="345">
        <v>15</v>
      </c>
      <c r="J384" s="345">
        <v>0</v>
      </c>
      <c r="K384" s="345"/>
    </row>
    <row r="385" spans="1:11">
      <c r="A385" s="345">
        <v>339982</v>
      </c>
      <c r="B385" s="345" t="s">
        <v>327</v>
      </c>
      <c r="C385" s="345" t="s">
        <v>684</v>
      </c>
      <c r="D385" s="345">
        <v>205</v>
      </c>
      <c r="E385" s="345">
        <v>0</v>
      </c>
      <c r="F385" s="345">
        <v>0</v>
      </c>
      <c r="G385" s="345">
        <v>31200</v>
      </c>
      <c r="H385" s="345">
        <v>0</v>
      </c>
      <c r="I385" s="345">
        <v>16</v>
      </c>
      <c r="J385" s="345">
        <v>65</v>
      </c>
      <c r="K385" s="345"/>
    </row>
    <row r="386" spans="1:11">
      <c r="A386" s="345">
        <v>350639</v>
      </c>
      <c r="B386" s="345" t="s">
        <v>327</v>
      </c>
      <c r="C386" s="345" t="s">
        <v>680</v>
      </c>
      <c r="D386" s="345">
        <v>175</v>
      </c>
      <c r="E386" s="345">
        <v>0</v>
      </c>
      <c r="F386" s="345">
        <v>0</v>
      </c>
      <c r="G386" s="345">
        <v>20800</v>
      </c>
      <c r="H386" s="345">
        <v>0</v>
      </c>
      <c r="I386" s="345">
        <v>15</v>
      </c>
      <c r="J386" s="345">
        <v>75</v>
      </c>
      <c r="K386" s="345"/>
    </row>
    <row r="387" spans="1:11">
      <c r="A387" s="345">
        <v>350642</v>
      </c>
      <c r="B387" s="345" t="s">
        <v>327</v>
      </c>
      <c r="C387" s="345" t="s">
        <v>683</v>
      </c>
      <c r="D387" s="345">
        <v>205</v>
      </c>
      <c r="E387" s="345">
        <v>0</v>
      </c>
      <c r="F387" s="345">
        <v>0</v>
      </c>
      <c r="G387" s="345">
        <v>28600</v>
      </c>
      <c r="H387" s="345">
        <v>0</v>
      </c>
      <c r="I387" s="345">
        <v>16</v>
      </c>
      <c r="J387" s="345">
        <v>70</v>
      </c>
      <c r="K387" s="345"/>
    </row>
    <row r="388" spans="1:11">
      <c r="A388" s="345">
        <v>350640</v>
      </c>
      <c r="B388" s="345" t="s">
        <v>327</v>
      </c>
      <c r="C388" s="345" t="s">
        <v>679</v>
      </c>
      <c r="D388" s="345">
        <v>195</v>
      </c>
      <c r="E388" s="345">
        <v>0</v>
      </c>
      <c r="F388" s="345">
        <v>0</v>
      </c>
      <c r="G388" s="345">
        <v>24500</v>
      </c>
      <c r="H388" s="345">
        <v>0</v>
      </c>
      <c r="I388" s="345">
        <v>15</v>
      </c>
      <c r="J388" s="345">
        <v>75</v>
      </c>
      <c r="K388" s="345"/>
    </row>
    <row r="389" spans="1:11">
      <c r="A389" s="345">
        <v>339983</v>
      </c>
      <c r="B389" s="345" t="s">
        <v>327</v>
      </c>
      <c r="C389" s="345" t="s">
        <v>685</v>
      </c>
      <c r="D389" s="345">
        <v>225</v>
      </c>
      <c r="E389" s="345">
        <v>0</v>
      </c>
      <c r="F389" s="345">
        <v>0</v>
      </c>
      <c r="G389" s="345">
        <v>31600</v>
      </c>
      <c r="H389" s="345">
        <v>0</v>
      </c>
      <c r="I389" s="345">
        <v>16</v>
      </c>
      <c r="J389" s="345">
        <v>70</v>
      </c>
      <c r="K389" s="345"/>
    </row>
    <row r="390" spans="1:11">
      <c r="A390" s="345">
        <v>350641</v>
      </c>
      <c r="B390" s="345" t="s">
        <v>327</v>
      </c>
      <c r="C390" s="345" t="s">
        <v>688</v>
      </c>
      <c r="D390" s="345">
        <v>195</v>
      </c>
      <c r="E390" s="345">
        <v>0</v>
      </c>
      <c r="F390" s="345">
        <v>0</v>
      </c>
      <c r="G390" s="345">
        <v>25600</v>
      </c>
      <c r="H390" s="345">
        <v>0</v>
      </c>
      <c r="I390" s="345">
        <v>15</v>
      </c>
      <c r="J390" s="345">
        <v>85</v>
      </c>
      <c r="K390" s="345"/>
    </row>
    <row r="391" spans="1:11">
      <c r="A391" s="345">
        <v>339984</v>
      </c>
      <c r="B391" s="345" t="s">
        <v>327</v>
      </c>
      <c r="C391" s="345" t="s">
        <v>678</v>
      </c>
      <c r="D391" s="345">
        <v>205</v>
      </c>
      <c r="E391" s="345">
        <v>0</v>
      </c>
      <c r="F391" s="345">
        <v>0</v>
      </c>
      <c r="G391" s="345">
        <v>28400</v>
      </c>
      <c r="H391" s="345">
        <v>0</v>
      </c>
      <c r="I391" s="345">
        <v>16</v>
      </c>
      <c r="J391" s="345">
        <v>75</v>
      </c>
      <c r="K391" s="345"/>
    </row>
    <row r="392" spans="1:11">
      <c r="A392" s="345">
        <v>350288</v>
      </c>
      <c r="B392" s="345" t="s">
        <v>312</v>
      </c>
      <c r="C392" s="345" t="s">
        <v>694</v>
      </c>
      <c r="D392" s="345">
        <v>195</v>
      </c>
      <c r="E392" s="345">
        <v>0</v>
      </c>
      <c r="F392" s="345">
        <v>0</v>
      </c>
      <c r="G392" s="345">
        <v>25700</v>
      </c>
      <c r="H392" s="345">
        <v>0</v>
      </c>
      <c r="I392" s="345">
        <v>15</v>
      </c>
      <c r="J392" s="345">
        <v>80</v>
      </c>
      <c r="K392" s="345"/>
    </row>
    <row r="393" spans="1:11">
      <c r="A393" s="345">
        <v>350643</v>
      </c>
      <c r="B393" s="345" t="s">
        <v>327</v>
      </c>
      <c r="C393" s="345" t="s">
        <v>689</v>
      </c>
      <c r="D393" s="345">
        <v>225</v>
      </c>
      <c r="E393" s="345">
        <v>0</v>
      </c>
      <c r="F393" s="345">
        <v>0</v>
      </c>
      <c r="G393" s="345">
        <v>32700</v>
      </c>
      <c r="H393" s="345">
        <v>0</v>
      </c>
      <c r="I393" s="345">
        <v>16</v>
      </c>
      <c r="J393" s="345">
        <v>75</v>
      </c>
      <c r="K393" s="345"/>
    </row>
    <row r="394" spans="1:11">
      <c r="A394" s="345">
        <v>350430</v>
      </c>
      <c r="B394" s="345" t="s">
        <v>312</v>
      </c>
      <c r="C394" s="345" t="s">
        <v>531</v>
      </c>
      <c r="D394" s="345">
        <v>155</v>
      </c>
      <c r="E394" s="345">
        <v>0</v>
      </c>
      <c r="F394" s="345">
        <v>0</v>
      </c>
      <c r="G394" s="345">
        <v>16600</v>
      </c>
      <c r="H394" s="345">
        <v>0</v>
      </c>
      <c r="I394" s="345">
        <v>14</v>
      </c>
      <c r="J394" s="345">
        <v>80</v>
      </c>
      <c r="K394" s="345"/>
    </row>
    <row r="395" spans="1:11">
      <c r="A395" s="345">
        <v>350644</v>
      </c>
      <c r="B395" s="345" t="s">
        <v>327</v>
      </c>
      <c r="C395" s="345" t="s">
        <v>681</v>
      </c>
      <c r="D395" s="345">
        <v>185</v>
      </c>
      <c r="E395" s="345">
        <v>0</v>
      </c>
      <c r="F395" s="345">
        <v>0</v>
      </c>
      <c r="G395" s="345">
        <v>24000</v>
      </c>
      <c r="H395" s="345">
        <v>0</v>
      </c>
      <c r="I395" s="345">
        <v>16</v>
      </c>
      <c r="J395" s="345">
        <v>85</v>
      </c>
      <c r="K395" s="345"/>
    </row>
    <row r="396" spans="1:11">
      <c r="A396" s="345">
        <v>357473</v>
      </c>
      <c r="B396" s="345" t="s">
        <v>312</v>
      </c>
      <c r="C396" s="345" t="s">
        <v>536</v>
      </c>
      <c r="D396" s="345">
        <v>165</v>
      </c>
      <c r="E396" s="345">
        <v>0</v>
      </c>
      <c r="F396" s="345">
        <v>0</v>
      </c>
      <c r="G396" s="345">
        <v>18500</v>
      </c>
      <c r="H396" s="345">
        <v>0</v>
      </c>
      <c r="I396" s="345">
        <v>14</v>
      </c>
      <c r="J396" s="345">
        <v>80</v>
      </c>
      <c r="K396" s="345"/>
    </row>
    <row r="397" spans="1:11">
      <c r="A397" s="345">
        <v>339257</v>
      </c>
      <c r="B397" s="345" t="s">
        <v>327</v>
      </c>
      <c r="C397" s="345" t="s">
        <v>676</v>
      </c>
      <c r="D397" s="345">
        <v>195</v>
      </c>
      <c r="E397" s="345">
        <v>0</v>
      </c>
      <c r="F397" s="345">
        <v>0</v>
      </c>
      <c r="G397" s="345">
        <v>25100</v>
      </c>
      <c r="H397" s="345">
        <v>0</v>
      </c>
      <c r="I397" s="345">
        <v>16</v>
      </c>
      <c r="J397" s="345">
        <v>85</v>
      </c>
      <c r="K397" s="345"/>
    </row>
    <row r="398" spans="1:11">
      <c r="A398" s="345">
        <v>350431</v>
      </c>
      <c r="B398" s="345" t="s">
        <v>312</v>
      </c>
      <c r="C398" s="345" t="s">
        <v>545</v>
      </c>
      <c r="D398" s="345">
        <v>145</v>
      </c>
      <c r="E398" s="345">
        <v>0</v>
      </c>
      <c r="F398" s="345">
        <v>0</v>
      </c>
      <c r="G398" s="345">
        <v>10300</v>
      </c>
      <c r="H398" s="345">
        <v>0</v>
      </c>
      <c r="I398" s="345">
        <v>12</v>
      </c>
      <c r="J398" s="345">
        <v>80</v>
      </c>
      <c r="K398" s="345"/>
    </row>
    <row r="399" spans="1:11">
      <c r="A399" s="345">
        <v>339053</v>
      </c>
      <c r="B399" s="345" t="s">
        <v>327</v>
      </c>
      <c r="C399" s="345" t="s">
        <v>677</v>
      </c>
      <c r="D399" s="345">
        <v>205</v>
      </c>
      <c r="E399" s="345">
        <v>0</v>
      </c>
      <c r="F399" s="345">
        <v>0</v>
      </c>
      <c r="G399" s="345">
        <v>26100</v>
      </c>
      <c r="H399" s="345">
        <v>0</v>
      </c>
      <c r="I399" s="345">
        <v>16</v>
      </c>
      <c r="J399" s="345">
        <v>85</v>
      </c>
      <c r="K399" s="345"/>
    </row>
    <row r="400" spans="1:11">
      <c r="A400" s="345">
        <v>350647</v>
      </c>
      <c r="B400" s="345" t="s">
        <v>327</v>
      </c>
      <c r="C400" s="345" t="s">
        <v>513</v>
      </c>
      <c r="D400" s="345">
        <v>195</v>
      </c>
      <c r="E400" s="345">
        <v>0</v>
      </c>
      <c r="F400" s="345">
        <v>0</v>
      </c>
      <c r="G400" s="345">
        <v>26800</v>
      </c>
      <c r="H400" s="345">
        <v>0</v>
      </c>
      <c r="I400" s="345">
        <v>15.5</v>
      </c>
      <c r="J400" s="345">
        <v>70</v>
      </c>
      <c r="K400" s="345"/>
    </row>
    <row r="401" spans="1:11">
      <c r="A401" s="345">
        <v>350645</v>
      </c>
      <c r="B401" s="345" t="s">
        <v>327</v>
      </c>
      <c r="C401" s="345" t="s">
        <v>687</v>
      </c>
      <c r="D401" s="345">
        <v>215</v>
      </c>
      <c r="E401" s="345">
        <v>0</v>
      </c>
      <c r="F401" s="345">
        <v>0</v>
      </c>
      <c r="G401" s="345">
        <v>27200</v>
      </c>
      <c r="H401" s="345">
        <v>0</v>
      </c>
      <c r="I401" s="345">
        <v>16</v>
      </c>
      <c r="J401" s="345">
        <v>85</v>
      </c>
      <c r="K401" s="345"/>
    </row>
    <row r="402" spans="1:11">
      <c r="A402" s="345">
        <v>350648</v>
      </c>
      <c r="B402" s="345" t="s">
        <v>327</v>
      </c>
      <c r="C402" s="345" t="s">
        <v>787</v>
      </c>
      <c r="D402" s="345">
        <v>205</v>
      </c>
      <c r="E402" s="345">
        <v>0</v>
      </c>
      <c r="F402" s="345">
        <v>0</v>
      </c>
      <c r="G402" s="345">
        <v>30400</v>
      </c>
      <c r="H402" s="345">
        <v>0</v>
      </c>
      <c r="I402" s="345">
        <v>17.5</v>
      </c>
      <c r="J402" s="345">
        <v>60</v>
      </c>
      <c r="K402" s="345"/>
    </row>
    <row r="403" spans="1:11">
      <c r="A403" s="345">
        <v>350646</v>
      </c>
      <c r="B403" s="345" t="s">
        <v>327</v>
      </c>
      <c r="C403" s="345" t="s">
        <v>686</v>
      </c>
      <c r="D403" s="345">
        <v>225</v>
      </c>
      <c r="E403" s="345">
        <v>0</v>
      </c>
      <c r="F403" s="345">
        <v>0</v>
      </c>
      <c r="G403" s="345">
        <v>28000</v>
      </c>
      <c r="H403" s="345">
        <v>0</v>
      </c>
      <c r="I403" s="345">
        <v>16</v>
      </c>
      <c r="J403" s="345">
        <v>85</v>
      </c>
      <c r="K403" s="345"/>
    </row>
    <row r="404" spans="1:11">
      <c r="A404" s="345">
        <v>350649</v>
      </c>
      <c r="B404" s="345" t="s">
        <v>327</v>
      </c>
      <c r="C404" s="345" t="s">
        <v>788</v>
      </c>
      <c r="D404" s="345">
        <v>225</v>
      </c>
      <c r="E404" s="345">
        <v>0</v>
      </c>
      <c r="F404" s="345">
        <v>0</v>
      </c>
      <c r="G404" s="345">
        <v>31500</v>
      </c>
      <c r="H404" s="345">
        <v>0</v>
      </c>
      <c r="I404" s="345">
        <v>17.5</v>
      </c>
      <c r="J404" s="345">
        <v>60</v>
      </c>
      <c r="K404" s="345"/>
    </row>
    <row r="405" spans="1:11">
      <c r="A405" s="345">
        <v>350650</v>
      </c>
      <c r="B405" s="345" t="s">
        <v>327</v>
      </c>
      <c r="C405" s="345" t="s">
        <v>789</v>
      </c>
      <c r="D405" s="345">
        <v>195</v>
      </c>
      <c r="E405" s="345">
        <v>0</v>
      </c>
      <c r="F405" s="345">
        <v>0</v>
      </c>
      <c r="G405" s="345">
        <v>27500</v>
      </c>
      <c r="H405" s="345">
        <v>0</v>
      </c>
      <c r="I405" s="345">
        <v>17.5</v>
      </c>
      <c r="J405" s="345">
        <v>70</v>
      </c>
      <c r="K405" s="345"/>
    </row>
    <row r="406" spans="1:11">
      <c r="A406" s="345">
        <v>350651</v>
      </c>
      <c r="B406" s="345" t="s">
        <v>327</v>
      </c>
      <c r="C406" s="345" t="s">
        <v>790</v>
      </c>
      <c r="D406" s="345">
        <v>205</v>
      </c>
      <c r="E406" s="345">
        <v>0</v>
      </c>
      <c r="F406" s="345">
        <v>0</v>
      </c>
      <c r="G406" s="345">
        <v>29200</v>
      </c>
      <c r="H406" s="345">
        <v>0</v>
      </c>
      <c r="I406" s="345">
        <v>17.5</v>
      </c>
      <c r="J406" s="345">
        <v>70</v>
      </c>
      <c r="K406" s="345"/>
    </row>
    <row r="407" spans="1:11">
      <c r="A407" s="345">
        <v>350652</v>
      </c>
      <c r="B407" s="345" t="s">
        <v>327</v>
      </c>
      <c r="C407" s="345" t="s">
        <v>791</v>
      </c>
      <c r="D407" s="345">
        <v>215</v>
      </c>
      <c r="E407" s="345">
        <v>0</v>
      </c>
      <c r="F407" s="345">
        <v>0</v>
      </c>
      <c r="G407" s="345">
        <v>30500</v>
      </c>
      <c r="H407" s="345">
        <v>0</v>
      </c>
      <c r="I407" s="345">
        <v>17.5</v>
      </c>
      <c r="J407" s="345">
        <v>70</v>
      </c>
      <c r="K407" s="345"/>
    </row>
    <row r="408" spans="1:11">
      <c r="A408" s="345">
        <v>350653</v>
      </c>
      <c r="B408" s="345" t="s">
        <v>327</v>
      </c>
      <c r="C408" s="345" t="s">
        <v>792</v>
      </c>
      <c r="D408" s="345">
        <v>205</v>
      </c>
      <c r="E408" s="345">
        <v>0</v>
      </c>
      <c r="F408" s="345">
        <v>0</v>
      </c>
      <c r="G408" s="345">
        <v>27600</v>
      </c>
      <c r="H408" s="345">
        <v>0</v>
      </c>
      <c r="I408" s="345">
        <v>17.5</v>
      </c>
      <c r="J408" s="345">
        <v>80</v>
      </c>
      <c r="K408" s="345"/>
    </row>
    <row r="409" spans="1:11">
      <c r="A409" s="345">
        <v>230479</v>
      </c>
      <c r="B409" s="345" t="s">
        <v>137</v>
      </c>
      <c r="C409" s="345" t="s">
        <v>489</v>
      </c>
      <c r="D409" s="345">
        <v>0</v>
      </c>
      <c r="E409" s="345">
        <v>0</v>
      </c>
      <c r="F409" s="345">
        <v>0</v>
      </c>
      <c r="G409" s="345">
        <v>21700</v>
      </c>
      <c r="H409" s="345">
        <v>0</v>
      </c>
      <c r="I409" s="345">
        <v>16</v>
      </c>
      <c r="J409" s="345">
        <v>0</v>
      </c>
      <c r="K409" s="345"/>
    </row>
    <row r="410" spans="1:11">
      <c r="A410" s="345">
        <v>350137</v>
      </c>
      <c r="B410" s="345" t="s">
        <v>276</v>
      </c>
      <c r="C410" s="345" t="s">
        <v>693</v>
      </c>
      <c r="D410" s="345">
        <v>165</v>
      </c>
      <c r="E410" s="345">
        <v>0</v>
      </c>
      <c r="F410" s="345">
        <v>0</v>
      </c>
      <c r="G410" s="345">
        <v>17100</v>
      </c>
      <c r="H410" s="345">
        <v>0</v>
      </c>
      <c r="I410" s="345">
        <v>14</v>
      </c>
      <c r="J410" s="345">
        <v>55</v>
      </c>
      <c r="K410" s="345"/>
    </row>
    <row r="411" spans="1:11">
      <c r="A411" s="345">
        <v>230565</v>
      </c>
      <c r="B411" s="345" t="s">
        <v>137</v>
      </c>
      <c r="C411" s="345" t="s">
        <v>493</v>
      </c>
      <c r="D411" s="345">
        <v>0</v>
      </c>
      <c r="E411" s="345">
        <v>0</v>
      </c>
      <c r="F411" s="345">
        <v>0</v>
      </c>
      <c r="G411" s="345">
        <v>22700</v>
      </c>
      <c r="H411" s="345">
        <v>0</v>
      </c>
      <c r="I411" s="345">
        <v>16</v>
      </c>
      <c r="J411" s="345">
        <v>0</v>
      </c>
      <c r="K411" s="345"/>
    </row>
    <row r="412" spans="1:11">
      <c r="A412" s="345">
        <v>336079</v>
      </c>
      <c r="B412" s="345" t="s">
        <v>276</v>
      </c>
      <c r="C412" s="345" t="s">
        <v>613</v>
      </c>
      <c r="D412" s="345">
        <v>155</v>
      </c>
      <c r="E412" s="345">
        <v>0</v>
      </c>
      <c r="F412" s="345">
        <v>0</v>
      </c>
      <c r="G412" s="345">
        <v>12200</v>
      </c>
      <c r="H412" s="345">
        <v>0</v>
      </c>
      <c r="I412" s="345">
        <v>14</v>
      </c>
      <c r="J412" s="345">
        <v>65</v>
      </c>
      <c r="K412" s="345"/>
    </row>
    <row r="413" spans="1:11">
      <c r="A413" s="345">
        <v>230567</v>
      </c>
      <c r="B413" s="345" t="s">
        <v>137</v>
      </c>
      <c r="C413" s="345" t="s">
        <v>494</v>
      </c>
      <c r="D413" s="345">
        <v>0</v>
      </c>
      <c r="E413" s="345">
        <v>0</v>
      </c>
      <c r="F413" s="345">
        <v>0</v>
      </c>
      <c r="G413" s="345">
        <v>24500</v>
      </c>
      <c r="H413" s="345">
        <v>0</v>
      </c>
      <c r="I413" s="345">
        <v>16</v>
      </c>
      <c r="J413" s="345">
        <v>0</v>
      </c>
      <c r="K413" s="345"/>
    </row>
    <row r="414" spans="1:11">
      <c r="A414" s="345">
        <v>336082</v>
      </c>
      <c r="B414" s="345" t="s">
        <v>276</v>
      </c>
      <c r="C414" s="345" t="s">
        <v>764</v>
      </c>
      <c r="D414" s="345">
        <v>165</v>
      </c>
      <c r="E414" s="345">
        <v>0</v>
      </c>
      <c r="F414" s="345">
        <v>0</v>
      </c>
      <c r="G414" s="345">
        <v>13300</v>
      </c>
      <c r="H414" s="345">
        <v>0</v>
      </c>
      <c r="I414" s="345">
        <v>14</v>
      </c>
      <c r="J414" s="345">
        <v>65</v>
      </c>
      <c r="K414" s="345"/>
    </row>
    <row r="415" spans="1:11">
      <c r="A415" s="345">
        <v>230559</v>
      </c>
      <c r="B415" s="345" t="s">
        <v>137</v>
      </c>
      <c r="C415" s="345" t="s">
        <v>492</v>
      </c>
      <c r="D415" s="345">
        <v>0</v>
      </c>
      <c r="E415" s="345">
        <v>0</v>
      </c>
      <c r="F415" s="345">
        <v>0</v>
      </c>
      <c r="G415" s="345">
        <v>22000</v>
      </c>
      <c r="H415" s="345">
        <v>0</v>
      </c>
      <c r="I415" s="345">
        <v>15</v>
      </c>
      <c r="J415" s="345">
        <v>0</v>
      </c>
      <c r="K415" s="345"/>
    </row>
    <row r="416" spans="1:11">
      <c r="A416" s="345">
        <v>336081</v>
      </c>
      <c r="B416" s="345" t="s">
        <v>276</v>
      </c>
      <c r="C416" s="345" t="s">
        <v>607</v>
      </c>
      <c r="D416" s="345">
        <v>165</v>
      </c>
      <c r="E416" s="345">
        <v>0</v>
      </c>
      <c r="F416" s="345">
        <v>0</v>
      </c>
      <c r="G416" s="345">
        <v>13700</v>
      </c>
      <c r="H416" s="345">
        <v>0</v>
      </c>
      <c r="I416" s="345">
        <v>14</v>
      </c>
      <c r="J416" s="345">
        <v>70</v>
      </c>
      <c r="K416" s="345"/>
    </row>
    <row r="417" spans="1:11">
      <c r="A417" s="345">
        <v>230561</v>
      </c>
      <c r="B417" s="345" t="s">
        <v>137</v>
      </c>
      <c r="C417" s="345" t="s">
        <v>496</v>
      </c>
      <c r="D417" s="345">
        <v>0</v>
      </c>
      <c r="E417" s="345">
        <v>0</v>
      </c>
      <c r="F417" s="345">
        <v>0</v>
      </c>
      <c r="G417" s="345">
        <v>24200</v>
      </c>
      <c r="H417" s="345">
        <v>0</v>
      </c>
      <c r="I417" s="345">
        <v>15</v>
      </c>
      <c r="J417" s="345">
        <v>0</v>
      </c>
      <c r="K417" s="345"/>
    </row>
    <row r="418" spans="1:11">
      <c r="A418" s="345">
        <v>350138</v>
      </c>
      <c r="B418" s="345" t="s">
        <v>276</v>
      </c>
      <c r="C418" s="345" t="s">
        <v>520</v>
      </c>
      <c r="D418" s="345">
        <v>155</v>
      </c>
      <c r="E418" s="345">
        <v>0</v>
      </c>
      <c r="F418" s="345">
        <v>0</v>
      </c>
      <c r="G418" s="345">
        <v>11800</v>
      </c>
      <c r="H418" s="345">
        <v>0</v>
      </c>
      <c r="I418" s="345">
        <v>13</v>
      </c>
      <c r="J418" s="345">
        <v>65</v>
      </c>
      <c r="K418" s="345"/>
    </row>
    <row r="419" spans="1:11">
      <c r="A419" s="345">
        <v>336078</v>
      </c>
      <c r="B419" s="345" t="s">
        <v>276</v>
      </c>
      <c r="C419" s="345" t="s">
        <v>784</v>
      </c>
      <c r="D419" s="345">
        <v>155</v>
      </c>
      <c r="E419" s="345">
        <v>0</v>
      </c>
      <c r="F419" s="345">
        <v>0</v>
      </c>
      <c r="G419" s="345">
        <v>11800</v>
      </c>
      <c r="H419" s="345">
        <v>0</v>
      </c>
      <c r="I419" s="345">
        <v>13</v>
      </c>
      <c r="J419" s="345">
        <v>70</v>
      </c>
      <c r="K419" s="345"/>
    </row>
    <row r="420" spans="1:11">
      <c r="A420" s="345">
        <v>350145</v>
      </c>
      <c r="B420" s="345" t="s">
        <v>276</v>
      </c>
      <c r="C420" s="345" t="s">
        <v>530</v>
      </c>
      <c r="D420" s="345">
        <v>145</v>
      </c>
      <c r="E420" s="345">
        <v>0</v>
      </c>
      <c r="F420" s="345">
        <v>0</v>
      </c>
      <c r="G420" s="345">
        <v>9900</v>
      </c>
      <c r="H420" s="345">
        <v>0</v>
      </c>
      <c r="I420" s="345">
        <v>13</v>
      </c>
      <c r="J420" s="345">
        <v>80</v>
      </c>
      <c r="K420" s="345"/>
    </row>
    <row r="421" spans="1:11">
      <c r="A421" s="345">
        <v>330964</v>
      </c>
      <c r="B421" s="345" t="s">
        <v>138</v>
      </c>
      <c r="C421" s="345" t="s">
        <v>608</v>
      </c>
      <c r="D421" s="345">
        <v>185</v>
      </c>
      <c r="E421" s="345">
        <v>0</v>
      </c>
      <c r="F421" s="345">
        <v>0</v>
      </c>
      <c r="G421" s="345">
        <v>26400</v>
      </c>
      <c r="H421" s="345">
        <v>0</v>
      </c>
      <c r="I421" s="345">
        <v>15</v>
      </c>
      <c r="J421" s="345">
        <v>65</v>
      </c>
      <c r="K421" s="345"/>
    </row>
    <row r="422" spans="1:11">
      <c r="A422" s="345">
        <v>328152</v>
      </c>
      <c r="B422" s="345" t="s">
        <v>138</v>
      </c>
      <c r="C422" s="345" t="s">
        <v>601</v>
      </c>
      <c r="D422" s="345">
        <v>195</v>
      </c>
      <c r="E422" s="345">
        <v>0</v>
      </c>
      <c r="F422" s="345">
        <v>0</v>
      </c>
      <c r="G422" s="345">
        <v>27700</v>
      </c>
      <c r="H422" s="345">
        <v>0</v>
      </c>
      <c r="I422" s="345">
        <v>15</v>
      </c>
      <c r="J422" s="345">
        <v>65</v>
      </c>
      <c r="K422" s="345"/>
    </row>
    <row r="423" spans="1:11">
      <c r="A423" s="345">
        <v>243063</v>
      </c>
      <c r="B423" s="345" t="s">
        <v>138</v>
      </c>
      <c r="C423" s="345" t="s">
        <v>505</v>
      </c>
      <c r="D423" s="345">
        <v>175</v>
      </c>
      <c r="E423" s="345">
        <v>0</v>
      </c>
      <c r="F423" s="345">
        <v>0</v>
      </c>
      <c r="G423" s="345">
        <v>20500</v>
      </c>
      <c r="H423" s="345">
        <v>0</v>
      </c>
      <c r="I423" s="345">
        <v>14</v>
      </c>
      <c r="J423" s="345">
        <v>65</v>
      </c>
      <c r="K423" s="345"/>
    </row>
    <row r="424" spans="1:11">
      <c r="A424" s="345">
        <v>243065</v>
      </c>
      <c r="B424" s="345" t="s">
        <v>138</v>
      </c>
      <c r="C424" s="345" t="s">
        <v>506</v>
      </c>
      <c r="D424" s="345">
        <v>185</v>
      </c>
      <c r="E424" s="345">
        <v>0</v>
      </c>
      <c r="F424" s="345">
        <v>0</v>
      </c>
      <c r="G424" s="345">
        <v>22400</v>
      </c>
      <c r="H424" s="345">
        <v>0</v>
      </c>
      <c r="I424" s="345">
        <v>14</v>
      </c>
      <c r="J424" s="345">
        <v>65</v>
      </c>
      <c r="K424" s="345"/>
    </row>
    <row r="425" spans="1:11">
      <c r="A425" s="345">
        <v>243061</v>
      </c>
      <c r="B425" s="345" t="s">
        <v>138</v>
      </c>
      <c r="C425" s="345" t="s">
        <v>504</v>
      </c>
      <c r="D425" s="345">
        <v>155</v>
      </c>
      <c r="E425" s="345">
        <v>0</v>
      </c>
      <c r="F425" s="345">
        <v>0</v>
      </c>
      <c r="G425" s="345">
        <v>16300</v>
      </c>
      <c r="H425" s="345">
        <v>0</v>
      </c>
      <c r="I425" s="345">
        <v>13</v>
      </c>
      <c r="J425" s="345">
        <v>65</v>
      </c>
      <c r="K425" s="345"/>
    </row>
    <row r="426" spans="1:11">
      <c r="A426" s="345">
        <v>134887</v>
      </c>
      <c r="B426" s="345" t="s">
        <v>182</v>
      </c>
      <c r="C426" s="345" t="s">
        <v>322</v>
      </c>
      <c r="D426" s="345">
        <v>0</v>
      </c>
      <c r="E426" s="345">
        <v>0</v>
      </c>
      <c r="F426" s="345">
        <v>0</v>
      </c>
      <c r="G426" s="345">
        <v>2900</v>
      </c>
      <c r="H426" s="345">
        <v>0</v>
      </c>
      <c r="I426" s="345">
        <v>0</v>
      </c>
      <c r="J426" s="345">
        <v>0</v>
      </c>
      <c r="K426" s="345"/>
    </row>
    <row r="427" spans="1:11">
      <c r="A427" s="345">
        <v>133429</v>
      </c>
      <c r="B427" s="345" t="s">
        <v>182</v>
      </c>
      <c r="C427" s="345" t="s">
        <v>321</v>
      </c>
      <c r="D427" s="345">
        <v>0</v>
      </c>
      <c r="E427" s="345">
        <v>0</v>
      </c>
      <c r="F427" s="345">
        <v>0</v>
      </c>
      <c r="G427" s="345">
        <v>3000</v>
      </c>
      <c r="H427" s="345">
        <v>0</v>
      </c>
      <c r="I427" s="345">
        <v>0</v>
      </c>
      <c r="J427" s="345">
        <v>0</v>
      </c>
      <c r="K427" s="345"/>
    </row>
    <row r="428" spans="1:11">
      <c r="A428" s="345">
        <v>132553</v>
      </c>
      <c r="B428" s="345" t="s">
        <v>182</v>
      </c>
      <c r="C428" s="345" t="s">
        <v>320</v>
      </c>
      <c r="D428" s="345">
        <v>0</v>
      </c>
      <c r="E428" s="345">
        <v>0</v>
      </c>
      <c r="F428" s="345">
        <v>0</v>
      </c>
      <c r="G428" s="345">
        <v>4000</v>
      </c>
      <c r="H428" s="345">
        <v>0</v>
      </c>
      <c r="I428" s="345">
        <v>0</v>
      </c>
      <c r="J428" s="345">
        <v>0</v>
      </c>
      <c r="K428" s="345"/>
    </row>
    <row r="429" spans="1:11">
      <c r="A429" s="345">
        <v>134907</v>
      </c>
      <c r="B429" s="345" t="s">
        <v>182</v>
      </c>
      <c r="C429" s="345" t="s">
        <v>323</v>
      </c>
      <c r="D429" s="345">
        <v>0</v>
      </c>
      <c r="E429" s="345">
        <v>0</v>
      </c>
      <c r="F429" s="345">
        <v>0</v>
      </c>
      <c r="G429" s="345">
        <v>4100</v>
      </c>
      <c r="H429" s="345">
        <v>0</v>
      </c>
      <c r="I429" s="345">
        <v>0</v>
      </c>
      <c r="J429" s="345">
        <v>0</v>
      </c>
      <c r="K429" s="345"/>
    </row>
    <row r="430" spans="1:11">
      <c r="A430" s="345">
        <v>130101</v>
      </c>
      <c r="B430" s="345" t="s">
        <v>182</v>
      </c>
      <c r="C430" s="345" t="s">
        <v>318</v>
      </c>
      <c r="D430" s="345">
        <v>0</v>
      </c>
      <c r="E430" s="345">
        <v>0</v>
      </c>
      <c r="F430" s="345">
        <v>0</v>
      </c>
      <c r="G430" s="345">
        <v>4300</v>
      </c>
      <c r="H430" s="345">
        <v>0</v>
      </c>
      <c r="I430" s="345">
        <v>0</v>
      </c>
      <c r="J430" s="345">
        <v>0</v>
      </c>
      <c r="K430" s="345"/>
    </row>
    <row r="431" spans="1:11">
      <c r="A431" s="345">
        <v>130103</v>
      </c>
      <c r="B431" s="345" t="s">
        <v>182</v>
      </c>
      <c r="C431" s="345" t="s">
        <v>319</v>
      </c>
      <c r="D431" s="345">
        <v>0</v>
      </c>
      <c r="E431" s="345">
        <v>0</v>
      </c>
      <c r="F431" s="345">
        <v>0</v>
      </c>
      <c r="G431" s="345">
        <v>4400</v>
      </c>
      <c r="H431" s="345">
        <v>0</v>
      </c>
      <c r="I431" s="345">
        <v>0</v>
      </c>
      <c r="J431" s="345">
        <v>0</v>
      </c>
      <c r="K431" s="345"/>
    </row>
    <row r="432" spans="1:11">
      <c r="A432" s="345">
        <v>150373</v>
      </c>
      <c r="B432" s="345" t="s">
        <v>183</v>
      </c>
      <c r="C432" s="345" t="s">
        <v>324</v>
      </c>
      <c r="D432" s="345">
        <v>0</v>
      </c>
      <c r="E432" s="345">
        <v>0</v>
      </c>
      <c r="F432" s="345">
        <v>0</v>
      </c>
      <c r="G432" s="345">
        <v>2000</v>
      </c>
      <c r="H432" s="345">
        <v>0</v>
      </c>
      <c r="I432" s="345">
        <v>0</v>
      </c>
      <c r="J432" s="345">
        <v>0</v>
      </c>
      <c r="K432" s="345"/>
    </row>
    <row r="433" spans="1:11">
      <c r="A433" s="345">
        <v>150861</v>
      </c>
      <c r="B433" s="345" t="s">
        <v>183</v>
      </c>
      <c r="C433" s="345" t="s">
        <v>325</v>
      </c>
      <c r="D433" s="345">
        <v>0</v>
      </c>
      <c r="E433" s="345">
        <v>0</v>
      </c>
      <c r="F433" s="345">
        <v>0</v>
      </c>
      <c r="G433" s="345">
        <v>2600</v>
      </c>
      <c r="H433" s="345">
        <v>0</v>
      </c>
      <c r="I433" s="345">
        <v>0</v>
      </c>
      <c r="J433" s="345">
        <v>0</v>
      </c>
      <c r="K433" s="345"/>
    </row>
    <row r="434" spans="1:11">
      <c r="A434" s="345">
        <v>150863</v>
      </c>
      <c r="B434" s="345" t="s">
        <v>183</v>
      </c>
      <c r="C434" s="345" t="s">
        <v>326</v>
      </c>
      <c r="D434" s="345">
        <v>0</v>
      </c>
      <c r="E434" s="345">
        <v>0</v>
      </c>
      <c r="F434" s="345">
        <v>0</v>
      </c>
      <c r="G434" s="345">
        <v>3000</v>
      </c>
      <c r="H434" s="345">
        <v>0</v>
      </c>
      <c r="I434" s="345">
        <v>0</v>
      </c>
      <c r="J434" s="345">
        <v>0</v>
      </c>
      <c r="K434" s="345"/>
    </row>
    <row r="435" spans="1:11">
      <c r="A435" s="345"/>
      <c r="B435" s="345"/>
      <c r="C435" s="345"/>
      <c r="D435" s="345"/>
      <c r="E435" s="345"/>
      <c r="F435" s="345"/>
      <c r="G435" s="345"/>
      <c r="H435" s="345"/>
      <c r="I435" s="345"/>
      <c r="J435" s="345"/>
      <c r="K435" s="345"/>
    </row>
    <row r="436" spans="1:11">
      <c r="A436" s="345"/>
      <c r="B436" s="345"/>
      <c r="C436" s="345"/>
      <c r="D436" s="345"/>
      <c r="E436" s="345"/>
      <c r="F436" s="345"/>
      <c r="G436" s="345"/>
      <c r="H436" s="345"/>
      <c r="I436" s="345"/>
      <c r="J436" s="345"/>
      <c r="K436" s="345"/>
    </row>
    <row r="437" spans="1:11">
      <c r="A437" s="345"/>
      <c r="B437" s="345"/>
      <c r="C437" s="345"/>
      <c r="D437" s="345"/>
      <c r="E437" s="345"/>
      <c r="F437" s="345"/>
      <c r="G437" s="345"/>
      <c r="H437" s="345"/>
      <c r="I437" s="345"/>
      <c r="J437" s="345"/>
      <c r="K437" s="345"/>
    </row>
    <row r="438" spans="1:11">
      <c r="A438" s="345"/>
      <c r="B438" s="345"/>
      <c r="C438" s="345"/>
      <c r="D438" s="345"/>
      <c r="E438" s="345"/>
      <c r="F438" s="345"/>
      <c r="G438" s="345"/>
      <c r="H438" s="345"/>
      <c r="I438" s="345"/>
      <c r="J438" s="345"/>
      <c r="K438" s="345"/>
    </row>
    <row r="439" spans="1:11">
      <c r="A439" s="345"/>
      <c r="B439" s="345"/>
      <c r="C439" s="345"/>
      <c r="D439" s="345"/>
      <c r="E439" s="345"/>
      <c r="F439" s="345"/>
      <c r="G439" s="345"/>
      <c r="H439" s="345"/>
      <c r="I439" s="345"/>
      <c r="J439" s="345"/>
      <c r="K439" s="345"/>
    </row>
    <row r="440" spans="1:11">
      <c r="A440" s="345"/>
      <c r="B440" s="345"/>
      <c r="C440" s="345"/>
      <c r="D440" s="345"/>
      <c r="E440" s="345"/>
      <c r="F440" s="345"/>
      <c r="G440" s="345"/>
      <c r="H440" s="345"/>
      <c r="I440" s="345"/>
      <c r="J440" s="345"/>
      <c r="K440" s="345"/>
    </row>
    <row r="441" spans="1:11">
      <c r="A441" s="345"/>
      <c r="B441" s="345"/>
      <c r="C441" s="345"/>
      <c r="D441" s="345"/>
      <c r="E441" s="345"/>
      <c r="F441" s="345"/>
      <c r="G441" s="345"/>
      <c r="H441" s="345"/>
      <c r="I441" s="345"/>
      <c r="J441" s="345"/>
      <c r="K441" s="345"/>
    </row>
    <row r="442" spans="1:11">
      <c r="A442" s="345"/>
      <c r="B442" s="345"/>
      <c r="C442" s="345"/>
      <c r="D442" s="345"/>
      <c r="E442" s="345"/>
      <c r="F442" s="345"/>
      <c r="G442" s="345"/>
      <c r="H442" s="345"/>
      <c r="I442" s="345"/>
      <c r="J442" s="345"/>
      <c r="K442" s="345"/>
    </row>
    <row r="443" spans="1:11">
      <c r="A443" s="345"/>
      <c r="B443" s="345"/>
      <c r="C443" s="345"/>
      <c r="D443" s="345"/>
      <c r="E443" s="345"/>
      <c r="F443" s="345"/>
      <c r="G443" s="345"/>
      <c r="H443" s="345"/>
      <c r="I443" s="345"/>
      <c r="J443" s="345"/>
      <c r="K443" s="345"/>
    </row>
    <row r="444" spans="1:11">
      <c r="A444" s="345"/>
      <c r="B444" s="345"/>
      <c r="C444" s="345"/>
      <c r="D444" s="345"/>
      <c r="E444" s="345"/>
      <c r="F444" s="345"/>
      <c r="G444" s="345"/>
      <c r="H444" s="345"/>
      <c r="I444" s="345"/>
      <c r="J444" s="345"/>
      <c r="K444" s="345"/>
    </row>
    <row r="445" spans="1:11">
      <c r="A445" s="345"/>
      <c r="B445" s="345"/>
      <c r="C445" s="345"/>
      <c r="D445" s="345"/>
      <c r="E445" s="345"/>
      <c r="F445" s="345"/>
      <c r="G445" s="345"/>
      <c r="H445" s="345"/>
      <c r="I445" s="345"/>
      <c r="J445" s="345"/>
      <c r="K445" s="345"/>
    </row>
    <row r="446" spans="1:11">
      <c r="A446" s="345"/>
      <c r="B446" s="345"/>
      <c r="C446" s="345"/>
      <c r="D446" s="345"/>
      <c r="E446" s="345"/>
      <c r="F446" s="345"/>
      <c r="G446" s="345"/>
      <c r="H446" s="345"/>
      <c r="I446" s="345"/>
      <c r="J446" s="345"/>
      <c r="K446" s="345"/>
    </row>
    <row r="447" spans="1:11">
      <c r="A447" s="345"/>
      <c r="B447" s="345"/>
      <c r="C447" s="345"/>
      <c r="D447" s="345"/>
      <c r="E447" s="345"/>
      <c r="F447" s="345"/>
      <c r="G447" s="345"/>
      <c r="H447" s="345"/>
      <c r="I447" s="345"/>
      <c r="J447" s="345"/>
      <c r="K447" s="345"/>
    </row>
    <row r="448" spans="1:11">
      <c r="A448" s="345"/>
      <c r="B448" s="345"/>
      <c r="C448" s="345"/>
      <c r="D448" s="345"/>
      <c r="E448" s="345"/>
      <c r="F448" s="345"/>
      <c r="G448" s="345"/>
      <c r="H448" s="345"/>
      <c r="I448" s="345"/>
      <c r="J448" s="345"/>
      <c r="K448" s="345"/>
    </row>
    <row r="449" spans="1:11">
      <c r="A449" s="345"/>
      <c r="B449" s="345"/>
      <c r="C449" s="345"/>
      <c r="D449" s="345"/>
      <c r="E449" s="345"/>
      <c r="F449" s="345"/>
      <c r="G449" s="345"/>
      <c r="H449" s="345"/>
      <c r="I449" s="345"/>
      <c r="J449" s="345"/>
      <c r="K449" s="345"/>
    </row>
    <row r="450" spans="1:11">
      <c r="A450" s="345"/>
      <c r="B450" s="345"/>
      <c r="C450" s="345"/>
      <c r="D450" s="345"/>
      <c r="E450" s="345"/>
      <c r="F450" s="345"/>
      <c r="G450" s="345"/>
      <c r="H450" s="345"/>
      <c r="I450" s="345"/>
      <c r="J450" s="345"/>
      <c r="K450" s="345"/>
    </row>
    <row r="451" spans="1:11">
      <c r="A451" s="345"/>
      <c r="B451" s="345"/>
      <c r="C451" s="345"/>
      <c r="D451" s="345"/>
      <c r="E451" s="345"/>
      <c r="F451" s="345"/>
      <c r="G451" s="345"/>
      <c r="H451" s="345"/>
      <c r="I451" s="345"/>
      <c r="J451" s="345"/>
      <c r="K451" s="345"/>
    </row>
    <row r="452" spans="1:11">
      <c r="A452" s="345"/>
      <c r="B452" s="345"/>
      <c r="C452" s="345"/>
      <c r="D452" s="345"/>
      <c r="E452" s="345"/>
      <c r="F452" s="345"/>
      <c r="G452" s="345"/>
      <c r="H452" s="345"/>
      <c r="I452" s="345"/>
      <c r="J452" s="345"/>
      <c r="K452" s="345"/>
    </row>
    <row r="471" spans="1:1">
      <c r="A471" s="424"/>
    </row>
  </sheetData>
  <autoFilter ref="A1:K434" xr:uid="{00000000-0001-0000-0B00-000000000000}"/>
  <phoneticPr fontId="1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入力</vt:lpstr>
      <vt:lpstr>パターン別掛け率（入力）</vt:lpstr>
      <vt:lpstr>6桁</vt:lpstr>
      <vt:lpstr>パターン表</vt:lpstr>
      <vt:lpstr>地区別掛け率</vt:lpstr>
      <vt:lpstr>ユーザ別掛け率</vt:lpstr>
      <vt:lpstr>全国標準卸価格</vt:lpstr>
      <vt:lpstr>地区標準卸価格</vt:lpstr>
      <vt:lpstr>ユーザー別卸価格</vt:lpstr>
      <vt:lpstr>ユーザー別小売(卸)価格試算(税抜)</vt:lpstr>
      <vt:lpstr>ユーザー別小売(卸)価格試算(税込)</vt:lpstr>
      <vt:lpstr>A</vt:lpstr>
      <vt:lpstr>'6桁'!Print_Area</vt:lpstr>
      <vt:lpstr>パターン表!Print_Area</vt:lpstr>
      <vt:lpstr>ユーザー別卸価格!Print_Area</vt:lpstr>
      <vt:lpstr>'ユーザー別小売(卸)価格試算(税込)'!Print_Area</vt:lpstr>
      <vt:lpstr>'ユーザー別小売(卸)価格試算(税抜)'!Print_Area</vt:lpstr>
      <vt:lpstr>ユーザ別掛け率!Print_Area</vt:lpstr>
      <vt:lpstr>全国標準卸価格!Print_Area</vt:lpstr>
      <vt:lpstr>地区標準卸価格!Print_Area</vt:lpstr>
      <vt:lpstr>地区別掛け率!Print_Area</vt:lpstr>
      <vt:lpstr>'6桁'!Print_Titles</vt:lpstr>
      <vt:lpstr>パターン表!Print_Titles</vt:lpstr>
      <vt:lpstr>ユーザー別卸価格!Print_Titles</vt:lpstr>
      <vt:lpstr>'ユーザー別小売(卸)価格試算(税込)'!Print_Titles</vt:lpstr>
      <vt:lpstr>'ユーザー別小売(卸)価格試算(税抜)'!Print_Titles</vt:lpstr>
      <vt:lpstr>ユーザ別掛け率!Print_Titles</vt:lpstr>
      <vt:lpstr>全国標準卸価格!Print_Titles</vt:lpstr>
      <vt:lpstr>地区標準卸価格!Print_Titles</vt:lpstr>
      <vt:lpstr>地区別掛け率!Print_Titles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タイヤ営業本部</dc:creator>
  <cp:lastModifiedBy>髙嶋 浩司/KOJI TAKASHIMA</cp:lastModifiedBy>
  <cp:lastPrinted>2025-08-21T04:34:03Z</cp:lastPrinted>
  <dcterms:created xsi:type="dcterms:W3CDTF">2001-07-26T10:55:08Z</dcterms:created>
  <dcterms:modified xsi:type="dcterms:W3CDTF">2025-08-21T06:57:14Z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fbb720e8-231b-463a-a6ee-c7fc50445b77</vt:lpwstr>
  </property>
</Properties>
</file>